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<sst xmlns="http://schemas.openxmlformats.org/spreadsheetml/2006/main" count="8002" uniqueCount="3533">
  <si>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</si>
  <si>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</si>
  <si>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QG063</t>
  </si>
  <si>
    <t>Plate</t>
  </si>
  <si>
    <t>Position</t>
  </si>
  <si>
    <t>Catalog #</t>
  </si>
  <si>
    <t>Accession No. of Gene</t>
  </si>
  <si>
    <t>Symbol</t>
  </si>
  <si>
    <t>Plate 1</t>
  </si>
  <si>
    <t>A01</t>
  </si>
  <si>
    <t>HQP017753</t>
  </si>
  <si>
    <t>NM_000059</t>
  </si>
  <si>
    <t>BRCA2</t>
  </si>
  <si>
    <t>A02</t>
  </si>
  <si>
    <t>HQP018175</t>
  </si>
  <si>
    <t>NM_000546</t>
  </si>
  <si>
    <t>TP53</t>
  </si>
  <si>
    <t>A03</t>
  </si>
  <si>
    <t>HQP001396</t>
  </si>
  <si>
    <t>NM_001005735</t>
  </si>
  <si>
    <t>CHEK2</t>
  </si>
  <si>
    <t>A04</t>
  </si>
  <si>
    <t>HQP018562</t>
  </si>
  <si>
    <t>NM_006297</t>
  </si>
  <si>
    <t>XRCC1</t>
  </si>
  <si>
    <t>A05</t>
  </si>
  <si>
    <t>HQP003888</t>
  </si>
  <si>
    <t>NM_000102</t>
  </si>
  <si>
    <t>CYP17A1</t>
  </si>
  <si>
    <t>A06</t>
  </si>
  <si>
    <t>HQP003775</t>
  </si>
  <si>
    <t>NM_000104</t>
  </si>
  <si>
    <t>CYP1B1</t>
  </si>
  <si>
    <t>A07</t>
  </si>
  <si>
    <t>HQP004998</t>
  </si>
  <si>
    <t>NM_000125</t>
  </si>
  <si>
    <t>ESR1</t>
  </si>
  <si>
    <t>A08</t>
  </si>
  <si>
    <t>HQP018564</t>
  </si>
  <si>
    <t>NM_005432</t>
  </si>
  <si>
    <t>XRCC3</t>
  </si>
  <si>
    <t>A09</t>
  </si>
  <si>
    <t>HQP002671</t>
  </si>
  <si>
    <t>NM_000754</t>
  </si>
  <si>
    <t>COMT</t>
  </si>
  <si>
    <t>A10</t>
  </si>
  <si>
    <t>HQP017811</t>
  </si>
  <si>
    <t>NM_177536</t>
  </si>
  <si>
    <t>SULT1A1</t>
  </si>
  <si>
    <t>A11</t>
  </si>
  <si>
    <t>HQP003772</t>
  </si>
  <si>
    <t>NM_000499</t>
  </si>
  <si>
    <t>CYP1A1</t>
  </si>
  <si>
    <t>A12</t>
  </si>
  <si>
    <t>HQP003904</t>
  </si>
  <si>
    <t>NM_000103</t>
  </si>
  <si>
    <t>CYP19A1</t>
  </si>
  <si>
    <t>B01</t>
  </si>
  <si>
    <t>HQP017616</t>
  </si>
  <si>
    <t>NM_000636</t>
  </si>
  <si>
    <t>SOD2</t>
  </si>
  <si>
    <t>B02</t>
  </si>
  <si>
    <t>HQP018044</t>
  </si>
  <si>
    <t>NM_000660</t>
  </si>
  <si>
    <t>TGFB1</t>
  </si>
  <si>
    <t>B03</t>
  </si>
  <si>
    <t>HQP018474</t>
  </si>
  <si>
    <t>NM_000376</t>
  </si>
  <si>
    <t>VDR</t>
  </si>
  <si>
    <t>B04</t>
  </si>
  <si>
    <t>HQP003814</t>
  </si>
  <si>
    <t>NM_000106</t>
  </si>
  <si>
    <t>CYP2D6</t>
  </si>
  <si>
    <t>B05</t>
  </si>
  <si>
    <t>HQP011547</t>
  </si>
  <si>
    <t>NM_005957</t>
  </si>
  <si>
    <t>MTHFR</t>
  </si>
  <si>
    <t>B06</t>
  </si>
  <si>
    <t>HQP004976</t>
  </si>
  <si>
    <t>NM_000400</t>
  </si>
  <si>
    <t>ERCC2</t>
  </si>
  <si>
    <t>B07</t>
  </si>
  <si>
    <t>HQP001136</t>
  </si>
  <si>
    <t>NM_000015</t>
  </si>
  <si>
    <t>NAT2</t>
  </si>
  <si>
    <t>B08</t>
  </si>
  <si>
    <t>HQP054054</t>
  </si>
  <si>
    <t>BC039243</t>
  </si>
  <si>
    <t>FGFR2</t>
  </si>
  <si>
    <t>B09</t>
  </si>
  <si>
    <t>HQP011687</t>
  </si>
  <si>
    <t>NM_002485</t>
  </si>
  <si>
    <t>NBN</t>
  </si>
  <si>
    <t>B10</t>
  </si>
  <si>
    <t>HQP018141</t>
  </si>
  <si>
    <t>NM_000594</t>
  </si>
  <si>
    <t>TNF</t>
  </si>
  <si>
    <t>B11</t>
  </si>
  <si>
    <t>HQP009518</t>
  </si>
  <si>
    <t>NM_000618</t>
  </si>
  <si>
    <t>IGF1</t>
  </si>
  <si>
    <t>B12</t>
  </si>
  <si>
    <t>HQP011135</t>
  </si>
  <si>
    <t>NM_002392</t>
  </si>
  <si>
    <t>MDM2</t>
  </si>
  <si>
    <t>C01</t>
  </si>
  <si>
    <t>HQP009801</t>
  </si>
  <si>
    <t>NM_000044</t>
  </si>
  <si>
    <t>AR</t>
  </si>
  <si>
    <t>C02</t>
  </si>
  <si>
    <t>HQP005002</t>
  </si>
  <si>
    <t>NM_001437</t>
  </si>
  <si>
    <t>ESR2</t>
  </si>
  <si>
    <t>C03</t>
  </si>
  <si>
    <t>HQP013099</t>
  </si>
  <si>
    <t>NM_000926</t>
  </si>
  <si>
    <t>PGR</t>
  </si>
  <si>
    <t>C04</t>
  </si>
  <si>
    <t>HQP016204</t>
  </si>
  <si>
    <t>NM_053056</t>
  </si>
  <si>
    <t>CCND1</t>
  </si>
  <si>
    <t>C05</t>
  </si>
  <si>
    <t>HQP018475</t>
  </si>
  <si>
    <t>NM_001025366</t>
  </si>
  <si>
    <t>VEGFA</t>
  </si>
  <si>
    <t>C06</t>
  </si>
  <si>
    <t>HQP013100</t>
  </si>
  <si>
    <t>NM_000927</t>
  </si>
  <si>
    <t>ABCB1</t>
  </si>
  <si>
    <t>C07</t>
  </si>
  <si>
    <t>HQP018563</t>
  </si>
  <si>
    <t>NM_005431</t>
  </si>
  <si>
    <t>XRCC2</t>
  </si>
  <si>
    <t>C08</t>
  </si>
  <si>
    <t>HQP018966</t>
  </si>
  <si>
    <t>NM_001080124</t>
  </si>
  <si>
    <t>CASP8</t>
  </si>
  <si>
    <t>C09</t>
  </si>
  <si>
    <t>HQP009544</t>
  </si>
  <si>
    <t>NM_000598</t>
  </si>
  <si>
    <t>IGFBP3</t>
  </si>
  <si>
    <t>C10</t>
  </si>
  <si>
    <t>HQP013150</t>
  </si>
  <si>
    <t>NM_006218</t>
  </si>
  <si>
    <t>PIK3CA</t>
  </si>
  <si>
    <t>C11</t>
  </si>
  <si>
    <t>HQP004984</t>
  </si>
  <si>
    <t>NM_005236</t>
  </si>
  <si>
    <t>ERCC4</t>
  </si>
  <si>
    <t>C12</t>
  </si>
  <si>
    <t>HQP053966</t>
  </si>
  <si>
    <t>NM_005921</t>
  </si>
  <si>
    <t>MAP3K1</t>
  </si>
  <si>
    <t>D01</t>
  </si>
  <si>
    <t>HQP015598</t>
  </si>
  <si>
    <t>NM_000963</t>
  </si>
  <si>
    <t>PTGS2</t>
  </si>
  <si>
    <t>D02</t>
  </si>
  <si>
    <t>HQP003841</t>
  </si>
  <si>
    <t>NM_000777</t>
  </si>
  <si>
    <t>CYP3A5</t>
  </si>
  <si>
    <t>D03</t>
  </si>
  <si>
    <t>HQP009064</t>
  </si>
  <si>
    <t>NM_000413</t>
  </si>
  <si>
    <t>HSD17B1</t>
  </si>
  <si>
    <t>D04</t>
  </si>
  <si>
    <t>HQP015946</t>
  </si>
  <si>
    <t>NM_000465</t>
  </si>
  <si>
    <t>BARD1</t>
  </si>
  <si>
    <t>D05</t>
  </si>
  <si>
    <t>HQP004317</t>
  </si>
  <si>
    <t>NM_000903</t>
  </si>
  <si>
    <t>NQO1</t>
  </si>
  <si>
    <t>D06</t>
  </si>
  <si>
    <t>HQP010613</t>
  </si>
  <si>
    <t>NM_002312</t>
  </si>
  <si>
    <t>LIG4</t>
  </si>
  <si>
    <t>D07</t>
  </si>
  <si>
    <t>HQP011868</t>
  </si>
  <si>
    <t>NM_000603</t>
  </si>
  <si>
    <t>NOS3</t>
  </si>
  <si>
    <t>D08</t>
  </si>
  <si>
    <t>HQP018556</t>
  </si>
  <si>
    <t>NM_004628</t>
  </si>
  <si>
    <t>XPC</t>
  </si>
  <si>
    <t>D09</t>
  </si>
  <si>
    <t>HQP004605</t>
  </si>
  <si>
    <t>NM_005228</t>
  </si>
  <si>
    <t>EGFR</t>
  </si>
  <si>
    <t>D10</t>
  </si>
  <si>
    <t>HQP009670</t>
  </si>
  <si>
    <t>NM_000600</t>
  </si>
  <si>
    <t>IL6</t>
  </si>
  <si>
    <t>D11</t>
  </si>
  <si>
    <t>HQP018342</t>
  </si>
  <si>
    <t>NM_001071</t>
  </si>
  <si>
    <t>TYMS</t>
  </si>
  <si>
    <t>D12</t>
  </si>
  <si>
    <t>HQP000370</t>
  </si>
  <si>
    <t>NM_058195</t>
  </si>
  <si>
    <t>CDKN2A</t>
  </si>
  <si>
    <t>E01</t>
  </si>
  <si>
    <t>HQP004985</t>
  </si>
  <si>
    <t>NM_000123</t>
  </si>
  <si>
    <t>ERCC5</t>
  </si>
  <si>
    <t>E02</t>
  </si>
  <si>
    <t>HQP009685</t>
  </si>
  <si>
    <t>NM_000572</t>
  </si>
  <si>
    <t>IL10</t>
  </si>
  <si>
    <t>E03</t>
  </si>
  <si>
    <t>HQP010584</t>
  </si>
  <si>
    <t>NM_002303</t>
  </si>
  <si>
    <t>LEPR</t>
  </si>
  <si>
    <t>E04</t>
  </si>
  <si>
    <t>HQP010892</t>
  </si>
  <si>
    <t>NM_001013253</t>
  </si>
  <si>
    <t>LSP1</t>
  </si>
  <si>
    <t>E05</t>
  </si>
  <si>
    <t>HQP020040</t>
  </si>
  <si>
    <t>NM_006534</t>
  </si>
  <si>
    <t>NCOA3</t>
  </si>
  <si>
    <t>E06</t>
  </si>
  <si>
    <t>HQP023466</t>
  </si>
  <si>
    <t>NM_004360</t>
  </si>
  <si>
    <t>CDH1</t>
  </si>
  <si>
    <t>E07</t>
  </si>
  <si>
    <t>HQP003809</t>
  </si>
  <si>
    <t>NM_000769</t>
  </si>
  <si>
    <t>CYP2C19</t>
  </si>
  <si>
    <t>E08</t>
  </si>
  <si>
    <t>HQP004658</t>
  </si>
  <si>
    <t>NM_001621</t>
  </si>
  <si>
    <t>AHR</t>
  </si>
  <si>
    <t>E09</t>
  </si>
  <si>
    <t>HQP011256</t>
  </si>
  <si>
    <t>NM_004530</t>
  </si>
  <si>
    <t>MMP2</t>
  </si>
  <si>
    <t>E10</t>
  </si>
  <si>
    <t>HQP011309</t>
  </si>
  <si>
    <t>NM_000250</t>
  </si>
  <si>
    <t>MPO</t>
  </si>
  <si>
    <t>E11</t>
  </si>
  <si>
    <t>HQP011554</t>
  </si>
  <si>
    <t>NM_000254</t>
  </si>
  <si>
    <t>MTR</t>
  </si>
  <si>
    <t>E12</t>
  </si>
  <si>
    <t>HQP012154</t>
  </si>
  <si>
    <t>NM_000602</t>
  </si>
  <si>
    <t>SERPINE1</t>
  </si>
  <si>
    <t>F01</t>
  </si>
  <si>
    <t>HQP016087</t>
  </si>
  <si>
    <t>NM_134424</t>
  </si>
  <si>
    <t>RAD52</t>
  </si>
  <si>
    <t>F02</t>
  </si>
  <si>
    <t>HQP000145</t>
  </si>
  <si>
    <t>NM_005732</t>
  </si>
  <si>
    <t>RAD50</t>
  </si>
  <si>
    <t>F03</t>
  </si>
  <si>
    <t>HQP002331</t>
  </si>
  <si>
    <t>NM_000668</t>
  </si>
  <si>
    <t>ADH1B</t>
  </si>
  <si>
    <t>F04</t>
  </si>
  <si>
    <t>HQP003811</t>
  </si>
  <si>
    <t>NM_000771</t>
  </si>
  <si>
    <t>CYP2C9</t>
  </si>
  <si>
    <t>F05</t>
  </si>
  <si>
    <t>HQP009788</t>
  </si>
  <si>
    <t>NM_005544</t>
  </si>
  <si>
    <t>IRS1</t>
  </si>
  <si>
    <t>F06</t>
  </si>
  <si>
    <t>HQP053959</t>
  </si>
  <si>
    <t>NM_001040</t>
  </si>
  <si>
    <t>SHBG</t>
  </si>
  <si>
    <t>F07</t>
  </si>
  <si>
    <t>HQP017698</t>
  </si>
  <si>
    <t>NM_000348</t>
  </si>
  <si>
    <t>SRD5A2</t>
  </si>
  <si>
    <t>F08</t>
  </si>
  <si>
    <t>HQP054057</t>
  </si>
  <si>
    <t>BC071181</t>
  </si>
  <si>
    <t>TGFBR1</t>
  </si>
  <si>
    <t>F09</t>
  </si>
  <si>
    <t>HQP018565</t>
  </si>
  <si>
    <t>NM_003401</t>
  </si>
  <si>
    <t>XRCC4</t>
  </si>
  <si>
    <t>F10</t>
  </si>
  <si>
    <t>HQP023467</t>
  </si>
  <si>
    <t>NM_000662</t>
  </si>
  <si>
    <t>NAT1</t>
  </si>
  <si>
    <t>F11</t>
  </si>
  <si>
    <t>HQP002413</t>
  </si>
  <si>
    <t>NM_000669</t>
  </si>
  <si>
    <t>ADH1C</t>
  </si>
  <si>
    <t>F12</t>
  </si>
  <si>
    <t>HQP003871</t>
  </si>
  <si>
    <t>NM_000781</t>
  </si>
  <si>
    <t>CYP11A1</t>
  </si>
  <si>
    <t>G01</t>
  </si>
  <si>
    <t>HQP004948</t>
  </si>
  <si>
    <t>NM_000120</t>
  </si>
  <si>
    <t>EPHX1</t>
  </si>
  <si>
    <t>G02</t>
  </si>
  <si>
    <t>HQP009061</t>
  </si>
  <si>
    <t>NM_001641</t>
  </si>
  <si>
    <t>APEX1</t>
  </si>
  <si>
    <t>G03</t>
  </si>
  <si>
    <t>HQP009539</t>
  </si>
  <si>
    <t>NM_000596</t>
  </si>
  <si>
    <t>IGFBP1</t>
  </si>
  <si>
    <t>G04</t>
  </si>
  <si>
    <t>HQP009641</t>
  </si>
  <si>
    <t>NM_000576</t>
  </si>
  <si>
    <t>IL1B</t>
  </si>
  <si>
    <t>G05</t>
  </si>
  <si>
    <t>HQP009818</t>
  </si>
  <si>
    <t>NM_000212</t>
  </si>
  <si>
    <t>ITGB3</t>
  </si>
  <si>
    <t>G06</t>
  </si>
  <si>
    <t>HQP011235</t>
  </si>
  <si>
    <t>NM_000249</t>
  </si>
  <si>
    <t>MLH1</t>
  </si>
  <si>
    <t>G07</t>
  </si>
  <si>
    <t>HQP012021</t>
  </si>
  <si>
    <t>NM_002542</t>
  </si>
  <si>
    <t>OGG1</t>
  </si>
  <si>
    <t>G08</t>
  </si>
  <si>
    <t>HQP013104</t>
  </si>
  <si>
    <t>NM_002634</t>
  </si>
  <si>
    <t>PHB</t>
  </si>
  <si>
    <t>G09</t>
  </si>
  <si>
    <t>HQP016170</t>
  </si>
  <si>
    <t>NM_021632</t>
  </si>
  <si>
    <t>ZNF350</t>
  </si>
  <si>
    <t>G10</t>
  </si>
  <si>
    <t>HQP017259</t>
  </si>
  <si>
    <t>NM_006747</t>
  </si>
  <si>
    <t>SIPA1</t>
  </si>
  <si>
    <t>G11</t>
  </si>
  <si>
    <t>HQP021630</t>
  </si>
  <si>
    <t>NM_003889</t>
  </si>
  <si>
    <t>NR1I2</t>
  </si>
  <si>
    <t>G12</t>
  </si>
  <si>
    <t>HQP000245</t>
  </si>
  <si>
    <t>NM_000075</t>
  </si>
  <si>
    <t>CDK4</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</si>
  <si>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</si>
  <si>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</si>
  <si>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</si>
  <si>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</si>
  <si>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</si>
  <si>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</si>
  <si>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</si>
  <si>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</si>
  <si>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</si>
  <si>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</si>
  <si>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</si>
  <si>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</si>
  <si>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</si>
  <si>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</si>
  <si>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</si>
  <si>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</si>
  <si>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</si>
  <si>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</si>
  <si>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</si>
  <si>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</si>
  <si>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</si>
  <si>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</si>
  <si>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</si>
  <si>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</si>
  <si>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</si>
  <si>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</si>
  <si>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</si>
  <si>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</si>
  <si>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</si>
  <si>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</si>
  <si>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</si>
  <si>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</si>
  <si>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</si>
  <si>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</si>
  <si>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HQP021819</t>
  </si>
  <si>
    <t>NM_001238</t>
  </si>
  <si>
    <t>CCNE1</t>
  </si>
  <si>
    <t>HQP021754</t>
  </si>
  <si>
    <t>NM_001759</t>
  </si>
  <si>
    <t>CCND2</t>
  </si>
  <si>
    <t>HQP018568</t>
  </si>
  <si>
    <t>NM_021141</t>
  </si>
  <si>
    <t>XRCC5</t>
  </si>
  <si>
    <t>HQP018337</t>
  </si>
  <si>
    <t>NM_182729</t>
  </si>
  <si>
    <t>TXNRD1</t>
  </si>
  <si>
    <t>HQP018335</t>
  </si>
  <si>
    <t>NM_003329</t>
  </si>
  <si>
    <t>TXN</t>
  </si>
  <si>
    <t>HQP017615</t>
  </si>
  <si>
    <t>NM_000454</t>
  </si>
  <si>
    <t>SOD1</t>
  </si>
  <si>
    <t>HQP016670</t>
  </si>
  <si>
    <t>NM_001033886</t>
  </si>
  <si>
    <t>CXCL12</t>
  </si>
  <si>
    <t>HQP016079</t>
  </si>
  <si>
    <t>NM_002876</t>
  </si>
  <si>
    <t>RAD51C</t>
  </si>
  <si>
    <t>HQP015496</t>
  </si>
  <si>
    <t>NM_001186</t>
  </si>
  <si>
    <t>BACH1</t>
  </si>
  <si>
    <t>HQP013633</t>
  </si>
  <si>
    <t>NM_005037</t>
  </si>
  <si>
    <t>PPARG</t>
  </si>
  <si>
    <t>HQP013596</t>
  </si>
  <si>
    <t>NM_001184</t>
  </si>
  <si>
    <t>ATR</t>
  </si>
  <si>
    <t>HQP011320</t>
  </si>
  <si>
    <t>NM_005590</t>
  </si>
  <si>
    <t>MRE11A</t>
  </si>
  <si>
    <t>HQP011257</t>
  </si>
  <si>
    <t>NM_002422</t>
  </si>
  <si>
    <t>MMP3</t>
  </si>
  <si>
    <t>HQP011255</t>
  </si>
  <si>
    <t>NM_002421</t>
  </si>
  <si>
    <t>MMP1</t>
  </si>
  <si>
    <t>HQP010581</t>
  </si>
  <si>
    <t>NM_000230</t>
  </si>
  <si>
    <t>LEP</t>
  </si>
  <si>
    <t>HQP009671</t>
  </si>
  <si>
    <t>NM_000639</t>
  </si>
  <si>
    <t>FASLG</t>
  </si>
  <si>
    <t>HQP009523</t>
  </si>
  <si>
    <t>NM_000875</t>
  </si>
  <si>
    <t>IGF1R</t>
  </si>
  <si>
    <t>HQP007385</t>
  </si>
  <si>
    <t>NM_000515</t>
  </si>
  <si>
    <t>GH1</t>
  </si>
  <si>
    <t>HQP006764</t>
  </si>
  <si>
    <t>NM_012473</t>
  </si>
  <si>
    <t>TXN2</t>
  </si>
  <si>
    <t>HQP006547</t>
  </si>
  <si>
    <t>NM_001469</t>
  </si>
  <si>
    <t>XRCC6</t>
  </si>
  <si>
    <t>HQP004986</t>
  </si>
  <si>
    <t>NM_000124</t>
  </si>
  <si>
    <t>ERCC6</t>
  </si>
  <si>
    <t>HQP004897</t>
  </si>
  <si>
    <t>NM_001429</t>
  </si>
  <si>
    <t>EP300</t>
  </si>
  <si>
    <t>HQP003808</t>
  </si>
  <si>
    <t>NM_000767</t>
  </si>
  <si>
    <t>CYP2B6</t>
  </si>
  <si>
    <t>HQP003120</t>
  </si>
  <si>
    <t>NM_001618</t>
  </si>
  <si>
    <t>PARP1</t>
  </si>
  <si>
    <t>HQP000708</t>
  </si>
  <si>
    <t>NM_006440</t>
  </si>
  <si>
    <t>TXNRD2</t>
  </si>
  <si>
    <t>HQP000408</t>
  </si>
  <si>
    <t>NM_001800</t>
  </si>
  <si>
    <t>CDKN2D</t>
  </si>
  <si>
    <t>HQP009537</t>
  </si>
  <si>
    <t>NM_004970</t>
  </si>
  <si>
    <t>IGFALS</t>
  </si>
  <si>
    <t>HQP054047</t>
  </si>
  <si>
    <t>BC008403</t>
  </si>
  <si>
    <t>HLA-DRB1</t>
  </si>
  <si>
    <t>HQP022764</t>
  </si>
  <si>
    <t>NM_004832</t>
  </si>
  <si>
    <t>GSTO1</t>
  </si>
  <si>
    <t>HQP021508</t>
  </si>
  <si>
    <t>NM_001236</t>
  </si>
  <si>
    <t>CBR3</t>
  </si>
  <si>
    <t>HQP018545</t>
  </si>
  <si>
    <t>NM_000553</t>
  </si>
  <si>
    <t>WRN</t>
  </si>
  <si>
    <t>HQP018418</t>
  </si>
  <si>
    <t>NM_001074</t>
  </si>
  <si>
    <t>UGT2B7</t>
  </si>
  <si>
    <t>HQP017784</t>
  </si>
  <si>
    <t>NM_005420</t>
  </si>
  <si>
    <t>SULT1E1</t>
  </si>
  <si>
    <t>HQP016844</t>
  </si>
  <si>
    <t>NM_000057</t>
  </si>
  <si>
    <t>BLM</t>
  </si>
  <si>
    <t>HQP016212</t>
  </si>
  <si>
    <t>NM_000657</t>
  </si>
  <si>
    <t>BCL2</t>
  </si>
  <si>
    <t>HQP016131</t>
  </si>
  <si>
    <t>NM_000321</t>
  </si>
  <si>
    <t>RB1</t>
  </si>
  <si>
    <t>HQP013635</t>
  </si>
  <si>
    <t>NM_004774</t>
  </si>
  <si>
    <t>PPARBP</t>
  </si>
  <si>
    <t>HQP012996</t>
  </si>
  <si>
    <t>NM_016362</t>
  </si>
  <si>
    <t>GHRL</t>
  </si>
  <si>
    <t>HQP011853</t>
  </si>
  <si>
    <t>NM_000269</t>
  </si>
  <si>
    <t>NME1</t>
  </si>
  <si>
    <t>HQP011597</t>
  </si>
  <si>
    <t>NM_002467</t>
  </si>
  <si>
    <t>MYC</t>
  </si>
  <si>
    <t>HQP011263</t>
  </si>
  <si>
    <t>NM_004994</t>
  </si>
  <si>
    <t>MMP9</t>
  </si>
  <si>
    <t>HQP010609</t>
  </si>
  <si>
    <t>NM_000234</t>
  </si>
  <si>
    <t>LIG1</t>
  </si>
  <si>
    <t>HQP010070</t>
  </si>
  <si>
    <t>NM_002253</t>
  </si>
  <si>
    <t>KDR</t>
  </si>
  <si>
    <t>HQP009678</t>
  </si>
  <si>
    <t>NM_000584</t>
  </si>
  <si>
    <t>IL8</t>
  </si>
  <si>
    <t>HQP009640</t>
  </si>
  <si>
    <t>NM_000575</t>
  </si>
  <si>
    <t>IL1A</t>
  </si>
  <si>
    <t>HQP009556</t>
  </si>
  <si>
    <t>NM_000041</t>
  </si>
  <si>
    <t>APOE</t>
  </si>
  <si>
    <t>HQP009024</t>
  </si>
  <si>
    <t>NM_000038</t>
  </si>
  <si>
    <t>APC</t>
  </si>
  <si>
    <t>HQP008493</t>
  </si>
  <si>
    <t>NM_000179</t>
  </si>
  <si>
    <t>MSH6</t>
  </si>
  <si>
    <t>HQP008483</t>
  </si>
  <si>
    <t>NM_000849</t>
  </si>
  <si>
    <t>GSTM3</t>
  </si>
  <si>
    <t>HQP008473</t>
  </si>
  <si>
    <t>NM_000637</t>
  </si>
  <si>
    <t>GSR</t>
  </si>
  <si>
    <t>HQP008285</t>
  </si>
  <si>
    <t>NM_002085</t>
  </si>
  <si>
    <t>GPX4</t>
  </si>
  <si>
    <t>HQP005084</t>
  </si>
  <si>
    <t>NM_001018115</t>
  </si>
  <si>
    <t>FANCD2</t>
  </si>
  <si>
    <t>HQP004975</t>
  </si>
  <si>
    <t>NM_202001</t>
  </si>
  <si>
    <t>ERCC1</t>
  </si>
  <si>
    <t>HQP003499</t>
  </si>
  <si>
    <t>NM_001037631</t>
  </si>
  <si>
    <t>CTLA4</t>
  </si>
  <si>
    <t>HQP001282</t>
  </si>
  <si>
    <t>NM_001274</t>
  </si>
  <si>
    <t>CHEK1</t>
  </si>
  <si>
    <t>HQP000396</t>
  </si>
  <si>
    <t>NM_001262</t>
  </si>
  <si>
    <t>CDKN2C</t>
  </si>
  <si>
    <t>HQP000225</t>
  </si>
  <si>
    <t>NM_001798</t>
  </si>
  <si>
    <t>CDK2</t>
  </si>
  <si>
    <t>HQP004414</t>
  </si>
  <si>
    <t>NM_006892</t>
  </si>
  <si>
    <t>DNMT3B</t>
  </si>
  <si>
    <t>HQP053963</t>
  </si>
  <si>
    <t>NM_001048</t>
  </si>
  <si>
    <t>SST</t>
  </si>
  <si>
    <t>HQP053916</t>
  </si>
  <si>
    <t>NM_001076</t>
  </si>
  <si>
    <t>UGT2B15</t>
  </si>
  <si>
    <t>HQP023012</t>
  </si>
  <si>
    <t>NM_006536</t>
  </si>
  <si>
    <t>CLCA2</t>
  </si>
  <si>
    <t>HQP022978</t>
  </si>
  <si>
    <t>NM_006311</t>
  </si>
  <si>
    <t>NCOR1</t>
  </si>
  <si>
    <t>HQP022625</t>
  </si>
  <si>
    <t>NM_004797</t>
  </si>
  <si>
    <t>ADIPOQ</t>
  </si>
  <si>
    <t>HQP022529</t>
  </si>
  <si>
    <t>NM_033419</t>
  </si>
  <si>
    <t>PERLD1</t>
  </si>
  <si>
    <t>HQP022362</t>
  </si>
  <si>
    <t>NM_004219</t>
  </si>
  <si>
    <t>PTTG1</t>
  </si>
  <si>
    <t>HQP021737</t>
  </si>
  <si>
    <t>NM_003927</t>
  </si>
  <si>
    <t>MBD2</t>
  </si>
  <si>
    <t>HQP021518</t>
  </si>
  <si>
    <t>NM_000071</t>
  </si>
  <si>
    <t>CBS</t>
  </si>
  <si>
    <t>HQP021495</t>
  </si>
  <si>
    <t>NM_001757</t>
  </si>
  <si>
    <t>CBR1</t>
  </si>
  <si>
    <t>HQP021385</t>
  </si>
  <si>
    <t>NM_003739</t>
  </si>
  <si>
    <t>AKR1C3</t>
  </si>
  <si>
    <t>HQP020512</t>
  </si>
  <si>
    <t>NM_181505</t>
  </si>
  <si>
    <t>PPP1R1B</t>
  </si>
  <si>
    <t>HQP020117</t>
  </si>
  <si>
    <t>NM_004656</t>
  </si>
  <si>
    <t>BAP1</t>
  </si>
  <si>
    <t>HQP019768</t>
  </si>
  <si>
    <t>NM_130445</t>
  </si>
  <si>
    <t>COL18A1</t>
  </si>
  <si>
    <t>HQP018288</t>
  </si>
  <si>
    <t>NM_003318</t>
  </si>
  <si>
    <t>TTK</t>
  </si>
  <si>
    <t>HQP018172</t>
  </si>
  <si>
    <t>NM_001067</t>
  </si>
  <si>
    <t>TOP2A</t>
  </si>
  <si>
    <t>HQP018022</t>
  </si>
  <si>
    <t>NM_001211</t>
  </si>
  <si>
    <t>BUB1B</t>
  </si>
  <si>
    <t>HQP018016</t>
  </si>
  <si>
    <t>NM_005652</t>
  </si>
  <si>
    <t>TERF2</t>
  </si>
  <si>
    <t>HQP018014</t>
  </si>
  <si>
    <t>NM_003218</t>
  </si>
  <si>
    <t>TERF1</t>
  </si>
  <si>
    <t>HQP018013</t>
  </si>
  <si>
    <t>NM_007110</t>
  </si>
  <si>
    <t>TEP1</t>
  </si>
  <si>
    <t>HQP017744</t>
  </si>
  <si>
    <t>NM_001050</t>
  </si>
  <si>
    <t>SSTR2</t>
  </si>
  <si>
    <t>HQP017300</t>
  </si>
  <si>
    <t>NM_005983</t>
  </si>
  <si>
    <t>SKP2</t>
  </si>
  <si>
    <t>HQP017080</t>
  </si>
  <si>
    <t>NM_003029</t>
  </si>
  <si>
    <t>SHC1</t>
  </si>
  <si>
    <t>HQP016303</t>
  </si>
  <si>
    <t>NM_021133</t>
  </si>
  <si>
    <t>RNASEL</t>
  </si>
  <si>
    <t>HQP016082</t>
  </si>
  <si>
    <t>NM_133509</t>
  </si>
  <si>
    <t>RAD51L1</t>
  </si>
  <si>
    <t>HQP016076</t>
  </si>
  <si>
    <t>NM_002874</t>
  </si>
  <si>
    <t>RAD23B</t>
  </si>
  <si>
    <t>Plate 3</t>
  </si>
  <si>
    <t>HQP015925</t>
  </si>
  <si>
    <t>NM_002843</t>
  </si>
  <si>
    <t>PTPRJ</t>
  </si>
  <si>
    <t>HQP015596</t>
  </si>
  <si>
    <t>NM_000962</t>
  </si>
  <si>
    <t>PTGS1</t>
  </si>
  <si>
    <t>HQP015586</t>
  </si>
  <si>
    <t>NM_000961</t>
  </si>
  <si>
    <t>PTGIS</t>
  </si>
  <si>
    <t>HQP015539</t>
  </si>
  <si>
    <t>NM_000954</t>
  </si>
  <si>
    <t>PTGDS</t>
  </si>
  <si>
    <t>HQP015535</t>
  </si>
  <si>
    <t>NM_000314</t>
  </si>
  <si>
    <t>PTEN</t>
  </si>
  <si>
    <t>HQP015024</t>
  </si>
  <si>
    <t>NM_000948</t>
  </si>
  <si>
    <t>PRL</t>
  </si>
  <si>
    <t>HQP014787</t>
  </si>
  <si>
    <t>NM_018479</t>
  </si>
  <si>
    <t>ECHDC1</t>
  </si>
  <si>
    <t>HQP014292</t>
  </si>
  <si>
    <t>NM_018315</t>
  </si>
  <si>
    <t>FBXW7</t>
  </si>
  <si>
    <t>HQP014181</t>
  </si>
  <si>
    <t>NM_018193</t>
  </si>
  <si>
    <t>KIAA1794</t>
  </si>
  <si>
    <t>HQP013473</t>
  </si>
  <si>
    <t>NM_000446</t>
  </si>
  <si>
    <t>PON1</t>
  </si>
  <si>
    <t>HQP013423</t>
  </si>
  <si>
    <t>NM_002691</t>
  </si>
  <si>
    <t>POLD1</t>
  </si>
  <si>
    <t>HQP012386</t>
  </si>
  <si>
    <t>NM_015999</t>
  </si>
  <si>
    <t>ADIPOR1</t>
  </si>
  <si>
    <t>HQP011885</t>
  </si>
  <si>
    <t>NM_002518</t>
  </si>
  <si>
    <t>NPAS2</t>
  </si>
  <si>
    <t>HQP011858</t>
  </si>
  <si>
    <t>NM_000904</t>
  </si>
  <si>
    <t>NQO2</t>
  </si>
  <si>
    <t>HQP011810</t>
  </si>
  <si>
    <t>NM_020529</t>
  </si>
  <si>
    <t>NFKBIA</t>
  </si>
  <si>
    <t>HQP011559</t>
  </si>
  <si>
    <t>NM_001018016</t>
  </si>
  <si>
    <t>MUC1</t>
  </si>
  <si>
    <t>HQP011555</t>
  </si>
  <si>
    <t>NM_002454</t>
  </si>
  <si>
    <t>MTRR</t>
  </si>
  <si>
    <t>HQP011009</t>
  </si>
  <si>
    <t>NM_000351</t>
  </si>
  <si>
    <t>STS</t>
  </si>
  <si>
    <t>HQP010612</t>
  </si>
  <si>
    <t>NM_013975</t>
  </si>
  <si>
    <t>LIG3</t>
  </si>
  <si>
    <t>HQP009819</t>
  </si>
  <si>
    <t>NM_000213</t>
  </si>
  <si>
    <t>ITGB4</t>
  </si>
  <si>
    <t>HQP009645</t>
  </si>
  <si>
    <t>NM_000577</t>
  </si>
  <si>
    <t>IL1RN</t>
  </si>
  <si>
    <t>HQP009633</t>
  </si>
  <si>
    <t>NM_001030047</t>
  </si>
  <si>
    <t>KLK3</t>
  </si>
  <si>
    <t>HQP009066</t>
  </si>
  <si>
    <t>NM_002153</t>
  </si>
  <si>
    <t>HSD17B2</t>
  </si>
  <si>
    <t>HQP009036</t>
  </si>
  <si>
    <t>NM_005343</t>
  </si>
  <si>
    <t>HRAS</t>
  </si>
  <si>
    <t>HQP008970</t>
  </si>
  <si>
    <t>NM_198834</t>
  </si>
  <si>
    <t>ACACA</t>
  </si>
  <si>
    <t>HQP008832</t>
  </si>
  <si>
    <t>NM_181054</t>
  </si>
  <si>
    <t>HIF1A</t>
  </si>
  <si>
    <t>HQP008757</t>
  </si>
  <si>
    <t>NM_000410</t>
  </si>
  <si>
    <t>HFE</t>
  </si>
  <si>
    <t>HQP008746</t>
  </si>
  <si>
    <t>NM_001527</t>
  </si>
  <si>
    <t>HDAC2</t>
  </si>
  <si>
    <t>HQP008490</t>
  </si>
  <si>
    <t>NM_001513</t>
  </si>
  <si>
    <t>GSTZ1</t>
  </si>
  <si>
    <t>HQP008482</t>
  </si>
  <si>
    <t>NM_000848</t>
  </si>
  <si>
    <t>GSTM2</t>
  </si>
  <si>
    <t>HQP008476</t>
  </si>
  <si>
    <t>NM_000846</t>
  </si>
  <si>
    <t>GSTA2</t>
  </si>
  <si>
    <t>HQP007767</t>
  </si>
  <si>
    <t>NM_002075</t>
  </si>
  <si>
    <t>GNB3</t>
  </si>
  <si>
    <t>HQP007705</t>
  </si>
  <si>
    <t>NM_006708</t>
  </si>
  <si>
    <t>GLO1</t>
  </si>
  <si>
    <t>HQP007396</t>
  </si>
  <si>
    <t>NM_021081</t>
  </si>
  <si>
    <t>GHRH</t>
  </si>
  <si>
    <t>HQP007230</t>
  </si>
  <si>
    <t>NM_000583</t>
  </si>
  <si>
    <t>GC</t>
  </si>
  <si>
    <t>HQP006855</t>
  </si>
  <si>
    <t>NM_001042594</t>
  </si>
  <si>
    <t>POT1</t>
  </si>
  <si>
    <t>HQP005462</t>
  </si>
  <si>
    <t>NM_012481</t>
  </si>
  <si>
    <t>IKZF3</t>
  </si>
  <si>
    <t>HQP005440</t>
  </si>
  <si>
    <t>NM_022963</t>
  </si>
  <si>
    <t>FGFR4</t>
  </si>
  <si>
    <t>HQP005100</t>
  </si>
  <si>
    <t>NM_000691</t>
  </si>
  <si>
    <t>ALDH3A1</t>
  </si>
  <si>
    <t>HQP005098</t>
  </si>
  <si>
    <t>NM_022725</t>
  </si>
  <si>
    <t>FANCF</t>
  </si>
  <si>
    <t>HQP005083</t>
  </si>
  <si>
    <t>NM_000136</t>
  </si>
  <si>
    <t>FANCC</t>
  </si>
  <si>
    <t>HQP005075</t>
  </si>
  <si>
    <t>NM_000689</t>
  </si>
  <si>
    <t>ALDH1A1</t>
  </si>
  <si>
    <t>HQP005058</t>
  </si>
  <si>
    <t>NM_000130</t>
  </si>
  <si>
    <t>F5</t>
  </si>
  <si>
    <t>HQP005052</t>
  </si>
  <si>
    <t>NM_000506</t>
  </si>
  <si>
    <t>F2</t>
  </si>
  <si>
    <t>HQP004983</t>
  </si>
  <si>
    <t>NM_000122</t>
  </si>
  <si>
    <t>ERCC3</t>
  </si>
  <si>
    <t>HQP004599</t>
  </si>
  <si>
    <t>NM_001963</t>
  </si>
  <si>
    <t>EGF</t>
  </si>
  <si>
    <t>HQP004392</t>
  </si>
  <si>
    <t>NM_005223</t>
  </si>
  <si>
    <t>DNASE1</t>
  </si>
  <si>
    <t>HQP004353</t>
  </si>
  <si>
    <t>NM_004406</t>
  </si>
  <si>
    <t>DMBT1</t>
  </si>
  <si>
    <t>HQP004309</t>
  </si>
  <si>
    <t>NM_000791</t>
  </si>
  <si>
    <t>DHFR</t>
  </si>
  <si>
    <t>HQP004081</t>
  </si>
  <si>
    <t>NM_000789</t>
  </si>
  <si>
    <t>ACE</t>
  </si>
  <si>
    <t>HQP003791</t>
  </si>
  <si>
    <t>NM_000024</t>
  </si>
  <si>
    <t>ADRB2</t>
  </si>
  <si>
    <t>HQP003539</t>
  </si>
  <si>
    <t>NM_001904</t>
  </si>
  <si>
    <t>CTNNB1</t>
  </si>
  <si>
    <t>HQP002920</t>
  </si>
  <si>
    <t>NM_001079846</t>
  </si>
  <si>
    <t>CREBBP</t>
  </si>
  <si>
    <t>HQP002210</t>
  </si>
  <si>
    <t>NM_000579</t>
  </si>
  <si>
    <t>CCR5</t>
  </si>
  <si>
    <t>HQP001409</t>
  </si>
  <si>
    <t>NM_006738</t>
  </si>
  <si>
    <t>AKAP13</t>
  </si>
  <si>
    <t>HQP001374</t>
  </si>
  <si>
    <t>NM_007182</t>
  </si>
  <si>
    <t>RASSF1</t>
  </si>
  <si>
    <t>HQP001016</t>
  </si>
  <si>
    <t>NM_013261</t>
  </si>
  <si>
    <t>PPARGC1A</t>
  </si>
  <si>
    <t>HQP000602</t>
  </si>
  <si>
    <t>NM_199141</t>
  </si>
  <si>
    <t>CARM1</t>
  </si>
  <si>
    <t>HQP000274</t>
  </si>
  <si>
    <t>NM_001259</t>
  </si>
  <si>
    <t>CDK6</t>
  </si>
  <si>
    <t>HQP018180</t>
  </si>
  <si>
    <t>NM_005427</t>
  </si>
  <si>
    <t>TP73</t>
  </si>
  <si>
    <t>HQP011772</t>
  </si>
  <si>
    <t>NM_006160</t>
  </si>
  <si>
    <t>NEUROD2</t>
  </si>
  <si>
    <t>HQP010927</t>
  </si>
  <si>
    <t>NM_002345</t>
  </si>
  <si>
    <t>LUM</t>
  </si>
  <si>
    <t>HQP007399</t>
  </si>
  <si>
    <t>NM_004122</t>
  </si>
  <si>
    <t>GHSR</t>
  </si>
  <si>
    <t>HQP007397</t>
  </si>
  <si>
    <t>NM_000823</t>
  </si>
  <si>
    <t>GHRHR</t>
  </si>
  <si>
    <t>HQP000320</t>
  </si>
  <si>
    <t>NM_005845</t>
  </si>
  <si>
    <t>ABCC4</t>
  </si>
  <si>
    <t>HQP054052</t>
  </si>
  <si>
    <t>BC015035</t>
  </si>
  <si>
    <t>FGFR1</t>
  </si>
  <si>
    <t>HQP054030</t>
  </si>
  <si>
    <t>NM_130398</t>
  </si>
  <si>
    <t>EXO1</t>
  </si>
  <si>
    <t>HQP053962</t>
  </si>
  <si>
    <t>NM_001045</t>
  </si>
  <si>
    <t>SLC6A4</t>
  </si>
  <si>
    <t>HQP023451</t>
  </si>
  <si>
    <t>NM_021145</t>
  </si>
  <si>
    <t>DMTF1</t>
  </si>
  <si>
    <t>HQP023443</t>
  </si>
  <si>
    <t>NM_004359</t>
  </si>
  <si>
    <t>CDC34</t>
  </si>
  <si>
    <t>HQP023385</t>
  </si>
  <si>
    <t>NM_001789</t>
  </si>
  <si>
    <t>CDC25A</t>
  </si>
  <si>
    <t>HQP023365</t>
  </si>
  <si>
    <t>NM_001255</t>
  </si>
  <si>
    <t>CDC20</t>
  </si>
  <si>
    <t>HQP023308</t>
  </si>
  <si>
    <t>NM_012432</t>
  </si>
  <si>
    <t>SETDB1</t>
  </si>
  <si>
    <t>HQP023284</t>
  </si>
  <si>
    <t>NM_014805</t>
  </si>
  <si>
    <t>EPM2AIP1</t>
  </si>
  <si>
    <t>HQP023267</t>
  </si>
  <si>
    <t>NM_001039459</t>
  </si>
  <si>
    <t>ELMO1</t>
  </si>
  <si>
    <t>HQP023261</t>
  </si>
  <si>
    <t>NM_001786</t>
  </si>
  <si>
    <t>CDC2</t>
  </si>
  <si>
    <t>HQP023219</t>
  </si>
  <si>
    <t>NM_014767</t>
  </si>
  <si>
    <t>SPOCK2</t>
  </si>
  <si>
    <t>HQP023095</t>
  </si>
  <si>
    <t>NM_012291</t>
  </si>
  <si>
    <t>ESPL1</t>
  </si>
  <si>
    <t>HQP022998</t>
  </si>
  <si>
    <t>NM_004917</t>
  </si>
  <si>
    <t>KLK4</t>
  </si>
  <si>
    <t>HQP022828</t>
  </si>
  <si>
    <t>NM_003615</t>
  </si>
  <si>
    <t>SLC4A7</t>
  </si>
  <si>
    <t>HQP022827</t>
  </si>
  <si>
    <t>NM_018488</t>
  </si>
  <si>
    <t>TBX4</t>
  </si>
  <si>
    <t>HQP022805</t>
  </si>
  <si>
    <t>NM_004850</t>
  </si>
  <si>
    <t>ROCK2</t>
  </si>
  <si>
    <t>HQP022802</t>
  </si>
  <si>
    <t>NM_001039477</t>
  </si>
  <si>
    <t>C1orf38</t>
  </si>
  <si>
    <t>HQP022796</t>
  </si>
  <si>
    <t>NM_004273</t>
  </si>
  <si>
    <t>CHST3</t>
  </si>
  <si>
    <t>Plate 4</t>
  </si>
  <si>
    <t>HQP022640</t>
  </si>
  <si>
    <t>NM_138732</t>
  </si>
  <si>
    <t>NRXN2</t>
  </si>
  <si>
    <t>HQP022615</t>
  </si>
  <si>
    <t>NM_004795</t>
  </si>
  <si>
    <t>KL</t>
  </si>
  <si>
    <t>HQP022444</t>
  </si>
  <si>
    <t>NM_004763</t>
  </si>
  <si>
    <t>ITGB1BP1</t>
  </si>
  <si>
    <t>HQP022316</t>
  </si>
  <si>
    <t>NM_000616</t>
  </si>
  <si>
    <t>CD4</t>
  </si>
  <si>
    <t>HQP022268</t>
  </si>
  <si>
    <t>NM_001007793</t>
  </si>
  <si>
    <t>BUB3</t>
  </si>
  <si>
    <t>HQP022093</t>
  </si>
  <si>
    <t>NM_004688</t>
  </si>
  <si>
    <t>NMI</t>
  </si>
  <si>
    <t>HQP021655</t>
  </si>
  <si>
    <t>NM_004665</t>
  </si>
  <si>
    <t>VNN2</t>
  </si>
  <si>
    <t>HQP021621</t>
  </si>
  <si>
    <t>NM_003884</t>
  </si>
  <si>
    <t>PCAF</t>
  </si>
  <si>
    <t>HQP021597</t>
  </si>
  <si>
    <t>NM_003873</t>
  </si>
  <si>
    <t>NRP1</t>
  </si>
  <si>
    <t>HQP021589</t>
  </si>
  <si>
    <t>NM_003872</t>
  </si>
  <si>
    <t>NRP2</t>
  </si>
  <si>
    <t>HQP021586</t>
  </si>
  <si>
    <t>NM_198061</t>
  </si>
  <si>
    <t>CES2</t>
  </si>
  <si>
    <t>HQP021557</t>
  </si>
  <si>
    <t>NM_003844</t>
  </si>
  <si>
    <t>TNFRSF10A</t>
  </si>
  <si>
    <t>HQP021553</t>
  </si>
  <si>
    <t>NM_003842</t>
  </si>
  <si>
    <t>TNFRSF10B</t>
  </si>
  <si>
    <t>HQP021502</t>
  </si>
  <si>
    <t>NM_003810</t>
  </si>
  <si>
    <t>TNFSF10</t>
  </si>
  <si>
    <t>HQP021492</t>
  </si>
  <si>
    <t>NM_003804</t>
  </si>
  <si>
    <t>RIPK1</t>
  </si>
  <si>
    <t>HQP021405</t>
  </si>
  <si>
    <t>NM_003747</t>
  </si>
  <si>
    <t>TNKS</t>
  </si>
  <si>
    <t>HQP021313</t>
  </si>
  <si>
    <t>NM_001753</t>
  </si>
  <si>
    <t>CAV1</t>
  </si>
  <si>
    <t>HQP021232</t>
  </si>
  <si>
    <t>NM_033401</t>
  </si>
  <si>
    <t>CNTNAP4</t>
  </si>
  <si>
    <t>HQP021225</t>
  </si>
  <si>
    <t>NM_006769</t>
  </si>
  <si>
    <t>LMO4</t>
  </si>
  <si>
    <t>HQP021130</t>
  </si>
  <si>
    <t>NM_003632</t>
  </si>
  <si>
    <t>CNTNAP1</t>
  </si>
  <si>
    <t>HQP021074</t>
  </si>
  <si>
    <t>NM_032875</t>
  </si>
  <si>
    <t>FBXL20</t>
  </si>
  <si>
    <t>HQP020830</t>
  </si>
  <si>
    <t>NM_003597</t>
  </si>
  <si>
    <t>KLF11</t>
  </si>
  <si>
    <t>HQP020699</t>
  </si>
  <si>
    <t>NM_021111</t>
  </si>
  <si>
    <t>RECK</t>
  </si>
  <si>
    <t>HQP020507</t>
  </si>
  <si>
    <t>NM_139076</t>
  </si>
  <si>
    <t>CCDC98</t>
  </si>
  <si>
    <t>HQP020116</t>
  </si>
  <si>
    <t>NM_004655</t>
  </si>
  <si>
    <t>AXIN2</t>
  </si>
  <si>
    <t>HQP020114</t>
  </si>
  <si>
    <t>NM_003502</t>
  </si>
  <si>
    <t>AXIN1</t>
  </si>
  <si>
    <t>HQP020042</t>
  </si>
  <si>
    <t>NM_003489</t>
  </si>
  <si>
    <t>NRIP1</t>
  </si>
  <si>
    <t>HQP019938</t>
  </si>
  <si>
    <t>NM_030928</t>
  </si>
  <si>
    <t>CDT1</t>
  </si>
  <si>
    <t>HQP019836</t>
  </si>
  <si>
    <t>NM_012074</t>
  </si>
  <si>
    <t>DPF3</t>
  </si>
  <si>
    <t>HQP019829</t>
  </si>
  <si>
    <t>NM_030782</t>
  </si>
  <si>
    <t>CLPTM1L</t>
  </si>
  <si>
    <t>HQP019718</t>
  </si>
  <si>
    <t>NM_025247</t>
  </si>
  <si>
    <t>ACAD10</t>
  </si>
  <si>
    <t>HQP019694</t>
  </si>
  <si>
    <t>NM_025235</t>
  </si>
  <si>
    <t>TNKS2</t>
  </si>
  <si>
    <t>HQP019689</t>
  </si>
  <si>
    <t>NM_001042529</t>
  </si>
  <si>
    <t>COASY</t>
  </si>
  <si>
    <t>HQP019452</t>
  </si>
  <si>
    <t>NM_001742</t>
  </si>
  <si>
    <t>CALCR</t>
  </si>
  <si>
    <t>HQP019284</t>
  </si>
  <si>
    <t>NM_024757</t>
  </si>
  <si>
    <t>EHMT1</t>
  </si>
  <si>
    <t>HQP019268</t>
  </si>
  <si>
    <t>NM_006304</t>
  </si>
  <si>
    <t>SHFM1</t>
  </si>
  <si>
    <t>HQP019159</t>
  </si>
  <si>
    <t>NM_024626</t>
  </si>
  <si>
    <t>VTCN1</t>
  </si>
  <si>
    <t>HQP019090</t>
  </si>
  <si>
    <t>NM_024551</t>
  </si>
  <si>
    <t>ADIPOR2</t>
  </si>
  <si>
    <t>HQP018802</t>
  </si>
  <si>
    <t>NM_001008540</t>
  </si>
  <si>
    <t>CXCR4</t>
  </si>
  <si>
    <t>HQP018755</t>
  </si>
  <si>
    <t>NM_001007257</t>
  </si>
  <si>
    <t>PRDM2</t>
  </si>
  <si>
    <t>HQP018519</t>
  </si>
  <si>
    <t>NM_003390</t>
  </si>
  <si>
    <t>WEE1</t>
  </si>
  <si>
    <t>HQP018485</t>
  </si>
  <si>
    <t>NM_000551</t>
  </si>
  <si>
    <t>VHL</t>
  </si>
  <si>
    <t>HQP018447</t>
  </si>
  <si>
    <t>NM_001017415</t>
  </si>
  <si>
    <t>USP1</t>
  </si>
  <si>
    <t>HQP018438</t>
  </si>
  <si>
    <t>NM_006003</t>
  </si>
  <si>
    <t>UQCRFS1</t>
  </si>
  <si>
    <t>HQP018403</t>
  </si>
  <si>
    <t>NM_003355</t>
  </si>
  <si>
    <t>UCP2</t>
  </si>
  <si>
    <t>HQP018379</t>
  </si>
  <si>
    <t>NM_003345</t>
  </si>
  <si>
    <t>UBE2I</t>
  </si>
  <si>
    <t>HQP018328</t>
  </si>
  <si>
    <t>NM_000474</t>
  </si>
  <si>
    <t>TWIST1</t>
  </si>
  <si>
    <t>HQP018271</t>
  </si>
  <si>
    <t>NM_000369</t>
  </si>
  <si>
    <t>TSHR</t>
  </si>
  <si>
    <t>HQP018176</t>
  </si>
  <si>
    <t>NM_005657</t>
  </si>
  <si>
    <t>TP53BP1</t>
  </si>
  <si>
    <t>HQP018149</t>
  </si>
  <si>
    <t>NM_001066</t>
  </si>
  <si>
    <t>TNFRSF1B</t>
  </si>
  <si>
    <t>HQP018115</t>
  </si>
  <si>
    <t>NM_003265</t>
  </si>
  <si>
    <t>TLR3</t>
  </si>
  <si>
    <t>HQP018047</t>
  </si>
  <si>
    <t>NM_003238</t>
  </si>
  <si>
    <t>TGFB2</t>
  </si>
  <si>
    <t>HQP018040</t>
  </si>
  <si>
    <t>NM_003227</t>
  </si>
  <si>
    <t>TFR2</t>
  </si>
  <si>
    <t>HQP017999</t>
  </si>
  <si>
    <t>NM_004336</t>
  </si>
  <si>
    <t>BUB1</t>
  </si>
  <si>
    <t>HQP017938</t>
  </si>
  <si>
    <t>NM_001061</t>
  </si>
  <si>
    <t>TBXAS1</t>
  </si>
  <si>
    <t>HQP017929</t>
  </si>
  <si>
    <t>NM_005994</t>
  </si>
  <si>
    <t>TBX2</t>
  </si>
  <si>
    <t>HQP017928</t>
  </si>
  <si>
    <t>NM_003194</t>
  </si>
  <si>
    <t>TBP</t>
  </si>
  <si>
    <t>HQP017866</t>
  </si>
  <si>
    <t>NM_003183</t>
  </si>
  <si>
    <t>ADAM17</t>
  </si>
  <si>
    <t>HQP017767</t>
  </si>
  <si>
    <t>NM_003150</t>
  </si>
  <si>
    <t>STAT3</t>
  </si>
  <si>
    <t>HQP017764</t>
  </si>
  <si>
    <t>NM_007315</t>
  </si>
  <si>
    <t>STAT1</t>
  </si>
  <si>
    <t>HQP017747</t>
  </si>
  <si>
    <t>NM_001053</t>
  </si>
  <si>
    <t>SSTR5</t>
  </si>
  <si>
    <t>HQP017745</t>
  </si>
  <si>
    <t>NM_001051</t>
  </si>
  <si>
    <t>SSTR3</t>
  </si>
  <si>
    <t>HQP017703</t>
  </si>
  <si>
    <t>NM_001005291</t>
  </si>
  <si>
    <t>SREBF1</t>
  </si>
  <si>
    <t>HQP017697</t>
  </si>
  <si>
    <t>NM_001047</t>
  </si>
  <si>
    <t>SRD5A1</t>
  </si>
  <si>
    <t>HQP017505</t>
  </si>
  <si>
    <t>NM_003070</t>
  </si>
  <si>
    <t>SMARCA2</t>
  </si>
  <si>
    <t>HQP017483</t>
  </si>
  <si>
    <t>NM_005415</t>
  </si>
  <si>
    <t>SLC20A1</t>
  </si>
  <si>
    <t>HQP017482</t>
  </si>
  <si>
    <t>NM_194255</t>
  </si>
  <si>
    <t>SLC19A1</t>
  </si>
  <si>
    <t>HQP016801</t>
  </si>
  <si>
    <t>NM_022162</t>
  </si>
  <si>
    <t>NOD2</t>
  </si>
  <si>
    <t>HQP016634</t>
  </si>
  <si>
    <t>NM_001713</t>
  </si>
  <si>
    <t>BHMT</t>
  </si>
  <si>
    <t>HQP016620</t>
  </si>
  <si>
    <t>NM_002981</t>
  </si>
  <si>
    <t>CCL1</t>
  </si>
  <si>
    <t>HQP016466</t>
  </si>
  <si>
    <t>NM_001006665</t>
  </si>
  <si>
    <t>RPS6KA1</t>
  </si>
  <si>
    <t>HQP016426</t>
  </si>
  <si>
    <t>NM_021134</t>
  </si>
  <si>
    <t>MRPL23</t>
  </si>
  <si>
    <t>HQP016391</t>
  </si>
  <si>
    <t>NM_002947</t>
  </si>
  <si>
    <t>RPA3</t>
  </si>
  <si>
    <t>HQP016390</t>
  </si>
  <si>
    <t>NM_002946</t>
  </si>
  <si>
    <t>RPA2</t>
  </si>
  <si>
    <t>HQP016389</t>
  </si>
  <si>
    <t>NM_002945</t>
  </si>
  <si>
    <t>RPA1</t>
  </si>
  <si>
    <t>HQP016223</t>
  </si>
  <si>
    <t>NM_002912</t>
  </si>
  <si>
    <t>REV3L</t>
  </si>
  <si>
    <t>HQP016213</t>
  </si>
  <si>
    <t>NM_021975</t>
  </si>
  <si>
    <t>RELA</t>
  </si>
  <si>
    <t>HQP016155</t>
  </si>
  <si>
    <t>NM_002894</t>
  </si>
  <si>
    <t>RBBP8</t>
  </si>
  <si>
    <t>HQP016070</t>
  </si>
  <si>
    <t>NM_002873</t>
  </si>
  <si>
    <t>RAD17</t>
  </si>
  <si>
    <t>HQP015947</t>
  </si>
  <si>
    <t>NM_002853</t>
  </si>
  <si>
    <t>RAD1</t>
  </si>
  <si>
    <t>HQP015929</t>
  </si>
  <si>
    <t>NM_002847</t>
  </si>
  <si>
    <t>PTPRN2</t>
  </si>
  <si>
    <t>HQP015877</t>
  </si>
  <si>
    <t>NM_021177</t>
  </si>
  <si>
    <t>LSM2</t>
  </si>
  <si>
    <t>HQP015784</t>
  </si>
  <si>
    <t>NM_020898</t>
  </si>
  <si>
    <t>CALCOCO1</t>
  </si>
  <si>
    <t>Plate 5</t>
  </si>
  <si>
    <t>HQP015771</t>
  </si>
  <si>
    <t>NM_020884</t>
  </si>
  <si>
    <t>MYH7B</t>
  </si>
  <si>
    <t>HQP015662</t>
  </si>
  <si>
    <t>NM_001001924</t>
  </si>
  <si>
    <t>MTUS1</t>
  </si>
  <si>
    <t>HQP015657</t>
  </si>
  <si>
    <t>NM_020744</t>
  </si>
  <si>
    <t>MTA3</t>
  </si>
  <si>
    <t>HQP015610</t>
  </si>
  <si>
    <t>NM_002820</t>
  </si>
  <si>
    <t>PTHLH</t>
  </si>
  <si>
    <t>HQP015530</t>
  </si>
  <si>
    <t>NM_000264</t>
  </si>
  <si>
    <t>PTCH1</t>
  </si>
  <si>
    <t>HQP015124</t>
  </si>
  <si>
    <t>NM_016567</t>
  </si>
  <si>
    <t>BCCIP</t>
  </si>
  <si>
    <t>HQP015009</t>
  </si>
  <si>
    <t>NM_198393</t>
  </si>
  <si>
    <t>TEX14</t>
  </si>
  <si>
    <t>HQP014896</t>
  </si>
  <si>
    <t>NM_002752</t>
  </si>
  <si>
    <t>MAPK9</t>
  </si>
  <si>
    <t>HQP014886</t>
  </si>
  <si>
    <t>NM_002750</t>
  </si>
  <si>
    <t>MAPK8</t>
  </si>
  <si>
    <t>HQP014706</t>
  </si>
  <si>
    <t>NM_002737</t>
  </si>
  <si>
    <t>PRKCA</t>
  </si>
  <si>
    <t>HQP014454</t>
  </si>
  <si>
    <t>NM_018725</t>
  </si>
  <si>
    <t>IL17RB</t>
  </si>
  <si>
    <t>HQP014301</t>
  </si>
  <si>
    <t>NM_006246</t>
  </si>
  <si>
    <t>PPP2R5E</t>
  </si>
  <si>
    <t>HQP014174</t>
  </si>
  <si>
    <t>NM_002717</t>
  </si>
  <si>
    <t>PPP2R2A</t>
  </si>
  <si>
    <t>HQP014161</t>
  </si>
  <si>
    <t>NM_002716</t>
  </si>
  <si>
    <t>PPP2R1B</t>
  </si>
  <si>
    <t>HQP014012</t>
  </si>
  <si>
    <t>NM_017975</t>
  </si>
  <si>
    <t>ZWILCH</t>
  </si>
  <si>
    <t>HQP013970</t>
  </si>
  <si>
    <t>NM_002709</t>
  </si>
  <si>
    <t>PPP1CB</t>
  </si>
  <si>
    <t>HQP013636</t>
  </si>
  <si>
    <t>NM_000489</t>
  </si>
  <si>
    <t>ATRX</t>
  </si>
  <si>
    <t>HQP013617</t>
  </si>
  <si>
    <t>NM_001001928</t>
  </si>
  <si>
    <t>PPARA</t>
  </si>
  <si>
    <t>HQP013583</t>
  </si>
  <si>
    <t>NM_205862</t>
  </si>
  <si>
    <t>UGT1A6</t>
  </si>
  <si>
    <t>HQP013450</t>
  </si>
  <si>
    <t>NM_018975</t>
  </si>
  <si>
    <t>TERF2IP</t>
  </si>
  <si>
    <t>HQP013422</t>
  </si>
  <si>
    <t>NM_002690</t>
  </si>
  <si>
    <t>POLB</t>
  </si>
  <si>
    <t>HQP013403</t>
  </si>
  <si>
    <t>NM_004574</t>
  </si>
  <si>
    <t>HQP013388</t>
  </si>
  <si>
    <t>NM_017442</t>
  </si>
  <si>
    <t>TLR9</t>
  </si>
  <si>
    <t>HQP013382</t>
  </si>
  <si>
    <t>NM_002686</t>
  </si>
  <si>
    <t>PNMT</t>
  </si>
  <si>
    <t>HQP013262</t>
  </si>
  <si>
    <t>NM_005030</t>
  </si>
  <si>
    <t>PLK1</t>
  </si>
  <si>
    <t>HQP013151</t>
  </si>
  <si>
    <t>NM_006219</t>
  </si>
  <si>
    <t>PIK3CB</t>
  </si>
  <si>
    <t>HQP013087</t>
  </si>
  <si>
    <t>NM_002630</t>
  </si>
  <si>
    <t>PGC</t>
  </si>
  <si>
    <t>HQP013013</t>
  </si>
  <si>
    <t>NM_016507</t>
  </si>
  <si>
    <t>CRKRS</t>
  </si>
  <si>
    <t>HQP012986</t>
  </si>
  <si>
    <t>NM_016290</t>
  </si>
  <si>
    <t>UIMC1</t>
  </si>
  <si>
    <t>HQP012770</t>
  </si>
  <si>
    <t>NM_016371</t>
  </si>
  <si>
    <t>HSD17B7</t>
  </si>
  <si>
    <t>HQP012755</t>
  </si>
  <si>
    <t>NM_001037872</t>
  </si>
  <si>
    <t>REV1</t>
  </si>
  <si>
    <t>HQP012478</t>
  </si>
  <si>
    <t>NM_016261</t>
  </si>
  <si>
    <t>TUBD1</t>
  </si>
  <si>
    <t>HQP012457</t>
  </si>
  <si>
    <t>NM_001012509</t>
  </si>
  <si>
    <t>SLC45A2</t>
  </si>
  <si>
    <t>HQP012447</t>
  </si>
  <si>
    <t>NM_016142</t>
  </si>
  <si>
    <t>HSD17B12</t>
  </si>
  <si>
    <t>HQP012420</t>
  </si>
  <si>
    <t>NM_002592</t>
  </si>
  <si>
    <t>PCNA</t>
  </si>
  <si>
    <t>HQP012393</t>
  </si>
  <si>
    <t>NM_016009</t>
  </si>
  <si>
    <t>SH3GLB1</t>
  </si>
  <si>
    <t>HQP012371</t>
  </si>
  <si>
    <t>NM_032951</t>
  </si>
  <si>
    <t>MLXIPL</t>
  </si>
  <si>
    <t>HQP012335</t>
  </si>
  <si>
    <t>NM_015895</t>
  </si>
  <si>
    <t>GMNN</t>
  </si>
  <si>
    <t>HQP012013</t>
  </si>
  <si>
    <t>NM_002539</t>
  </si>
  <si>
    <t>ODC1</t>
  </si>
  <si>
    <t>HQP011807</t>
  </si>
  <si>
    <t>NM_003998</t>
  </si>
  <si>
    <t>NFKB1</t>
  </si>
  <si>
    <t>HQP011764</t>
  </si>
  <si>
    <t>NM_002497</t>
  </si>
  <si>
    <t>NEK2</t>
  </si>
  <si>
    <t>HQP011694</t>
  </si>
  <si>
    <t>NM_000631</t>
  </si>
  <si>
    <t>NCF4</t>
  </si>
  <si>
    <t>HQP011693</t>
  </si>
  <si>
    <t>NM_000433</t>
  </si>
  <si>
    <t>NCF2</t>
  </si>
  <si>
    <t>HQP011661</t>
  </si>
  <si>
    <t>NM_004535</t>
  </si>
  <si>
    <t>MYT1</t>
  </si>
  <si>
    <t>HQP011492</t>
  </si>
  <si>
    <t>NM_002439</t>
  </si>
  <si>
    <t>MSH3</t>
  </si>
  <si>
    <t>HQP011491</t>
  </si>
  <si>
    <t>NM_000251</t>
  </si>
  <si>
    <t>MSH2</t>
  </si>
  <si>
    <t>HQP011304</t>
  </si>
  <si>
    <t>NM_001015052</t>
  </si>
  <si>
    <t>MPG</t>
  </si>
  <si>
    <t>HQP011266</t>
  </si>
  <si>
    <t>NM_002426</t>
  </si>
  <si>
    <t>MMP12</t>
  </si>
  <si>
    <t>HQP011205</t>
  </si>
  <si>
    <t>NM_003994</t>
  </si>
  <si>
    <t>KITLG</t>
  </si>
  <si>
    <t>HQP011140</t>
  </si>
  <si>
    <t>NM_002393</t>
  </si>
  <si>
    <t>MDM4</t>
  </si>
  <si>
    <t>HQP011085</t>
  </si>
  <si>
    <t>NM_001025081</t>
  </si>
  <si>
    <t>MBP</t>
  </si>
  <si>
    <t>HQP011047</t>
  </si>
  <si>
    <t>NM_005911</t>
  </si>
  <si>
    <t>MAT2A</t>
  </si>
  <si>
    <t>HQP010966</t>
  </si>
  <si>
    <t>NM_005904</t>
  </si>
  <si>
    <t>SMAD7</t>
  </si>
  <si>
    <t>HQP010870</t>
  </si>
  <si>
    <t>NM_002332</t>
  </si>
  <si>
    <t>LRP1</t>
  </si>
  <si>
    <t>HQP010847</t>
  </si>
  <si>
    <t>NM_000237</t>
  </si>
  <si>
    <t>LPL</t>
  </si>
  <si>
    <t>HQP010410</t>
  </si>
  <si>
    <t>NM_001042678</t>
  </si>
  <si>
    <t>RHOC</t>
  </si>
  <si>
    <t>HQP010260</t>
  </si>
  <si>
    <t>NM_001005404</t>
  </si>
  <si>
    <t>YPEL2</t>
  </si>
  <si>
    <t>HQP010124</t>
  </si>
  <si>
    <t>NM_002265</t>
  </si>
  <si>
    <t>KPNB1</t>
  </si>
  <si>
    <t>HQP010104</t>
  </si>
  <si>
    <t>NM_000892</t>
  </si>
  <si>
    <t>KLKB1</t>
  </si>
  <si>
    <t>HQP010098</t>
  </si>
  <si>
    <t>NM_002256</t>
  </si>
  <si>
    <t>KISS1</t>
  </si>
  <si>
    <t>HQP009853</t>
  </si>
  <si>
    <t>NM_002228</t>
  </si>
  <si>
    <t>JUN</t>
  </si>
  <si>
    <t>HQP009825</t>
  </si>
  <si>
    <t>NM_002213</t>
  </si>
  <si>
    <t>ITGB5</t>
  </si>
  <si>
    <t>HQP009808</t>
  </si>
  <si>
    <t>NM_002210</t>
  </si>
  <si>
    <t>ITGAV</t>
  </si>
  <si>
    <t>HQP009774</t>
  </si>
  <si>
    <t>NM_000210</t>
  </si>
  <si>
    <t>ITGA6</t>
  </si>
  <si>
    <t>HQP009764</t>
  </si>
  <si>
    <t>NM_000208</t>
  </si>
  <si>
    <t>INSR</t>
  </si>
  <si>
    <t>HQP009749</t>
  </si>
  <si>
    <t>NM_000207</t>
  </si>
  <si>
    <t>INS</t>
  </si>
  <si>
    <t>HQP009718</t>
  </si>
  <si>
    <t>NM_001562</t>
  </si>
  <si>
    <t>IL18</t>
  </si>
  <si>
    <t>HQP009697</t>
  </si>
  <si>
    <t>NM_002188</t>
  </si>
  <si>
    <t>IL13</t>
  </si>
  <si>
    <t>HQP009696</t>
  </si>
  <si>
    <t>NM_001559</t>
  </si>
  <si>
    <t>IL12RB2</t>
  </si>
  <si>
    <t>HQP009662</t>
  </si>
  <si>
    <t>NM_000589</t>
  </si>
  <si>
    <t>IL4</t>
  </si>
  <si>
    <t>HQP009571</t>
  </si>
  <si>
    <t>NM_002180</t>
  </si>
  <si>
    <t>IGHMBP2</t>
  </si>
  <si>
    <t>HQP009558</t>
  </si>
  <si>
    <t>NM_001553</t>
  </si>
  <si>
    <t>IGFBP7</t>
  </si>
  <si>
    <t>HQP009551</t>
  </si>
  <si>
    <t>NM_000599</t>
  </si>
  <si>
    <t>IGFBP5</t>
  </si>
  <si>
    <t>HQP009541</t>
  </si>
  <si>
    <t>NM_000597</t>
  </si>
  <si>
    <t>IGFBP2</t>
  </si>
  <si>
    <t>HQP009529</t>
  </si>
  <si>
    <t>NM_000612</t>
  </si>
  <si>
    <t>IGF2</t>
  </si>
  <si>
    <t>HQP009138</t>
  </si>
  <si>
    <t>NM_004507</t>
  </si>
  <si>
    <t>HUS1</t>
  </si>
  <si>
    <t>HQP009123</t>
  </si>
  <si>
    <t>NM_000869</t>
  </si>
  <si>
    <t>HTR3A</t>
  </si>
  <si>
    <t>HQP009062</t>
  </si>
  <si>
    <t>NM_005525</t>
  </si>
  <si>
    <t>HSD11B1</t>
  </si>
  <si>
    <t>HQP009059</t>
  </si>
  <si>
    <t>NM_000862</t>
  </si>
  <si>
    <t>HSD3B1</t>
  </si>
  <si>
    <t>HQP009053</t>
  </si>
  <si>
    <t>NM_001536</t>
  </si>
  <si>
    <t>PRMT1</t>
  </si>
  <si>
    <t>HQP009019</t>
  </si>
  <si>
    <t>NM_005143</t>
  </si>
  <si>
    <t>HP</t>
  </si>
  <si>
    <t>HQP008904</t>
  </si>
  <si>
    <t>NM_004496</t>
  </si>
  <si>
    <t>FOXA1</t>
  </si>
  <si>
    <t>HQP008896</t>
  </si>
  <si>
    <t>NM_012484</t>
  </si>
  <si>
    <t>HMMR</t>
  </si>
  <si>
    <t>HQP008849</t>
  </si>
  <si>
    <t>NM_002116</t>
  </si>
  <si>
    <t>HLA-A</t>
  </si>
  <si>
    <t>Plate 6</t>
  </si>
  <si>
    <t>HQP008801</t>
  </si>
  <si>
    <t>NM_001010931</t>
  </si>
  <si>
    <t>HGF</t>
  </si>
  <si>
    <t>HQP008694</t>
  </si>
  <si>
    <t>NM_014585</t>
  </si>
  <si>
    <t>SLC40A1</t>
  </si>
  <si>
    <t>HQP008690</t>
  </si>
  <si>
    <t>NM_004131</t>
  </si>
  <si>
    <t>GZMB</t>
  </si>
  <si>
    <t>HQP008498</t>
  </si>
  <si>
    <t>NM_005513</t>
  </si>
  <si>
    <t>GTF2E1</t>
  </si>
  <si>
    <t>HQP008494</t>
  </si>
  <si>
    <t>NM_015859</t>
  </si>
  <si>
    <t>GTF2A1</t>
  </si>
  <si>
    <t>HQP008469</t>
  </si>
  <si>
    <t>NM_002093</t>
  </si>
  <si>
    <t>GSK3B</t>
  </si>
  <si>
    <t>HQP008340</t>
  </si>
  <si>
    <t>NM_000830</t>
  </si>
  <si>
    <t>GRIK1</t>
  </si>
  <si>
    <t>HQP007811</t>
  </si>
  <si>
    <t>NM_002081</t>
  </si>
  <si>
    <t>GPC1</t>
  </si>
  <si>
    <t>HQP007803</t>
  </si>
  <si>
    <t>NM_000173</t>
  </si>
  <si>
    <t>GP1BA</t>
  </si>
  <si>
    <t>HQP007781</t>
  </si>
  <si>
    <t>NM_000406</t>
  </si>
  <si>
    <t>GNRHR</t>
  </si>
  <si>
    <t>HQP007755</t>
  </si>
  <si>
    <t>NM_000516</t>
  </si>
  <si>
    <t>GNAS</t>
  </si>
  <si>
    <t>HQP007697</t>
  </si>
  <si>
    <t>NM_012201</t>
  </si>
  <si>
    <t>GLG1</t>
  </si>
  <si>
    <t>HQP007465</t>
  </si>
  <si>
    <t>NM_014389</t>
  </si>
  <si>
    <t>PELP1</t>
  </si>
  <si>
    <t>HQP007382</t>
  </si>
  <si>
    <t>NM_012449</t>
  </si>
  <si>
    <t>STEAP1</t>
  </si>
  <si>
    <t>HQP007303</t>
  </si>
  <si>
    <t>NM_012138</t>
  </si>
  <si>
    <t>AATF</t>
  </si>
  <si>
    <t>HQP007210</t>
  </si>
  <si>
    <t>NM_012153</t>
  </si>
  <si>
    <t>EHF</t>
  </si>
  <si>
    <t>HQP006715</t>
  </si>
  <si>
    <t>NM_012415</t>
  </si>
  <si>
    <t>RAD54B</t>
  </si>
  <si>
    <t>HQP006375</t>
  </si>
  <si>
    <t>NM_001629</t>
  </si>
  <si>
    <t>ALOX5AP</t>
  </si>
  <si>
    <t>HQP006299</t>
  </si>
  <si>
    <t>NM_001031696</t>
  </si>
  <si>
    <t>PLD3</t>
  </si>
  <si>
    <t>HQP006023</t>
  </si>
  <si>
    <t>NM_054034</t>
  </si>
  <si>
    <t>FN1</t>
  </si>
  <si>
    <t>HQP005730</t>
  </si>
  <si>
    <t>NM_015056</t>
  </si>
  <si>
    <t>RRP1B</t>
  </si>
  <si>
    <t>HQP005589</t>
  </si>
  <si>
    <t>NM_012072</t>
  </si>
  <si>
    <t>CD93</t>
  </si>
  <si>
    <t>HQP005496</t>
  </si>
  <si>
    <t>NM_014906</t>
  </si>
  <si>
    <t>PPM1E</t>
  </si>
  <si>
    <t>HQP005458</t>
  </si>
  <si>
    <t>NM_012250</t>
  </si>
  <si>
    <t>RRAS2</t>
  </si>
  <si>
    <t>HQP005391</t>
  </si>
  <si>
    <t>NM_004111</t>
  </si>
  <si>
    <t>FEN1</t>
  </si>
  <si>
    <t>HQP005292</t>
  </si>
  <si>
    <t>NM_001002275</t>
  </si>
  <si>
    <t>FCGR2B</t>
  </si>
  <si>
    <t>HQP005280</t>
  </si>
  <si>
    <t>NM_021642</t>
  </si>
  <si>
    <t>FCGR2A</t>
  </si>
  <si>
    <t>HQP005238</t>
  </si>
  <si>
    <t>NM_002001</t>
  </si>
  <si>
    <t>FCER1A</t>
  </si>
  <si>
    <t>HQP005210</t>
  </si>
  <si>
    <t>NM_000138</t>
  </si>
  <si>
    <t>FBN1</t>
  </si>
  <si>
    <t>HQP005134</t>
  </si>
  <si>
    <t>NM_004104</t>
  </si>
  <si>
    <t>FASN</t>
  </si>
  <si>
    <t>HQP005087</t>
  </si>
  <si>
    <t>NM_000690</t>
  </si>
  <si>
    <t>ALDH2</t>
  </si>
  <si>
    <t>HQP005081</t>
  </si>
  <si>
    <t>NM_000135</t>
  </si>
  <si>
    <t>FANCA</t>
  </si>
  <si>
    <t>HQP005005</t>
  </si>
  <si>
    <t>NM_001438</t>
  </si>
  <si>
    <t>ESRRG</t>
  </si>
  <si>
    <t>HQP004991</t>
  </si>
  <si>
    <t>NM_001014431</t>
  </si>
  <si>
    <t>AKT1</t>
  </si>
  <si>
    <t>HQP004727</t>
  </si>
  <si>
    <t>NM_005502</t>
  </si>
  <si>
    <t>ABCA1</t>
  </si>
  <si>
    <t>HQP004526</t>
  </si>
  <si>
    <t>NM_004091</t>
  </si>
  <si>
    <t>E2F2</t>
  </si>
  <si>
    <t>HQP004494</t>
  </si>
  <si>
    <t>NM_000029</t>
  </si>
  <si>
    <t>AGT</t>
  </si>
  <si>
    <t>HQP004446</t>
  </si>
  <si>
    <t>NM_000795</t>
  </si>
  <si>
    <t>DRD2</t>
  </si>
  <si>
    <t>HQP004275</t>
  </si>
  <si>
    <t>NM_199355</t>
  </si>
  <si>
    <t>ADAMTS18</t>
  </si>
  <si>
    <t>HQP004260</t>
  </si>
  <si>
    <t>NM_130770</t>
  </si>
  <si>
    <t>HTR3C</t>
  </si>
  <si>
    <t>HQP004156</t>
  </si>
  <si>
    <t>NM_001357</t>
  </si>
  <si>
    <t>DHX9</t>
  </si>
  <si>
    <t>HQP004072</t>
  </si>
  <si>
    <t>NM_133504</t>
  </si>
  <si>
    <t>DCN</t>
  </si>
  <si>
    <t>HQP003917</t>
  </si>
  <si>
    <t>NM_000782</t>
  </si>
  <si>
    <t>CYP24A1</t>
  </si>
  <si>
    <t>HQP003817</t>
  </si>
  <si>
    <t>NM_000773</t>
  </si>
  <si>
    <t>CYP2E1</t>
  </si>
  <si>
    <t>HQP003812</t>
  </si>
  <si>
    <t>NM_000025</t>
  </si>
  <si>
    <t>ADRB3</t>
  </si>
  <si>
    <t>HQP003810</t>
  </si>
  <si>
    <t>NM_000770</t>
  </si>
  <si>
    <t>CYP2C8</t>
  </si>
  <si>
    <t>HQP003654</t>
  </si>
  <si>
    <t>NM_181780</t>
  </si>
  <si>
    <t>BTLA</t>
  </si>
  <si>
    <t>HQP003495</t>
  </si>
  <si>
    <t>NM_144701</t>
  </si>
  <si>
    <t>IL23R</t>
  </si>
  <si>
    <t>HQP003395</t>
  </si>
  <si>
    <t>NM_001033521</t>
  </si>
  <si>
    <t>CSTF1</t>
  </si>
  <si>
    <t>HQP003249</t>
  </si>
  <si>
    <t>NM_001894</t>
  </si>
  <si>
    <t>CSNK1E</t>
  </si>
  <si>
    <t>HQP003240</t>
  </si>
  <si>
    <t>NM_001893</t>
  </si>
  <si>
    <t>CSNK1D</t>
  </si>
  <si>
    <t>HQP003161</t>
  </si>
  <si>
    <t>NM_152434</t>
  </si>
  <si>
    <t>CWF19L2</t>
  </si>
  <si>
    <t>HQP003084</t>
  </si>
  <si>
    <t>NM_021117</t>
  </si>
  <si>
    <t>CRY2</t>
  </si>
  <si>
    <t>HQP002760</t>
  </si>
  <si>
    <t>NM_152405</t>
  </si>
  <si>
    <t>JMY</t>
  </si>
  <si>
    <t>HQP002370</t>
  </si>
  <si>
    <t>NM_133261</t>
  </si>
  <si>
    <t>GIPC3</t>
  </si>
  <si>
    <t>HQP002301</t>
  </si>
  <si>
    <t>NM_000667</t>
  </si>
  <si>
    <t>ADH1A</t>
  </si>
  <si>
    <t>HQP002217</t>
  </si>
  <si>
    <t>NM_001838</t>
  </si>
  <si>
    <t>CCR7</t>
  </si>
  <si>
    <t>HQP002019</t>
  </si>
  <si>
    <t>NM_147191</t>
  </si>
  <si>
    <t>MMP21</t>
  </si>
  <si>
    <t>HQP001414</t>
  </si>
  <si>
    <t>NM_007202</t>
  </si>
  <si>
    <t>AKAP10</t>
  </si>
  <si>
    <t>HQP001408</t>
  </si>
  <si>
    <t>NM_007199</t>
  </si>
  <si>
    <t>IRAK3</t>
  </si>
  <si>
    <t>HQP001109</t>
  </si>
  <si>
    <t>NM_006826</t>
  </si>
  <si>
    <t>YWHAQ</t>
  </si>
  <si>
    <t>HQP001103</t>
  </si>
  <si>
    <t>NM_006819</t>
  </si>
  <si>
    <t>STIP1</t>
  </si>
  <si>
    <t>HQP001051</t>
  </si>
  <si>
    <t>NM_025256</t>
  </si>
  <si>
    <t>EHMT2</t>
  </si>
  <si>
    <t>HQP001047</t>
  </si>
  <si>
    <t>NM_014599</t>
  </si>
  <si>
    <t>MAGED2</t>
  </si>
  <si>
    <t>HQP000970</t>
  </si>
  <si>
    <t>NM_006663</t>
  </si>
  <si>
    <t>PPP1R13L</t>
  </si>
  <si>
    <t>HQP000963</t>
  </si>
  <si>
    <t>NM_012190</t>
  </si>
  <si>
    <t>ALDH1L1</t>
  </si>
  <si>
    <t>HQP000809</t>
  </si>
  <si>
    <t>NM_006565</t>
  </si>
  <si>
    <t>CTCF</t>
  </si>
  <si>
    <t>HQP000764</t>
  </si>
  <si>
    <t>NM_006475</t>
  </si>
  <si>
    <t>POSTN</t>
  </si>
  <si>
    <t>HQP000759</t>
  </si>
  <si>
    <t>NM_001813</t>
  </si>
  <si>
    <t>CENPE</t>
  </si>
  <si>
    <t>HQP000583</t>
  </si>
  <si>
    <t>NM_006361</t>
  </si>
  <si>
    <t>HOXB13</t>
  </si>
  <si>
    <t>HQP000552</t>
  </si>
  <si>
    <t>NM_006341</t>
  </si>
  <si>
    <t>MAD2L2</t>
  </si>
  <si>
    <t>HQP000540</t>
  </si>
  <si>
    <t>NM_006114</t>
  </si>
  <si>
    <t>TOMM40</t>
  </si>
  <si>
    <t>HQP000519</t>
  </si>
  <si>
    <t>NM_006331</t>
  </si>
  <si>
    <t>EMG1</t>
  </si>
  <si>
    <t>HQP000285</t>
  </si>
  <si>
    <t>NM_001799</t>
  </si>
  <si>
    <t>CDK7</t>
  </si>
  <si>
    <t>HQP000179</t>
  </si>
  <si>
    <t>NM_147185</t>
  </si>
  <si>
    <t>AKAP9</t>
  </si>
  <si>
    <t>HQP054687</t>
  </si>
  <si>
    <t>NM_005961</t>
  </si>
  <si>
    <t>MUC6</t>
  </si>
  <si>
    <t>HQP022027</t>
  </si>
  <si>
    <t>NM_004675</t>
  </si>
  <si>
    <t>DIRAS3</t>
  </si>
  <si>
    <t>HQP020006</t>
  </si>
  <si>
    <t>NM_030974</t>
  </si>
  <si>
    <t>SHARPIN</t>
  </si>
  <si>
    <t>HQP018213</t>
  </si>
  <si>
    <t>NM_000367</t>
  </si>
  <si>
    <t>TPMT</t>
  </si>
  <si>
    <t>HQP017746</t>
  </si>
  <si>
    <t>NM_001052</t>
  </si>
  <si>
    <t>SSTR4</t>
  </si>
  <si>
    <t>HQP017743</t>
  </si>
  <si>
    <t>NM_001049</t>
  </si>
  <si>
    <t>SSTR1</t>
  </si>
  <si>
    <t>HQP015106</t>
  </si>
  <si>
    <t>NM_001077500</t>
  </si>
  <si>
    <t>KLK10</t>
  </si>
  <si>
    <t>HQP013519</t>
  </si>
  <si>
    <t>NM_000306</t>
  </si>
  <si>
    <t>POU1F1</t>
  </si>
  <si>
    <t>HQP011865</t>
  </si>
  <si>
    <t>NM_000620</t>
  </si>
  <si>
    <t>NOS1</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</si>
  <si>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</si>
  <si>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</si>
  <si>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</si>
  <si>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</si>
  <si>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</si>
  <si>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</si>
  <si>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</si>
  <si>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</si>
  <si>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</si>
  <si>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</si>
  <si>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</si>
  <si>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</si>
  <si>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</si>
  <si>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</si>
  <si>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</si>
  <si>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</si>
  <si>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</si>
  <si>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</si>
  <si>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</si>
  <si>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</si>
  <si>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</si>
  <si>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</si>
  <si>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</si>
  <si>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</si>
  <si>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</si>
  <si>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</si>
  <si>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</si>
  <si>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</si>
  <si>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</si>
  <si>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</si>
  <si>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</si>
  <si>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</si>
  <si>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</si>
  <si>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</si>
  <si>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</si>
  <si>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</si>
  <si>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</si>
  <si>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</si>
  <si>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</si>
  <si>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</si>
  <si>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</si>
  <si>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</si>
  <si>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</si>
  <si>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r>
      <rPr>
        <b/>
        <sz val="10"/>
        <rFont val="Arial"/>
        <family val="2"/>
      </rPr>
      <t>C</t>
    </r>
    <r>
      <rPr>
        <b/>
        <vertAlign val="subscript"/>
        <sz val="10"/>
        <rFont val="Arial"/>
        <family val="2"/>
      </rPr>
      <t>t</t>
    </r>
    <r>
      <rPr>
        <b/>
        <sz val="10"/>
        <rFont val="Arial"/>
        <family val="2"/>
      </rPr>
      <t xml:space="preserve"> (GDC)</t>
    </r>
  </si>
  <si>
    <t>3.Genomic DNA Contamination Control(GDC):</t>
  </si>
  <si>
    <t>3.  Genomic DNA Contamination Control(GDC):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</si>
  <si>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</si>
  <si>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</si>
  <si>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</si>
  <si>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</si>
  <si>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</si>
  <si>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</si>
  <si>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</si>
  <si>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</si>
  <si>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</si>
  <si>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</si>
  <si>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</si>
  <si>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</si>
  <si>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</si>
  <si>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</si>
  <si>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</si>
  <si>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</si>
  <si>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</si>
  <si>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t>H</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</si>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</sst>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E+00"/>
    <numFmt numFmtId="177" formatCode="0.0"/>
    <numFmt numFmtId="178" formatCode="0.0000"/>
    <numFmt numFmtId="179" formatCode="0.000000"/>
  </numFmts>
  <fonts count="44">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u val="single"/>
      <sz val="10"/>
      <color indexed="12"/>
      <name val="Arial"/>
      <family val="2"/>
    </font>
    <font>
      <b/>
      <sz val="36"/>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style="medium"/>
    </border>
    <border>
      <left/>
      <right style="thin"/>
      <top style="thin"/>
      <bottom style="medium"/>
    </border>
    <border>
      <left style="thin"/>
      <right style="thin"/>
      <top style="thin"/>
      <bottom style="medium"/>
    </border>
    <border>
      <left style="medium"/>
      <right/>
      <top/>
      <bottom style="thin"/>
    </border>
    <border>
      <left style="medium"/>
      <right style="thin"/>
      <top style="thin"/>
      <bottom style="thin"/>
    </border>
    <border>
      <left style="medium"/>
      <right style="thin"/>
      <top/>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cellStyleXfs>
  <cellXfs count="198">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2" fillId="33" borderId="29" xfId="0" applyFont="1" applyFill="1" applyBorder="1" applyAlignment="1">
      <alignment horizontal="center" vertical="center" textRotation="90"/>
    </xf>
    <xf numFmtId="0" fontId="0" fillId="0" borderId="0" xfId="0" applyAlignment="1">
      <alignment horizontal="left"/>
    </xf>
    <xf numFmtId="0" fontId="0" fillId="0" borderId="18" xfId="0" applyBorder="1" applyAlignment="1">
      <alignment vertical="center" wrapText="1" readingOrder="1"/>
    </xf>
    <xf numFmtId="0" fontId="6" fillId="33" borderId="19" xfId="0" applyFont="1" applyFill="1" applyBorder="1"/>
    <xf numFmtId="0" fontId="7" fillId="33" borderId="24" xfId="0" applyFont="1" applyFill="1" applyBorder="1"/>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8" fillId="33" borderId="10"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1" fillId="33" borderId="27" xfId="0" applyFont="1" applyFill="1" applyBorder="1" applyAlignment="1">
      <alignment horizontal="center" vertical="center" wrapText="1"/>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9"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9" fillId="0" borderId="17" xfId="0" applyFont="1" applyFill="1" applyBorder="1" applyAlignment="1">
      <alignment horizontal="center"/>
    </xf>
    <xf numFmtId="0" fontId="9"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9" fillId="0" borderId="16" xfId="0" applyFont="1" applyFill="1" applyBorder="1" applyAlignment="1">
      <alignment horizontal="center"/>
    </xf>
    <xf numFmtId="0" fontId="0" fillId="0" borderId="0" xfId="0" applyFill="1" applyBorder="1"/>
    <xf numFmtId="0" fontId="8"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0"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0" fontId="0" fillId="33" borderId="33" xfId="0" applyFont="1" applyFill="1" applyBorder="1" applyAlignment="1">
      <alignment horizontal="center"/>
    </xf>
    <xf numFmtId="177" fontId="0" fillId="33" borderId="29" xfId="0" applyNumberFormat="1" applyFont="1" applyFill="1" applyBorder="1"/>
    <xf numFmtId="0" fontId="0" fillId="33" borderId="34" xfId="0" applyFont="1" applyFill="1" applyBorder="1" applyAlignment="1">
      <alignment horizontal="center"/>
    </xf>
    <xf numFmtId="177" fontId="0" fillId="33" borderId="26" xfId="0" applyNumberFormat="1" applyFont="1" applyFill="1" applyBorder="1"/>
    <xf numFmtId="0" fontId="0" fillId="33" borderId="35" xfId="0" applyFont="1" applyFill="1" applyBorder="1" applyAlignment="1">
      <alignment horizontal="center"/>
    </xf>
    <xf numFmtId="0" fontId="0" fillId="33" borderId="29"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33" borderId="26" xfId="0" applyFont="1" applyFill="1" applyBorder="1" applyAlignment="1">
      <alignment horizontal="center"/>
    </xf>
    <xf numFmtId="0" fontId="0" fillId="33" borderId="16" xfId="0" applyFont="1" applyFill="1" applyBorder="1" applyAlignment="1">
      <alignment horizontal="center"/>
    </xf>
    <xf numFmtId="0" fontId="0" fillId="0" borderId="0" xfId="0" applyFill="1" applyBorder="1" applyAlignment="1">
      <alignment vertical="center" textRotation="90"/>
    </xf>
    <xf numFmtId="0" fontId="0" fillId="0" borderId="0" xfId="0" applyFill="1" applyBorder="1" applyAlignment="1">
      <alignment horizontal="center" vertical="center" textRotation="90"/>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1" fillId="37" borderId="17" xfId="0" applyFont="1" applyFill="1" applyBorder="1" applyAlignment="1">
      <alignment horizontal="center" vertical="center"/>
    </xf>
    <xf numFmtId="0" fontId="11" fillId="37" borderId="18" xfId="0" applyFont="1" applyFill="1" applyBorder="1" applyAlignment="1">
      <alignment horizontal="center" vertical="center"/>
    </xf>
    <xf numFmtId="0" fontId="11" fillId="37" borderId="16" xfId="0" applyFont="1" applyFill="1" applyBorder="1" applyAlignment="1">
      <alignment horizontal="center" vertical="center"/>
    </xf>
    <xf numFmtId="0" fontId="12" fillId="0" borderId="24" xfId="29" applyFont="1" applyBorder="1" applyAlignment="1" applyProtection="1">
      <alignment vertical="center"/>
      <protection/>
    </xf>
    <xf numFmtId="0" fontId="11" fillId="33" borderId="27" xfId="0" applyFont="1" applyFill="1" applyBorder="1" applyAlignment="1">
      <alignment horizontal="center" vertical="center"/>
    </xf>
    <xf numFmtId="0" fontId="11" fillId="33" borderId="10" xfId="0" applyFont="1" applyFill="1" applyBorder="1" applyAlignment="1">
      <alignment horizontal="center" vertical="center"/>
    </xf>
    <xf numFmtId="0" fontId="0" fillId="0" borderId="0" xfId="0" applyFont="1" applyAlignment="1">
      <alignment vertical="center"/>
    </xf>
    <xf numFmtId="0" fontId="13" fillId="33" borderId="21" xfId="0" applyFont="1" applyFill="1" applyBorder="1" applyAlignment="1">
      <alignment horizontal="center" vertical="center" textRotation="90"/>
    </xf>
    <xf numFmtId="0" fontId="10" fillId="37" borderId="10" xfId="0" applyFont="1" applyFill="1" applyBorder="1" applyAlignment="1">
      <alignment horizontal="center" vertical="center"/>
    </xf>
    <xf numFmtId="0" fontId="14" fillId="38" borderId="39" xfId="0" applyFont="1" applyFill="1" applyBorder="1" applyAlignment="1">
      <alignment horizontal="justify"/>
    </xf>
    <xf numFmtId="0" fontId="0" fillId="0" borderId="0" xfId="0" applyAlignment="1">
      <alignment vertical="center"/>
    </xf>
    <xf numFmtId="0" fontId="13" fillId="33" borderId="23" xfId="0" applyFont="1" applyFill="1" applyBorder="1" applyAlignment="1">
      <alignment horizontal="center" vertical="center" textRotation="90"/>
    </xf>
    <xf numFmtId="0" fontId="13" fillId="33" borderId="26" xfId="0" applyFont="1" applyFill="1" applyBorder="1" applyAlignment="1">
      <alignment horizontal="center" vertical="center" textRotation="90"/>
    </xf>
    <xf numFmtId="0" fontId="14" fillId="38" borderId="40" xfId="0" applyFont="1" applyFill="1" applyBorder="1" applyAlignment="1">
      <alignment horizontal="justify"/>
    </xf>
    <xf numFmtId="16" fontId="14" fillId="38" borderId="39" xfId="0" applyNumberFormat="1" applyFont="1" applyFill="1" applyBorder="1" applyAlignment="1">
      <alignment horizontal="left"/>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39" xfId="0" applyFont="1" applyBorder="1" applyAlignment="1">
      <alignment horizontal="left" vertical="top"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1000294685364"/>
      </font>
      <border/>
    </dxf>
    <dxf>
      <font>
        <b val="0"/>
        <i val="0"/>
        <color rgb="FF92D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14102473"/>
        <c:axId val="59813394"/>
      </c:barChart>
      <c:catAx>
        <c:axId val="1410247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59813394"/>
        <c:crosses val="autoZero"/>
        <c:auto val="1"/>
        <c:lblOffset val="100"/>
        <c:tickLblSkip val="1"/>
        <c:noMultiLvlLbl val="0"/>
      </c:catAx>
      <c:valAx>
        <c:axId val="5981339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14102473"/>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1449635"/>
        <c:axId val="13046716"/>
      </c:barChart>
      <c:catAx>
        <c:axId val="144963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13046716"/>
        <c:crosses val="autoZero"/>
        <c:auto val="1"/>
        <c:lblOffset val="100"/>
        <c:tickLblSkip val="1"/>
        <c:noMultiLvlLbl val="0"/>
      </c:catAx>
      <c:valAx>
        <c:axId val="1304671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1449635"/>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7"/>
          <c:order val="7"/>
          <c:tx>
            <c:strRef>
              <c:f>'Data for 3D Profile'!$I$1</c:f>
              <c:strCache>
                <c:ptCount val="1"/>
                <c:pt idx="0">
                  <c:v>H</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8"/>
          <c:order val="8"/>
          <c:tx>
            <c:strRef>
              <c:f>'Data for 3D Profile'!$J$1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9"/>
          <c:order val="9"/>
          <c:tx>
            <c:strRef>
              <c:f>'Data for 3D Profile'!$K$1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0"/>
          <c:order val="10"/>
          <c:tx>
            <c:strRef>
              <c:f>'Data for 3D Profile'!$L$1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1"/>
          <c:order val="11"/>
          <c:tx>
            <c:strRef>
              <c:f>'Data for 3D Profile'!$M$1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2"/>
          <c:order val="12"/>
          <c:tx>
            <c:strRef>
              <c:f>'Data for 3D Profile'!$N$1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3"/>
          <c:order val="13"/>
          <c:tx>
            <c:strRef>
              <c:f>'Data for 3D Profile'!$O$1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ser>
          <c:idx val="14"/>
          <c:order val="14"/>
          <c:tx>
            <c:strRef>
              <c:f>'Data for 3D Profile'!$P$1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Profile'!$P$2:$P$25</c:f>
              <c:numCache/>
            </c:numRef>
          </c:val>
        </c:ser>
        <c:ser>
          <c:idx val="15"/>
          <c:order val="15"/>
          <c:tx>
            <c:strRef>
              <c:f>'Data for 3D Profile'!$Q$1</c:f>
              <c:strCache>
                <c:ptCount val="1"/>
                <c:pt idx="0">
                  <c:v>H</c:v>
                </c:pt>
              </c:strCache>
            </c:strRef>
          </c:tx>
          <c:spPr>
            <a:solidFill>
              <a:srgbClr val="00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Profile'!$Q$2:$Q$25</c:f>
              <c:numCache/>
            </c:numRef>
          </c:val>
        </c:ser>
        <c:ser>
          <c:idx val="16"/>
          <c:order val="16"/>
          <c:tx>
            <c:v>A</c:v>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Profile'!$R$2:$R$25</c:f>
              <c:numCache/>
            </c:numRef>
          </c:val>
        </c:ser>
        <c:ser>
          <c:idx val="17"/>
          <c:order val="17"/>
          <c:tx>
            <c:v>B</c:v>
          </c:tx>
          <c:spPr>
            <a:solidFill>
              <a:srgbClr val="CC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Profile'!$S$2:$S$25</c:f>
              <c:numCache/>
            </c:numRef>
          </c:val>
        </c:ser>
        <c:ser>
          <c:idx val="18"/>
          <c:order val="18"/>
          <c:tx>
            <c:v>C</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Profile'!$T$2:$T$25</c:f>
              <c:numCache/>
            </c:numRef>
          </c:val>
        </c:ser>
        <c:ser>
          <c:idx val="19"/>
          <c:order val="19"/>
          <c:tx>
            <c:v>D</c:v>
          </c:tx>
          <c:spPr>
            <a:solidFill>
              <a:srgbClr val="FFFF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Profile'!$U$2:$U$25</c:f>
              <c:numCache/>
            </c:numRef>
          </c:val>
        </c:ser>
        <c:ser>
          <c:idx val="20"/>
          <c:order val="20"/>
          <c:tx>
            <c:v>E</c:v>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Profile'!$V$2:$V$25</c:f>
              <c:numCache/>
            </c:numRef>
          </c:val>
        </c:ser>
        <c:ser>
          <c:idx val="21"/>
          <c:order val="21"/>
          <c:tx>
            <c:v>F</c:v>
          </c:tx>
          <c:spPr>
            <a:solidFill>
              <a:srgbClr val="FF99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Profile'!$W$2:$W$25</c:f>
              <c:numCache/>
            </c:numRef>
          </c:val>
        </c:ser>
        <c:ser>
          <c:idx val="22"/>
          <c:order val="22"/>
          <c:tx>
            <c:v>G</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Profile'!$X$2:$X$25</c:f>
              <c:numCache/>
            </c:numRef>
          </c:val>
        </c:ser>
        <c:ser>
          <c:idx val="23"/>
          <c:order val="23"/>
          <c:tx>
            <c:v>H</c:v>
          </c:tx>
          <c:spPr>
            <a:solidFill>
              <a:srgbClr val="FFCC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Profile'!$Y$2:$Y$25</c:f>
              <c:numCache/>
            </c:numRef>
          </c:val>
        </c:ser>
        <c:axId val="50311581"/>
        <c:axId val="50151046"/>
      </c:barChart>
      <c:catAx>
        <c:axId val="50311581"/>
        <c:scaling>
          <c:orientation val="maxMin"/>
        </c:scaling>
        <c:axPos val="b"/>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2975"/>
              <c:y val="0.936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50151046"/>
        <c:crosses val="autoZero"/>
        <c:auto val="1"/>
        <c:lblOffset val="100"/>
        <c:tickLblSkip val="1"/>
        <c:noMultiLvlLbl val="1"/>
      </c:catAx>
      <c:valAx>
        <c:axId val="50151046"/>
        <c:scaling>
          <c:logBase val="10"/>
          <c:orientation val="minMax"/>
        </c:scaling>
        <c:axPos val="r"/>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935"/>
              <c:y val="0.232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0311581"/>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Plot'!$N$7:$N$558</c:f>
              <c:numCache/>
            </c:numRef>
          </c:xVal>
          <c:yVal>
            <c:numRef>
              <c:f>'Scatter Plot'!$M$7:$M$558</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48706231"/>
        <c:axId val="35702896"/>
      </c:scatterChart>
      <c:valAx>
        <c:axId val="48706231"/>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5702896"/>
        <c:crossesAt val="1.00000000000001E-12"/>
        <c:crossBetween val="midCat"/>
        <c:dispUnits/>
        <c:majorUnit val="10"/>
        <c:minorUnit val="10"/>
      </c:valAx>
      <c:valAx>
        <c:axId val="35702896"/>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8706231"/>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Plot'!$N$7:$N$558</c:f>
              <c:numCache/>
            </c:numRef>
          </c:xVal>
          <c:yVal>
            <c:numRef>
              <c:f>'Volcano Plot'!$O$7:$O$558</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52890609"/>
        <c:axId val="6253434"/>
      </c:scatterChart>
      <c:valAx>
        <c:axId val="52890609"/>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253434"/>
        <c:crosses val="max"/>
        <c:crossBetween val="midCat"/>
        <c:dispUnits/>
        <c:majorUnit val="2"/>
        <c:minorUnit val="0.2"/>
      </c:valAx>
      <c:valAx>
        <c:axId val="6253434"/>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2890609"/>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523875"/>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4"/>
  <sheetViews>
    <sheetView workbookViewId="0" topLeftCell="A1">
      <pane ySplit="1" topLeftCell="A2" activePane="bottomLeft" state="frozen"/>
      <selection pane="bottomLeft" activeCell="N28" sqref="N28"/>
    </sheetView>
  </sheetViews>
  <sheetFormatPr defaultColWidth="9.00390625" defaultRowHeight="12.75"/>
  <sheetData>
    <row r="1" ht="15" customHeight="1"/>
    <row r="2" spans="1:12" ht="15" customHeight="1">
      <c r="A2" s="189" t="s">
        <v>0</v>
      </c>
      <c r="B2" s="190"/>
      <c r="C2" s="190"/>
      <c r="D2" s="190"/>
      <c r="E2" s="190"/>
      <c r="F2" s="190"/>
      <c r="G2" s="190"/>
      <c r="H2" s="190"/>
      <c r="I2" s="190"/>
      <c r="J2" s="190"/>
      <c r="K2" s="190"/>
      <c r="L2" s="195"/>
    </row>
    <row r="3" spans="1:12" s="160" customFormat="1" ht="42.75" customHeight="1">
      <c r="A3" s="191"/>
      <c r="B3" s="192"/>
      <c r="C3" s="192"/>
      <c r="D3" s="192"/>
      <c r="E3" s="192"/>
      <c r="F3" s="192"/>
      <c r="G3" s="192"/>
      <c r="H3" s="192"/>
      <c r="I3" s="192"/>
      <c r="J3" s="192"/>
      <c r="K3" s="192"/>
      <c r="L3" s="196"/>
    </row>
    <row r="4" spans="1:12" ht="12" customHeight="1">
      <c r="A4" s="191"/>
      <c r="B4" s="192"/>
      <c r="C4" s="192"/>
      <c r="D4" s="192"/>
      <c r="E4" s="192"/>
      <c r="F4" s="192"/>
      <c r="G4" s="192"/>
      <c r="H4" s="192"/>
      <c r="I4" s="192"/>
      <c r="J4" s="192"/>
      <c r="K4" s="192"/>
      <c r="L4" s="196"/>
    </row>
    <row r="5" spans="1:12" ht="12" customHeight="1">
      <c r="A5" s="191"/>
      <c r="B5" s="192"/>
      <c r="C5" s="192"/>
      <c r="D5" s="192"/>
      <c r="E5" s="192"/>
      <c r="F5" s="192"/>
      <c r="G5" s="192"/>
      <c r="H5" s="192"/>
      <c r="I5" s="192"/>
      <c r="J5" s="192"/>
      <c r="K5" s="192"/>
      <c r="L5" s="196"/>
    </row>
    <row r="6" spans="1:12" ht="12" customHeight="1">
      <c r="A6" s="191"/>
      <c r="B6" s="192"/>
      <c r="C6" s="192"/>
      <c r="D6" s="192"/>
      <c r="E6" s="192"/>
      <c r="F6" s="192"/>
      <c r="G6" s="192"/>
      <c r="H6" s="192"/>
      <c r="I6" s="192"/>
      <c r="J6" s="192"/>
      <c r="K6" s="192"/>
      <c r="L6" s="196"/>
    </row>
    <row r="7" spans="1:12" ht="12" customHeight="1">
      <c r="A7" s="191"/>
      <c r="B7" s="192"/>
      <c r="C7" s="192"/>
      <c r="D7" s="192"/>
      <c r="E7" s="192"/>
      <c r="F7" s="192"/>
      <c r="G7" s="192"/>
      <c r="H7" s="192"/>
      <c r="I7" s="192"/>
      <c r="J7" s="192"/>
      <c r="K7" s="192"/>
      <c r="L7" s="196"/>
    </row>
    <row r="8" spans="1:12" ht="12" customHeight="1">
      <c r="A8" s="191"/>
      <c r="B8" s="192"/>
      <c r="C8" s="192"/>
      <c r="D8" s="192"/>
      <c r="E8" s="192"/>
      <c r="F8" s="192"/>
      <c r="G8" s="192"/>
      <c r="H8" s="192"/>
      <c r="I8" s="192"/>
      <c r="J8" s="192"/>
      <c r="K8" s="192"/>
      <c r="L8" s="196"/>
    </row>
    <row r="9" spans="1:12" ht="12" customHeight="1">
      <c r="A9" s="191"/>
      <c r="B9" s="192"/>
      <c r="C9" s="192"/>
      <c r="D9" s="192"/>
      <c r="E9" s="192"/>
      <c r="F9" s="192"/>
      <c r="G9" s="192"/>
      <c r="H9" s="192"/>
      <c r="I9" s="192"/>
      <c r="J9" s="192"/>
      <c r="K9" s="192"/>
      <c r="L9" s="196"/>
    </row>
    <row r="10" spans="1:12" ht="12" customHeight="1">
      <c r="A10" s="191"/>
      <c r="B10" s="192"/>
      <c r="C10" s="192"/>
      <c r="D10" s="192"/>
      <c r="E10" s="192"/>
      <c r="F10" s="192"/>
      <c r="G10" s="192"/>
      <c r="H10" s="192"/>
      <c r="I10" s="192"/>
      <c r="J10" s="192"/>
      <c r="K10" s="192"/>
      <c r="L10" s="196"/>
    </row>
    <row r="11" spans="1:12" ht="12" customHeight="1">
      <c r="A11" s="191"/>
      <c r="B11" s="192"/>
      <c r="C11" s="192"/>
      <c r="D11" s="192"/>
      <c r="E11" s="192"/>
      <c r="F11" s="192"/>
      <c r="G11" s="192"/>
      <c r="H11" s="192"/>
      <c r="I11" s="192"/>
      <c r="J11" s="192"/>
      <c r="K11" s="192"/>
      <c r="L11" s="196"/>
    </row>
    <row r="12" spans="1:12" ht="12" customHeight="1">
      <c r="A12" s="191"/>
      <c r="B12" s="192"/>
      <c r="C12" s="192"/>
      <c r="D12" s="192"/>
      <c r="E12" s="192"/>
      <c r="F12" s="192"/>
      <c r="G12" s="192"/>
      <c r="H12" s="192"/>
      <c r="I12" s="192"/>
      <c r="J12" s="192"/>
      <c r="K12" s="192"/>
      <c r="L12" s="196"/>
    </row>
    <row r="13" spans="1:12" ht="28.5" customHeight="1">
      <c r="A13" s="191"/>
      <c r="B13" s="192"/>
      <c r="C13" s="192"/>
      <c r="D13" s="192"/>
      <c r="E13" s="192"/>
      <c r="F13" s="192"/>
      <c r="G13" s="192"/>
      <c r="H13" s="192"/>
      <c r="I13" s="192"/>
      <c r="J13" s="192"/>
      <c r="K13" s="192"/>
      <c r="L13" s="196"/>
    </row>
    <row r="14" spans="1:12" ht="27" customHeight="1">
      <c r="A14" s="191"/>
      <c r="B14" s="192"/>
      <c r="C14" s="192"/>
      <c r="D14" s="192"/>
      <c r="E14" s="192"/>
      <c r="F14" s="192"/>
      <c r="G14" s="192"/>
      <c r="H14" s="192"/>
      <c r="I14" s="192"/>
      <c r="J14" s="192"/>
      <c r="K14" s="192"/>
      <c r="L14" s="196"/>
    </row>
    <row r="15" spans="1:12" ht="27" customHeight="1">
      <c r="A15" s="191"/>
      <c r="B15" s="192"/>
      <c r="C15" s="192"/>
      <c r="D15" s="192"/>
      <c r="E15" s="192"/>
      <c r="F15" s="192"/>
      <c r="G15" s="192"/>
      <c r="H15" s="192"/>
      <c r="I15" s="192"/>
      <c r="J15" s="192"/>
      <c r="K15" s="192"/>
      <c r="L15" s="196"/>
    </row>
    <row r="16" spans="1:12" ht="28.5" customHeight="1">
      <c r="A16" s="191"/>
      <c r="B16" s="192"/>
      <c r="C16" s="192"/>
      <c r="D16" s="192"/>
      <c r="E16" s="192"/>
      <c r="F16" s="192"/>
      <c r="G16" s="192"/>
      <c r="H16" s="192"/>
      <c r="I16" s="192"/>
      <c r="J16" s="192"/>
      <c r="K16" s="192"/>
      <c r="L16" s="196"/>
    </row>
    <row r="17" spans="1:12" ht="12" customHeight="1">
      <c r="A17" s="191"/>
      <c r="B17" s="192"/>
      <c r="C17" s="192"/>
      <c r="D17" s="192"/>
      <c r="E17" s="192"/>
      <c r="F17" s="192"/>
      <c r="G17" s="192"/>
      <c r="H17" s="192"/>
      <c r="I17" s="192"/>
      <c r="J17" s="192"/>
      <c r="K17" s="192"/>
      <c r="L17" s="196"/>
    </row>
    <row r="18" spans="1:12" ht="12" customHeight="1">
      <c r="A18" s="191"/>
      <c r="B18" s="192"/>
      <c r="C18" s="192"/>
      <c r="D18" s="192"/>
      <c r="E18" s="192"/>
      <c r="F18" s="192"/>
      <c r="G18" s="192"/>
      <c r="H18" s="192"/>
      <c r="I18" s="192"/>
      <c r="J18" s="192"/>
      <c r="K18" s="192"/>
      <c r="L18" s="196"/>
    </row>
    <row r="19" spans="1:12" ht="12" customHeight="1">
      <c r="A19" s="191"/>
      <c r="B19" s="192"/>
      <c r="C19" s="192"/>
      <c r="D19" s="192"/>
      <c r="E19" s="192"/>
      <c r="F19" s="192"/>
      <c r="G19" s="192"/>
      <c r="H19" s="192"/>
      <c r="I19" s="192"/>
      <c r="J19" s="192"/>
      <c r="K19" s="192"/>
      <c r="L19" s="196"/>
    </row>
    <row r="20" spans="1:12" ht="12" customHeight="1">
      <c r="A20" s="191"/>
      <c r="B20" s="192"/>
      <c r="C20" s="192"/>
      <c r="D20" s="192"/>
      <c r="E20" s="192"/>
      <c r="F20" s="192"/>
      <c r="G20" s="192"/>
      <c r="H20" s="192"/>
      <c r="I20" s="192"/>
      <c r="J20" s="192"/>
      <c r="K20" s="192"/>
      <c r="L20" s="196"/>
    </row>
    <row r="21" spans="1:12" ht="12" customHeight="1">
      <c r="A21" s="191"/>
      <c r="B21" s="192"/>
      <c r="C21" s="192"/>
      <c r="D21" s="192"/>
      <c r="E21" s="192"/>
      <c r="F21" s="192"/>
      <c r="G21" s="192"/>
      <c r="H21" s="192"/>
      <c r="I21" s="192"/>
      <c r="J21" s="192"/>
      <c r="K21" s="192"/>
      <c r="L21" s="196"/>
    </row>
    <row r="22" spans="1:12" ht="12" customHeight="1">
      <c r="A22" s="191"/>
      <c r="B22" s="192"/>
      <c r="C22" s="192"/>
      <c r="D22" s="192"/>
      <c r="E22" s="192"/>
      <c r="F22" s="192"/>
      <c r="G22" s="192"/>
      <c r="H22" s="192"/>
      <c r="I22" s="192"/>
      <c r="J22" s="192"/>
      <c r="K22" s="192"/>
      <c r="L22" s="196"/>
    </row>
    <row r="23" spans="1:12" ht="12" customHeight="1">
      <c r="A23" s="191"/>
      <c r="B23" s="192"/>
      <c r="C23" s="192"/>
      <c r="D23" s="192"/>
      <c r="E23" s="192"/>
      <c r="F23" s="192"/>
      <c r="G23" s="192"/>
      <c r="H23" s="192"/>
      <c r="I23" s="192"/>
      <c r="J23" s="192"/>
      <c r="K23" s="192"/>
      <c r="L23" s="196"/>
    </row>
    <row r="24" spans="1:12" s="75" customFormat="1" ht="15" customHeight="1">
      <c r="A24" s="191"/>
      <c r="B24" s="192"/>
      <c r="C24" s="192"/>
      <c r="D24" s="192"/>
      <c r="E24" s="192"/>
      <c r="F24" s="192"/>
      <c r="G24" s="192"/>
      <c r="H24" s="192"/>
      <c r="I24" s="192"/>
      <c r="J24" s="192"/>
      <c r="K24" s="192"/>
      <c r="L24" s="196"/>
    </row>
    <row r="25" spans="1:12" ht="30" customHeight="1">
      <c r="A25" s="191"/>
      <c r="B25" s="192"/>
      <c r="C25" s="192"/>
      <c r="D25" s="192"/>
      <c r="E25" s="192"/>
      <c r="F25" s="192"/>
      <c r="G25" s="192"/>
      <c r="H25" s="192"/>
      <c r="I25" s="192"/>
      <c r="J25" s="192"/>
      <c r="K25" s="192"/>
      <c r="L25" s="196"/>
    </row>
    <row r="26" spans="1:12" ht="30" customHeight="1">
      <c r="A26" s="191"/>
      <c r="B26" s="192"/>
      <c r="C26" s="192"/>
      <c r="D26" s="192"/>
      <c r="E26" s="192"/>
      <c r="F26" s="192"/>
      <c r="G26" s="192"/>
      <c r="H26" s="192"/>
      <c r="I26" s="192"/>
      <c r="J26" s="192"/>
      <c r="K26" s="192"/>
      <c r="L26" s="196"/>
    </row>
    <row r="27" spans="1:12" ht="46.5" customHeight="1">
      <c r="A27" s="191"/>
      <c r="B27" s="192"/>
      <c r="C27" s="192"/>
      <c r="D27" s="192"/>
      <c r="E27" s="192"/>
      <c r="F27" s="192"/>
      <c r="G27" s="192"/>
      <c r="H27" s="192"/>
      <c r="I27" s="192"/>
      <c r="J27" s="192"/>
      <c r="K27" s="192"/>
      <c r="L27" s="196"/>
    </row>
    <row r="28" spans="1:12" ht="60" customHeight="1">
      <c r="A28" s="191"/>
      <c r="B28" s="192"/>
      <c r="C28" s="192"/>
      <c r="D28" s="192"/>
      <c r="E28" s="192"/>
      <c r="F28" s="192"/>
      <c r="G28" s="192"/>
      <c r="H28" s="192"/>
      <c r="I28" s="192"/>
      <c r="J28" s="192"/>
      <c r="K28" s="192"/>
      <c r="L28" s="196"/>
    </row>
    <row r="29" spans="1:12" ht="15.75" customHeight="1">
      <c r="A29" s="191"/>
      <c r="B29" s="192"/>
      <c r="C29" s="192"/>
      <c r="D29" s="192"/>
      <c r="E29" s="192"/>
      <c r="F29" s="192"/>
      <c r="G29" s="192"/>
      <c r="H29" s="192"/>
      <c r="I29" s="192"/>
      <c r="J29" s="192"/>
      <c r="K29" s="192"/>
      <c r="L29" s="196"/>
    </row>
    <row r="30" spans="1:12" ht="12" customHeight="1">
      <c r="A30" s="191"/>
      <c r="B30" s="192"/>
      <c r="C30" s="192"/>
      <c r="D30" s="192"/>
      <c r="E30" s="192"/>
      <c r="F30" s="192"/>
      <c r="G30" s="192"/>
      <c r="H30" s="192"/>
      <c r="I30" s="192"/>
      <c r="J30" s="192"/>
      <c r="K30" s="192"/>
      <c r="L30" s="196"/>
    </row>
    <row r="31" spans="1:12" ht="12" customHeight="1">
      <c r="A31" s="191"/>
      <c r="B31" s="192"/>
      <c r="C31" s="192"/>
      <c r="D31" s="192"/>
      <c r="E31" s="192"/>
      <c r="F31" s="192"/>
      <c r="G31" s="192"/>
      <c r="H31" s="192"/>
      <c r="I31" s="192"/>
      <c r="J31" s="192"/>
      <c r="K31" s="192"/>
      <c r="L31" s="196"/>
    </row>
    <row r="32" spans="1:12" s="184" customFormat="1" ht="12" customHeight="1">
      <c r="A32" s="191"/>
      <c r="B32" s="192"/>
      <c r="C32" s="192"/>
      <c r="D32" s="192"/>
      <c r="E32" s="192"/>
      <c r="F32" s="192"/>
      <c r="G32" s="192"/>
      <c r="H32" s="192"/>
      <c r="I32" s="192"/>
      <c r="J32" s="192"/>
      <c r="K32" s="192"/>
      <c r="L32" s="196"/>
    </row>
    <row r="33" spans="1:12" s="159" customFormat="1" ht="12" customHeight="1">
      <c r="A33" s="191"/>
      <c r="B33" s="192"/>
      <c r="C33" s="192"/>
      <c r="D33" s="192"/>
      <c r="E33" s="192"/>
      <c r="F33" s="192"/>
      <c r="G33" s="192"/>
      <c r="H33" s="192"/>
      <c r="I33" s="192"/>
      <c r="J33" s="192"/>
      <c r="K33" s="192"/>
      <c r="L33" s="196"/>
    </row>
    <row r="34" spans="1:12" s="159" customFormat="1" ht="12" customHeight="1">
      <c r="A34" s="193"/>
      <c r="B34" s="194"/>
      <c r="C34" s="194"/>
      <c r="D34" s="194"/>
      <c r="E34" s="194"/>
      <c r="F34" s="194"/>
      <c r="G34" s="194"/>
      <c r="H34" s="194"/>
      <c r="I34" s="194"/>
      <c r="J34" s="194"/>
      <c r="K34" s="194"/>
      <c r="L34" s="197"/>
    </row>
    <row r="35" ht="16.5" customHeight="1"/>
    <row r="36" ht="13.5" customHeight="1"/>
    <row r="37" ht="18" customHeight="1"/>
  </sheetData>
  <mergeCells count="1">
    <mergeCell ref="A2:L34"/>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558"/>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8">
        <v>4</v>
      </c>
      <c r="B1" s="75"/>
      <c r="C1" s="75"/>
      <c r="D1" s="75"/>
      <c r="E1" s="75"/>
      <c r="G1" s="75"/>
      <c r="H1" s="75"/>
      <c r="I1" s="75"/>
      <c r="J1" s="75"/>
      <c r="K1" s="75"/>
    </row>
    <row r="2" spans="1:11" ht="30" customHeight="1">
      <c r="A2" s="50" t="s">
        <v>1703</v>
      </c>
      <c r="B2" s="76"/>
      <c r="C2" s="76"/>
      <c r="D2" s="76"/>
      <c r="E2" s="76"/>
      <c r="F2" s="76"/>
      <c r="G2" s="76"/>
      <c r="H2" s="76"/>
      <c r="K2" s="75"/>
    </row>
    <row r="4" spans="1:14" ht="30" customHeight="1">
      <c r="A4" s="50" t="s">
        <v>1704</v>
      </c>
      <c r="B4" s="76"/>
      <c r="C4" s="76"/>
      <c r="D4" s="76"/>
      <c r="E4" s="76"/>
      <c r="F4" s="76"/>
      <c r="G4" s="76"/>
      <c r="H4" s="76"/>
      <c r="J4" s="63" t="s">
        <v>1705</v>
      </c>
      <c r="K4" s="64"/>
      <c r="L4" s="64"/>
      <c r="M4" s="64"/>
      <c r="N4" s="65"/>
    </row>
    <row r="5" spans="10:20" ht="15" customHeight="1">
      <c r="J5" s="67" t="s">
        <v>3</v>
      </c>
      <c r="K5" s="67" t="s">
        <v>1639</v>
      </c>
      <c r="L5" s="67" t="s">
        <v>7</v>
      </c>
      <c r="M5" s="63" t="s">
        <v>1706</v>
      </c>
      <c r="N5" s="65"/>
      <c r="S5" s="66"/>
      <c r="T5" s="66"/>
    </row>
    <row r="6" spans="10:20" ht="30" customHeight="1">
      <c r="J6" s="79"/>
      <c r="K6" s="79"/>
      <c r="L6" s="79"/>
      <c r="M6" s="80" t="str">
        <f>Results!D2</f>
        <v>Test Sample</v>
      </c>
      <c r="N6" s="80" t="str">
        <f>Results!E2</f>
        <v>Control Sample</v>
      </c>
      <c r="S6" s="66"/>
      <c r="T6" s="66"/>
    </row>
    <row r="7" spans="10:14" ht="15" customHeight="1">
      <c r="J7" s="69" t="str">
        <f>'Gene Table'!A3</f>
        <v>Plate 1</v>
      </c>
      <c r="K7" s="37" t="str">
        <f>Results!C3</f>
        <v>A01</v>
      </c>
      <c r="L7" s="37" t="str">
        <f>Results!B3</f>
        <v>BRCA2</v>
      </c>
      <c r="M7" s="81" t="e">
        <f>Results!F3</f>
        <v>#DIV/0!</v>
      </c>
      <c r="N7" s="81" t="e">
        <f>Results!G3</f>
        <v>#DIV/0!</v>
      </c>
    </row>
    <row r="8" spans="10:14" ht="15" customHeight="1">
      <c r="J8" s="72"/>
      <c r="K8" s="37" t="str">
        <f>Results!C4</f>
        <v>A02</v>
      </c>
      <c r="L8" s="37" t="str">
        <f>Results!B4</f>
        <v>TP53</v>
      </c>
      <c r="M8" s="81" t="e">
        <f>Results!F4</f>
        <v>#DIV/0!</v>
      </c>
      <c r="N8" s="81" t="e">
        <f>Results!G4</f>
        <v>#DIV/0!</v>
      </c>
    </row>
    <row r="9" spans="10:20" ht="15" customHeight="1">
      <c r="J9" s="72"/>
      <c r="K9" s="37" t="str">
        <f>Results!C5</f>
        <v>A03</v>
      </c>
      <c r="L9" s="37" t="str">
        <f>Results!B5</f>
        <v>CHEK2</v>
      </c>
      <c r="M9" s="81" t="e">
        <f>Results!F5</f>
        <v>#DIV/0!</v>
      </c>
      <c r="N9" s="81" t="e">
        <f>Results!G5</f>
        <v>#DIV/0!</v>
      </c>
      <c r="P9" s="66"/>
      <c r="Q9" s="66"/>
      <c r="R9" s="66"/>
      <c r="S9" s="66"/>
      <c r="T9" s="66"/>
    </row>
    <row r="10" spans="10:20" ht="15" customHeight="1">
      <c r="J10" s="72"/>
      <c r="K10" s="37" t="str">
        <f>Results!C6</f>
        <v>A04</v>
      </c>
      <c r="L10" s="37" t="str">
        <f>Results!B6</f>
        <v>XRCC1</v>
      </c>
      <c r="M10" s="81" t="e">
        <f>Results!F6</f>
        <v>#DIV/0!</v>
      </c>
      <c r="N10" s="81" t="e">
        <f>Results!G6</f>
        <v>#DIV/0!</v>
      </c>
      <c r="P10" s="66"/>
      <c r="Q10" s="66"/>
      <c r="R10" s="66"/>
      <c r="S10" s="66"/>
      <c r="T10" s="66"/>
    </row>
    <row r="11" spans="10:20" ht="15" customHeight="1">
      <c r="J11" s="72"/>
      <c r="K11" s="37" t="str">
        <f>Results!C7</f>
        <v>A05</v>
      </c>
      <c r="L11" s="37" t="str">
        <f>Results!B7</f>
        <v>CYP17A1</v>
      </c>
      <c r="M11" s="81" t="e">
        <f>Results!F7</f>
        <v>#DIV/0!</v>
      </c>
      <c r="N11" s="81" t="e">
        <f>Results!G7</f>
        <v>#DIV/0!</v>
      </c>
      <c r="P11" s="66"/>
      <c r="Q11" s="66"/>
      <c r="R11" s="66"/>
      <c r="S11" s="66"/>
      <c r="T11" s="66"/>
    </row>
    <row r="12" spans="2:20" ht="15" customHeight="1">
      <c r="B12" s="77" t="e">
        <f>IF(MIN(M7:N374)&gt;1,10^(2+INT(LOG(MIN(M7:N374)))),10^(INT(LOG(MIN(M7:N374)))))</f>
        <v>#DIV/0!</v>
      </c>
      <c r="C12" s="53" t="e">
        <f>B12*'Scatter Plot'!A1</f>
        <v>#DIV/0!</v>
      </c>
      <c r="D12" s="53" t="e">
        <f>C12</f>
        <v>#DIV/0!</v>
      </c>
      <c r="E12" s="53" t="e">
        <f>B12</f>
        <v>#DIV/0!</v>
      </c>
      <c r="F12" s="54" t="e">
        <f>B12</f>
        <v>#DIV/0!</v>
      </c>
      <c r="J12" s="72"/>
      <c r="K12" s="37" t="str">
        <f>Results!C8</f>
        <v>A06</v>
      </c>
      <c r="L12" s="37" t="str">
        <f>Results!B8</f>
        <v>CYP1B1</v>
      </c>
      <c r="M12" s="81" t="e">
        <f>Results!F8</f>
        <v>#DIV/0!</v>
      </c>
      <c r="N12" s="81" t="e">
        <f>Results!G8</f>
        <v>#DIV/0!</v>
      </c>
      <c r="P12" s="66"/>
      <c r="Q12" s="66"/>
      <c r="R12" s="66"/>
      <c r="S12" s="66"/>
      <c r="T12" s="66"/>
    </row>
    <row r="13" spans="2:20" ht="15" customHeight="1">
      <c r="B13" s="78" t="e">
        <f>IF(MAX(M7:N374)&gt;1,10^(2+INT(LOG(MAX(M7:N374)))),10^(INT(LOG(MAX(M7:N374)))+1))</f>
        <v>#DIV/0!</v>
      </c>
      <c r="C13" s="60" t="e">
        <f>B13*'Scatter Plot'!A1</f>
        <v>#DIV/0!</v>
      </c>
      <c r="D13" s="60" t="e">
        <f>C13</f>
        <v>#DIV/0!</v>
      </c>
      <c r="E13" s="60" t="e">
        <f>B13</f>
        <v>#DIV/0!</v>
      </c>
      <c r="F13" s="61" t="e">
        <f>B13</f>
        <v>#DIV/0!</v>
      </c>
      <c r="J13" s="72"/>
      <c r="K13" s="37" t="str">
        <f>Results!C9</f>
        <v>A07</v>
      </c>
      <c r="L13" s="37" t="str">
        <f>Results!B9</f>
        <v>ESR1</v>
      </c>
      <c r="M13" s="81" t="e">
        <f>Results!F9</f>
        <v>#DIV/0!</v>
      </c>
      <c r="N13" s="81" t="e">
        <f>Results!G9</f>
        <v>#DIV/0!</v>
      </c>
      <c r="P13" s="66"/>
      <c r="Q13" s="66"/>
      <c r="R13" s="66"/>
      <c r="S13" s="66"/>
      <c r="T13" s="66"/>
    </row>
    <row r="14" spans="10:20" ht="15" customHeight="1">
      <c r="J14" s="72"/>
      <c r="K14" s="37" t="str">
        <f>Results!C10</f>
        <v>A08</v>
      </c>
      <c r="L14" s="37" t="str">
        <f>Results!B10</f>
        <v>XRCC3</v>
      </c>
      <c r="M14" s="81" t="e">
        <f>Results!F10</f>
        <v>#DIV/0!</v>
      </c>
      <c r="N14" s="81" t="e">
        <f>Results!G10</f>
        <v>#DIV/0!</v>
      </c>
      <c r="P14" s="66"/>
      <c r="Q14" s="66"/>
      <c r="R14" s="66"/>
      <c r="S14" s="66"/>
      <c r="T14" s="66"/>
    </row>
    <row r="15" spans="10:20" ht="15" customHeight="1">
      <c r="J15" s="72"/>
      <c r="K15" s="37" t="str">
        <f>Results!C11</f>
        <v>A09</v>
      </c>
      <c r="L15" s="37" t="str">
        <f>Results!B11</f>
        <v>COMT</v>
      </c>
      <c r="M15" s="81" t="e">
        <f>Results!F11</f>
        <v>#DIV/0!</v>
      </c>
      <c r="N15" s="81" t="e">
        <f>Results!G11</f>
        <v>#DIV/0!</v>
      </c>
      <c r="P15" s="66"/>
      <c r="Q15" s="66"/>
      <c r="R15" s="66"/>
      <c r="S15" s="66"/>
      <c r="T15" s="66"/>
    </row>
    <row r="16" spans="10:20" ht="15" customHeight="1">
      <c r="J16" s="72"/>
      <c r="K16" s="37" t="str">
        <f>Results!C12</f>
        <v>A10</v>
      </c>
      <c r="L16" s="37" t="str">
        <f>Results!B12</f>
        <v>SULT1A1</v>
      </c>
      <c r="M16" s="81" t="e">
        <f>Results!F12</f>
        <v>#DIV/0!</v>
      </c>
      <c r="N16" s="81" t="e">
        <f>Results!G12</f>
        <v>#DIV/0!</v>
      </c>
      <c r="P16" s="66"/>
      <c r="Q16" s="66"/>
      <c r="R16" s="66"/>
      <c r="S16" s="66"/>
      <c r="T16" s="66"/>
    </row>
    <row r="17" spans="10:20" ht="15" customHeight="1">
      <c r="J17" s="72"/>
      <c r="K17" s="37" t="str">
        <f>Results!C13</f>
        <v>A11</v>
      </c>
      <c r="L17" s="37" t="str">
        <f>Results!B13</f>
        <v>CYP1A1</v>
      </c>
      <c r="M17" s="81" t="e">
        <f>Results!F13</f>
        <v>#DIV/0!</v>
      </c>
      <c r="N17" s="81" t="e">
        <f>Results!G13</f>
        <v>#DIV/0!</v>
      </c>
      <c r="P17" s="66"/>
      <c r="Q17" s="66"/>
      <c r="R17" s="66"/>
      <c r="S17" s="66"/>
      <c r="T17" s="66"/>
    </row>
    <row r="18" spans="10:20" ht="15" customHeight="1">
      <c r="J18" s="72"/>
      <c r="K18" s="37" t="str">
        <f>Results!C14</f>
        <v>A12</v>
      </c>
      <c r="L18" s="37" t="str">
        <f>Results!B14</f>
        <v>CYP19A1</v>
      </c>
      <c r="M18" s="81" t="e">
        <f>Results!F14</f>
        <v>#DIV/0!</v>
      </c>
      <c r="N18" s="81" t="e">
        <f>Results!G14</f>
        <v>#DIV/0!</v>
      </c>
      <c r="P18" s="66"/>
      <c r="Q18" s="66"/>
      <c r="R18" s="66"/>
      <c r="S18" s="66"/>
      <c r="T18" s="66"/>
    </row>
    <row r="19" spans="10:20" ht="15" customHeight="1">
      <c r="J19" s="72"/>
      <c r="K19" s="37" t="str">
        <f>Results!C15</f>
        <v>B01</v>
      </c>
      <c r="L19" s="37" t="str">
        <f>Results!B15</f>
        <v>SOD2</v>
      </c>
      <c r="M19" s="81" t="e">
        <f>Results!F15</f>
        <v>#DIV/0!</v>
      </c>
      <c r="N19" s="81" t="e">
        <f>Results!G15</f>
        <v>#DIV/0!</v>
      </c>
      <c r="P19" s="66"/>
      <c r="Q19" s="66"/>
      <c r="R19" s="66"/>
      <c r="S19" s="66"/>
      <c r="T19" s="66"/>
    </row>
    <row r="20" spans="10:20" ht="15" customHeight="1">
      <c r="J20" s="72"/>
      <c r="K20" s="37" t="str">
        <f>Results!C16</f>
        <v>B02</v>
      </c>
      <c r="L20" s="37" t="str">
        <f>Results!B16</f>
        <v>TGFB1</v>
      </c>
      <c r="M20" s="81" t="e">
        <f>Results!F16</f>
        <v>#DIV/0!</v>
      </c>
      <c r="N20" s="81" t="e">
        <f>Results!G16</f>
        <v>#DIV/0!</v>
      </c>
      <c r="P20" s="66"/>
      <c r="Q20" s="66"/>
      <c r="R20" s="66"/>
      <c r="S20" s="66"/>
      <c r="T20" s="66"/>
    </row>
    <row r="21" spans="10:20" ht="15" customHeight="1">
      <c r="J21" s="72"/>
      <c r="K21" s="37" t="str">
        <f>Results!C17</f>
        <v>B03</v>
      </c>
      <c r="L21" s="37" t="str">
        <f>Results!B17</f>
        <v>VDR</v>
      </c>
      <c r="M21" s="81" t="e">
        <f>Results!F17</f>
        <v>#DIV/0!</v>
      </c>
      <c r="N21" s="81" t="e">
        <f>Results!G17</f>
        <v>#DIV/0!</v>
      </c>
      <c r="P21" s="66"/>
      <c r="Q21" s="66"/>
      <c r="R21" s="66"/>
      <c r="S21" s="66"/>
      <c r="T21" s="66"/>
    </row>
    <row r="22" spans="10:20" ht="15" customHeight="1">
      <c r="J22" s="72"/>
      <c r="K22" s="37" t="str">
        <f>Results!C18</f>
        <v>B04</v>
      </c>
      <c r="L22" s="37" t="str">
        <f>Results!B18</f>
        <v>CYP2D6</v>
      </c>
      <c r="M22" s="81" t="e">
        <f>Results!F18</f>
        <v>#DIV/0!</v>
      </c>
      <c r="N22" s="81" t="e">
        <f>Results!G18</f>
        <v>#DIV/0!</v>
      </c>
      <c r="P22" s="66"/>
      <c r="Q22" s="66"/>
      <c r="R22" s="66"/>
      <c r="S22" s="66"/>
      <c r="T22" s="66"/>
    </row>
    <row r="23" spans="10:20" ht="15" customHeight="1">
      <c r="J23" s="72"/>
      <c r="K23" s="37" t="str">
        <f>Results!C19</f>
        <v>B05</v>
      </c>
      <c r="L23" s="37" t="str">
        <f>Results!B19</f>
        <v>MTHFR</v>
      </c>
      <c r="M23" s="81" t="e">
        <f>Results!F19</f>
        <v>#DIV/0!</v>
      </c>
      <c r="N23" s="81" t="e">
        <f>Results!G19</f>
        <v>#DIV/0!</v>
      </c>
      <c r="P23" s="66"/>
      <c r="Q23" s="66"/>
      <c r="R23" s="66"/>
      <c r="S23" s="66"/>
      <c r="T23" s="66"/>
    </row>
    <row r="24" spans="10:20" ht="15" customHeight="1">
      <c r="J24" s="72"/>
      <c r="K24" s="37" t="str">
        <f>Results!C20</f>
        <v>B06</v>
      </c>
      <c r="L24" s="37" t="str">
        <f>Results!B20</f>
        <v>ERCC2</v>
      </c>
      <c r="M24" s="81" t="e">
        <f>Results!F20</f>
        <v>#DIV/0!</v>
      </c>
      <c r="N24" s="81" t="e">
        <f>Results!G20</f>
        <v>#DIV/0!</v>
      </c>
      <c r="P24" s="66"/>
      <c r="Q24" s="66"/>
      <c r="R24" s="66"/>
      <c r="S24" s="66"/>
      <c r="T24" s="66"/>
    </row>
    <row r="25" spans="10:20" ht="15" customHeight="1">
      <c r="J25" s="72"/>
      <c r="K25" s="37" t="str">
        <f>Results!C21</f>
        <v>B07</v>
      </c>
      <c r="L25" s="37" t="str">
        <f>Results!B21</f>
        <v>NAT2</v>
      </c>
      <c r="M25" s="81" t="e">
        <f>Results!F21</f>
        <v>#DIV/0!</v>
      </c>
      <c r="N25" s="81" t="e">
        <f>Results!G21</f>
        <v>#DIV/0!</v>
      </c>
      <c r="P25" s="66"/>
      <c r="Q25" s="66"/>
      <c r="R25" s="66"/>
      <c r="S25" s="66"/>
      <c r="T25" s="66"/>
    </row>
    <row r="26" spans="10:20" ht="15" customHeight="1">
      <c r="J26" s="72"/>
      <c r="K26" s="37" t="str">
        <f>Results!C22</f>
        <v>B08</v>
      </c>
      <c r="L26" s="37" t="str">
        <f>Results!B22</f>
        <v>FGFR2</v>
      </c>
      <c r="M26" s="81" t="e">
        <f>Results!F22</f>
        <v>#DIV/0!</v>
      </c>
      <c r="N26" s="81" t="e">
        <f>Results!G22</f>
        <v>#DIV/0!</v>
      </c>
      <c r="P26" s="66"/>
      <c r="Q26" s="66"/>
      <c r="R26" s="66"/>
      <c r="S26" s="66"/>
      <c r="T26" s="66"/>
    </row>
    <row r="27" spans="10:20" ht="15" customHeight="1">
      <c r="J27" s="72"/>
      <c r="K27" s="37" t="str">
        <f>Results!C23</f>
        <v>B09</v>
      </c>
      <c r="L27" s="37" t="str">
        <f>Results!B23</f>
        <v>NBN</v>
      </c>
      <c r="M27" s="81" t="e">
        <f>Results!F23</f>
        <v>#DIV/0!</v>
      </c>
      <c r="N27" s="81" t="e">
        <f>Results!G23</f>
        <v>#DIV/0!</v>
      </c>
      <c r="P27" s="66"/>
      <c r="Q27" s="66"/>
      <c r="R27" s="66"/>
      <c r="S27" s="66"/>
      <c r="T27" s="66"/>
    </row>
    <row r="28" spans="10:20" ht="15" customHeight="1">
      <c r="J28" s="72"/>
      <c r="K28" s="37" t="str">
        <f>Results!C24</f>
        <v>B10</v>
      </c>
      <c r="L28" s="37" t="str">
        <f>Results!B24</f>
        <v>TNF</v>
      </c>
      <c r="M28" s="81" t="e">
        <f>Results!F24</f>
        <v>#DIV/0!</v>
      </c>
      <c r="N28" s="81" t="e">
        <f>Results!G24</f>
        <v>#DIV/0!</v>
      </c>
      <c r="P28" s="66"/>
      <c r="Q28" s="66"/>
      <c r="R28" s="66"/>
      <c r="S28" s="66"/>
      <c r="T28" s="66"/>
    </row>
    <row r="29" spans="10:20" ht="15" customHeight="1">
      <c r="J29" s="72"/>
      <c r="K29" s="37" t="str">
        <f>Results!C25</f>
        <v>B11</v>
      </c>
      <c r="L29" s="37" t="str">
        <f>Results!B25</f>
        <v>IGF1</v>
      </c>
      <c r="M29" s="81" t="e">
        <f>Results!F25</f>
        <v>#DIV/0!</v>
      </c>
      <c r="N29" s="81" t="e">
        <f>Results!G25</f>
        <v>#DIV/0!</v>
      </c>
      <c r="P29" s="66"/>
      <c r="Q29" s="66"/>
      <c r="R29" s="66"/>
      <c r="S29" s="66"/>
      <c r="T29" s="66"/>
    </row>
    <row r="30" spans="10:20" ht="15" customHeight="1">
      <c r="J30" s="72"/>
      <c r="K30" s="37" t="str">
        <f>Results!C26</f>
        <v>B12</v>
      </c>
      <c r="L30" s="37" t="str">
        <f>Results!B26</f>
        <v>MDM2</v>
      </c>
      <c r="M30" s="81" t="e">
        <f>Results!F26</f>
        <v>#DIV/0!</v>
      </c>
      <c r="N30" s="81" t="e">
        <f>Results!G26</f>
        <v>#DIV/0!</v>
      </c>
      <c r="P30" s="66"/>
      <c r="Q30" s="66"/>
      <c r="R30" s="66"/>
      <c r="S30" s="66"/>
      <c r="T30" s="66"/>
    </row>
    <row r="31" spans="10:20" ht="15" customHeight="1">
      <c r="J31" s="72"/>
      <c r="K31" s="37" t="str">
        <f>Results!C27</f>
        <v>C01</v>
      </c>
      <c r="L31" s="37" t="str">
        <f>Results!B27</f>
        <v>AR</v>
      </c>
      <c r="M31" s="81" t="e">
        <f>Results!F27</f>
        <v>#DIV/0!</v>
      </c>
      <c r="N31" s="81" t="e">
        <f>Results!G27</f>
        <v>#DIV/0!</v>
      </c>
      <c r="P31" s="66"/>
      <c r="Q31" s="66"/>
      <c r="R31" s="66"/>
      <c r="S31" s="66"/>
      <c r="T31" s="66"/>
    </row>
    <row r="32" spans="10:20" ht="15" customHeight="1">
      <c r="J32" s="72"/>
      <c r="K32" s="37" t="str">
        <f>Results!C28</f>
        <v>C02</v>
      </c>
      <c r="L32" s="37" t="str">
        <f>Results!B28</f>
        <v>ESR2</v>
      </c>
      <c r="M32" s="81" t="e">
        <f>Results!F28</f>
        <v>#DIV/0!</v>
      </c>
      <c r="N32" s="81" t="e">
        <f>Results!G28</f>
        <v>#DIV/0!</v>
      </c>
      <c r="P32" s="66"/>
      <c r="Q32" s="66"/>
      <c r="R32" s="66"/>
      <c r="S32" s="66"/>
      <c r="T32" s="66"/>
    </row>
    <row r="33" spans="10:20" ht="15" customHeight="1">
      <c r="J33" s="72"/>
      <c r="K33" s="37" t="str">
        <f>Results!C29</f>
        <v>C03</v>
      </c>
      <c r="L33" s="37" t="str">
        <f>Results!B29</f>
        <v>PGR</v>
      </c>
      <c r="M33" s="81" t="e">
        <f>Results!F29</f>
        <v>#DIV/0!</v>
      </c>
      <c r="N33" s="81" t="e">
        <f>Results!G29</f>
        <v>#DIV/0!</v>
      </c>
      <c r="P33" s="66"/>
      <c r="Q33" s="66"/>
      <c r="R33" s="66"/>
      <c r="S33" s="66"/>
      <c r="T33" s="66"/>
    </row>
    <row r="34" spans="10:20" ht="15" customHeight="1">
      <c r="J34" s="72"/>
      <c r="K34" s="37" t="str">
        <f>Results!C30</f>
        <v>C04</v>
      </c>
      <c r="L34" s="37" t="str">
        <f>Results!B30</f>
        <v>CCND1</v>
      </c>
      <c r="M34" s="81" t="e">
        <f>Results!F30</f>
        <v>#DIV/0!</v>
      </c>
      <c r="N34" s="81" t="e">
        <f>Results!G30</f>
        <v>#DIV/0!</v>
      </c>
      <c r="P34" s="66"/>
      <c r="Q34" s="66"/>
      <c r="R34" s="66"/>
      <c r="S34" s="66"/>
      <c r="T34" s="66"/>
    </row>
    <row r="35" spans="10:20" ht="15" customHeight="1">
      <c r="J35" s="72"/>
      <c r="K35" s="37" t="str">
        <f>Results!C31</f>
        <v>C05</v>
      </c>
      <c r="L35" s="37" t="str">
        <f>Results!B31</f>
        <v>VEGFA</v>
      </c>
      <c r="M35" s="81" t="e">
        <f>Results!F31</f>
        <v>#DIV/0!</v>
      </c>
      <c r="N35" s="81" t="e">
        <f>Results!G31</f>
        <v>#DIV/0!</v>
      </c>
      <c r="P35" s="66"/>
      <c r="Q35" s="66"/>
      <c r="R35" s="66"/>
      <c r="S35" s="66"/>
      <c r="T35" s="66"/>
    </row>
    <row r="36" spans="10:20" ht="15" customHeight="1">
      <c r="J36" s="72"/>
      <c r="K36" s="37" t="str">
        <f>Results!C32</f>
        <v>C06</v>
      </c>
      <c r="L36" s="37" t="str">
        <f>Results!B32</f>
        <v>ABCB1</v>
      </c>
      <c r="M36" s="81" t="e">
        <f>Results!F32</f>
        <v>#DIV/0!</v>
      </c>
      <c r="N36" s="81" t="e">
        <f>Results!G32</f>
        <v>#DIV/0!</v>
      </c>
      <c r="P36" s="66"/>
      <c r="Q36" s="66"/>
      <c r="R36" s="66"/>
      <c r="S36" s="66"/>
      <c r="T36" s="66"/>
    </row>
    <row r="37" spans="10:20" ht="15" customHeight="1">
      <c r="J37" s="72"/>
      <c r="K37" s="37" t="str">
        <f>Results!C33</f>
        <v>C07</v>
      </c>
      <c r="L37" s="37" t="str">
        <f>Results!B33</f>
        <v>XRCC2</v>
      </c>
      <c r="M37" s="81" t="e">
        <f>Results!F33</f>
        <v>#DIV/0!</v>
      </c>
      <c r="N37" s="81" t="e">
        <f>Results!G33</f>
        <v>#DIV/0!</v>
      </c>
      <c r="P37" s="66"/>
      <c r="Q37" s="66"/>
      <c r="R37" s="66"/>
      <c r="S37" s="66"/>
      <c r="T37" s="66"/>
    </row>
    <row r="38" spans="10:20" ht="15" customHeight="1">
      <c r="J38" s="72"/>
      <c r="K38" s="37" t="str">
        <f>Results!C34</f>
        <v>C08</v>
      </c>
      <c r="L38" s="37" t="str">
        <f>Results!B34</f>
        <v>CASP8</v>
      </c>
      <c r="M38" s="81" t="e">
        <f>Results!F34</f>
        <v>#DIV/0!</v>
      </c>
      <c r="N38" s="81" t="e">
        <f>Results!G34</f>
        <v>#DIV/0!</v>
      </c>
      <c r="P38" s="66"/>
      <c r="Q38" s="66"/>
      <c r="R38" s="66"/>
      <c r="S38" s="66"/>
      <c r="T38" s="66"/>
    </row>
    <row r="39" spans="10:20" ht="15" customHeight="1">
      <c r="J39" s="72"/>
      <c r="K39" s="37" t="str">
        <f>Results!C35</f>
        <v>C09</v>
      </c>
      <c r="L39" s="37" t="str">
        <f>Results!B35</f>
        <v>IGFBP3</v>
      </c>
      <c r="M39" s="81" t="e">
        <f>Results!F35</f>
        <v>#DIV/0!</v>
      </c>
      <c r="N39" s="81" t="e">
        <f>Results!G35</f>
        <v>#DIV/0!</v>
      </c>
      <c r="P39" s="66"/>
      <c r="Q39" s="66"/>
      <c r="R39" s="66"/>
      <c r="S39" s="66"/>
      <c r="T39" s="66"/>
    </row>
    <row r="40" spans="10:20" ht="15" customHeight="1">
      <c r="J40" s="72"/>
      <c r="K40" s="37" t="str">
        <f>Results!C36</f>
        <v>C10</v>
      </c>
      <c r="L40" s="37" t="str">
        <f>Results!B36</f>
        <v>PIK3CA</v>
      </c>
      <c r="M40" s="81" t="e">
        <f>Results!F36</f>
        <v>#DIV/0!</v>
      </c>
      <c r="N40" s="81" t="e">
        <f>Results!G36</f>
        <v>#DIV/0!</v>
      </c>
      <c r="P40" s="66"/>
      <c r="Q40" s="66"/>
      <c r="R40" s="66"/>
      <c r="S40" s="66"/>
      <c r="T40" s="66"/>
    </row>
    <row r="41" spans="10:20" ht="15" customHeight="1">
      <c r="J41" s="72"/>
      <c r="K41" s="37" t="str">
        <f>Results!C37</f>
        <v>C11</v>
      </c>
      <c r="L41" s="37" t="str">
        <f>Results!B37</f>
        <v>ERCC4</v>
      </c>
      <c r="M41" s="81" t="e">
        <f>Results!F37</f>
        <v>#DIV/0!</v>
      </c>
      <c r="N41" s="81" t="e">
        <f>Results!G37</f>
        <v>#DIV/0!</v>
      </c>
      <c r="P41" s="66"/>
      <c r="Q41" s="66"/>
      <c r="R41" s="66"/>
      <c r="S41" s="66"/>
      <c r="T41" s="66"/>
    </row>
    <row r="42" spans="10:20" ht="15" customHeight="1">
      <c r="J42" s="72"/>
      <c r="K42" s="37" t="str">
        <f>Results!C38</f>
        <v>C12</v>
      </c>
      <c r="L42" s="37" t="str">
        <f>Results!B38</f>
        <v>MAP3K1</v>
      </c>
      <c r="M42" s="81" t="e">
        <f>Results!F38</f>
        <v>#DIV/0!</v>
      </c>
      <c r="N42" s="81" t="e">
        <f>Results!G38</f>
        <v>#DIV/0!</v>
      </c>
      <c r="P42" s="66"/>
      <c r="Q42" s="66"/>
      <c r="R42" s="66"/>
      <c r="S42" s="66"/>
      <c r="T42" s="66"/>
    </row>
    <row r="43" spans="10:20" ht="15" customHeight="1">
      <c r="J43" s="72"/>
      <c r="K43" s="37" t="str">
        <f>Results!C39</f>
        <v>D01</v>
      </c>
      <c r="L43" s="37" t="str">
        <f>Results!B39</f>
        <v>PTGS2</v>
      </c>
      <c r="M43" s="81" t="e">
        <f>Results!F39</f>
        <v>#DIV/0!</v>
      </c>
      <c r="N43" s="81" t="e">
        <f>Results!G39</f>
        <v>#DIV/0!</v>
      </c>
      <c r="P43" s="66"/>
      <c r="Q43" s="66"/>
      <c r="R43" s="66"/>
      <c r="S43" s="66"/>
      <c r="T43" s="66"/>
    </row>
    <row r="44" spans="10:20" ht="15" customHeight="1">
      <c r="J44" s="72"/>
      <c r="K44" s="37" t="str">
        <f>Results!C40</f>
        <v>D02</v>
      </c>
      <c r="L44" s="37" t="str">
        <f>Results!B40</f>
        <v>CYP3A5</v>
      </c>
      <c r="M44" s="81" t="e">
        <f>Results!F40</f>
        <v>#DIV/0!</v>
      </c>
      <c r="N44" s="81" t="e">
        <f>Results!G40</f>
        <v>#DIV/0!</v>
      </c>
      <c r="P44" s="66"/>
      <c r="Q44" s="66"/>
      <c r="R44" s="66"/>
      <c r="S44" s="66"/>
      <c r="T44" s="66"/>
    </row>
    <row r="45" spans="10:20" ht="15" customHeight="1">
      <c r="J45" s="72"/>
      <c r="K45" s="37" t="str">
        <f>Results!C41</f>
        <v>D03</v>
      </c>
      <c r="L45" s="37" t="str">
        <f>Results!B41</f>
        <v>HSD17B1</v>
      </c>
      <c r="M45" s="81" t="e">
        <f>Results!F41</f>
        <v>#DIV/0!</v>
      </c>
      <c r="N45" s="81" t="e">
        <f>Results!G41</f>
        <v>#DIV/0!</v>
      </c>
      <c r="P45" s="66"/>
      <c r="Q45" s="66"/>
      <c r="R45" s="66"/>
      <c r="S45" s="66"/>
      <c r="T45" s="66"/>
    </row>
    <row r="46" spans="10:20" ht="15" customHeight="1">
      <c r="J46" s="72"/>
      <c r="K46" s="37" t="str">
        <f>Results!C42</f>
        <v>D04</v>
      </c>
      <c r="L46" s="37" t="str">
        <f>Results!B42</f>
        <v>BARD1</v>
      </c>
      <c r="M46" s="81" t="e">
        <f>Results!F42</f>
        <v>#DIV/0!</v>
      </c>
      <c r="N46" s="81" t="e">
        <f>Results!G42</f>
        <v>#DIV/0!</v>
      </c>
      <c r="P46" s="66"/>
      <c r="Q46" s="66"/>
      <c r="R46" s="66"/>
      <c r="S46" s="66"/>
      <c r="T46" s="66"/>
    </row>
    <row r="47" spans="10:20" ht="15" customHeight="1">
      <c r="J47" s="72"/>
      <c r="K47" s="37" t="str">
        <f>Results!C43</f>
        <v>D05</v>
      </c>
      <c r="L47" s="37" t="str">
        <f>Results!B43</f>
        <v>NQO1</v>
      </c>
      <c r="M47" s="81" t="e">
        <f>Results!F43</f>
        <v>#DIV/0!</v>
      </c>
      <c r="N47" s="81" t="e">
        <f>Results!G43</f>
        <v>#DIV/0!</v>
      </c>
      <c r="P47" s="66"/>
      <c r="Q47" s="66"/>
      <c r="R47" s="66"/>
      <c r="S47" s="66"/>
      <c r="T47" s="66"/>
    </row>
    <row r="48" spans="10:20" ht="15" customHeight="1">
      <c r="J48" s="72"/>
      <c r="K48" s="37" t="str">
        <f>Results!C44</f>
        <v>D06</v>
      </c>
      <c r="L48" s="37" t="str">
        <f>Results!B44</f>
        <v>LIG4</v>
      </c>
      <c r="M48" s="81" t="e">
        <f>Results!F44</f>
        <v>#DIV/0!</v>
      </c>
      <c r="N48" s="81" t="e">
        <f>Results!G44</f>
        <v>#DIV/0!</v>
      </c>
      <c r="P48" s="66"/>
      <c r="Q48" s="66"/>
      <c r="R48" s="66"/>
      <c r="S48" s="66"/>
      <c r="T48" s="66"/>
    </row>
    <row r="49" spans="10:20" ht="15" customHeight="1">
      <c r="J49" s="72"/>
      <c r="K49" s="37" t="str">
        <f>Results!C45</f>
        <v>D07</v>
      </c>
      <c r="L49" s="37" t="str">
        <f>Results!B45</f>
        <v>NOS3</v>
      </c>
      <c r="M49" s="81" t="e">
        <f>Results!F45</f>
        <v>#DIV/0!</v>
      </c>
      <c r="N49" s="81" t="e">
        <f>Results!G45</f>
        <v>#DIV/0!</v>
      </c>
      <c r="P49" s="66"/>
      <c r="Q49" s="66"/>
      <c r="R49" s="66"/>
      <c r="S49" s="66"/>
      <c r="T49" s="66"/>
    </row>
    <row r="50" spans="10:20" ht="15" customHeight="1">
      <c r="J50" s="72"/>
      <c r="K50" s="37" t="str">
        <f>Results!C46</f>
        <v>D08</v>
      </c>
      <c r="L50" s="37" t="str">
        <f>Results!B46</f>
        <v>XPC</v>
      </c>
      <c r="M50" s="81" t="e">
        <f>Results!F46</f>
        <v>#DIV/0!</v>
      </c>
      <c r="N50" s="81" t="e">
        <f>Results!G46</f>
        <v>#DIV/0!</v>
      </c>
      <c r="P50" s="66"/>
      <c r="Q50" s="66"/>
      <c r="R50" s="66"/>
      <c r="S50" s="66"/>
      <c r="T50" s="66"/>
    </row>
    <row r="51" spans="10:20" ht="15" customHeight="1">
      <c r="J51" s="72"/>
      <c r="K51" s="37" t="str">
        <f>Results!C47</f>
        <v>D09</v>
      </c>
      <c r="L51" s="37" t="str">
        <f>Results!B47</f>
        <v>EGFR</v>
      </c>
      <c r="M51" s="81" t="e">
        <f>Results!F47</f>
        <v>#DIV/0!</v>
      </c>
      <c r="N51" s="81" t="e">
        <f>Results!G47</f>
        <v>#DIV/0!</v>
      </c>
      <c r="P51" s="66"/>
      <c r="Q51" s="66"/>
      <c r="R51" s="66"/>
      <c r="S51" s="66"/>
      <c r="T51" s="66"/>
    </row>
    <row r="52" spans="10:20" ht="15" customHeight="1">
      <c r="J52" s="72"/>
      <c r="K52" s="37" t="str">
        <f>Results!C48</f>
        <v>D10</v>
      </c>
      <c r="L52" s="37" t="str">
        <f>Results!B48</f>
        <v>IL6</v>
      </c>
      <c r="M52" s="81" t="e">
        <f>Results!F48</f>
        <v>#DIV/0!</v>
      </c>
      <c r="N52" s="81" t="e">
        <f>Results!G48</f>
        <v>#DIV/0!</v>
      </c>
      <c r="P52" s="66"/>
      <c r="Q52" s="66"/>
      <c r="R52" s="66"/>
      <c r="S52" s="66"/>
      <c r="T52" s="66"/>
    </row>
    <row r="53" spans="10:20" ht="15" customHeight="1">
      <c r="J53" s="72"/>
      <c r="K53" s="37" t="str">
        <f>Results!C49</f>
        <v>D11</v>
      </c>
      <c r="L53" s="37" t="str">
        <f>Results!B49</f>
        <v>TYMS</v>
      </c>
      <c r="M53" s="81" t="e">
        <f>Results!F49</f>
        <v>#DIV/0!</v>
      </c>
      <c r="N53" s="81" t="e">
        <f>Results!G49</f>
        <v>#DIV/0!</v>
      </c>
      <c r="P53" s="66"/>
      <c r="Q53" s="66"/>
      <c r="R53" s="66"/>
      <c r="S53" s="66"/>
      <c r="T53" s="66"/>
    </row>
    <row r="54" spans="10:20" ht="15" customHeight="1">
      <c r="J54" s="72"/>
      <c r="K54" s="37" t="str">
        <f>Results!C50</f>
        <v>D12</v>
      </c>
      <c r="L54" s="37" t="str">
        <f>Results!B50</f>
        <v>CDKN2A</v>
      </c>
      <c r="M54" s="81" t="e">
        <f>Results!F50</f>
        <v>#DIV/0!</v>
      </c>
      <c r="N54" s="81" t="e">
        <f>Results!G50</f>
        <v>#DIV/0!</v>
      </c>
      <c r="P54" s="66"/>
      <c r="Q54" s="66"/>
      <c r="R54" s="66"/>
      <c r="S54" s="66"/>
      <c r="T54" s="66"/>
    </row>
    <row r="55" spans="10:20" ht="15" customHeight="1">
      <c r="J55" s="72"/>
      <c r="K55" s="37" t="str">
        <f>Results!C51</f>
        <v>E01</v>
      </c>
      <c r="L55" s="37" t="str">
        <f>Results!B51</f>
        <v>ERCC5</v>
      </c>
      <c r="M55" s="81" t="e">
        <f>Results!F51</f>
        <v>#DIV/0!</v>
      </c>
      <c r="N55" s="81" t="e">
        <f>Results!G51</f>
        <v>#DIV/0!</v>
      </c>
      <c r="P55" s="66"/>
      <c r="Q55" s="66"/>
      <c r="R55" s="66"/>
      <c r="S55" s="66"/>
      <c r="T55" s="66"/>
    </row>
    <row r="56" spans="10:20" ht="15" customHeight="1">
      <c r="J56" s="72"/>
      <c r="K56" s="37" t="str">
        <f>Results!C52</f>
        <v>E02</v>
      </c>
      <c r="L56" s="37" t="str">
        <f>Results!B52</f>
        <v>IL10</v>
      </c>
      <c r="M56" s="81" t="e">
        <f>Results!F52</f>
        <v>#DIV/0!</v>
      </c>
      <c r="N56" s="81" t="e">
        <f>Results!G52</f>
        <v>#DIV/0!</v>
      </c>
      <c r="P56" s="66"/>
      <c r="Q56" s="66"/>
      <c r="R56" s="66"/>
      <c r="S56" s="66"/>
      <c r="T56" s="66"/>
    </row>
    <row r="57" spans="10:20" ht="15" customHeight="1">
      <c r="J57" s="72"/>
      <c r="K57" s="37" t="str">
        <f>Results!C53</f>
        <v>E03</v>
      </c>
      <c r="L57" s="37" t="str">
        <f>Results!B53</f>
        <v>LEPR</v>
      </c>
      <c r="M57" s="81" t="e">
        <f>Results!F53</f>
        <v>#DIV/0!</v>
      </c>
      <c r="N57" s="81" t="e">
        <f>Results!G53</f>
        <v>#DIV/0!</v>
      </c>
      <c r="P57" s="66"/>
      <c r="Q57" s="66"/>
      <c r="R57" s="66"/>
      <c r="S57" s="66"/>
      <c r="T57" s="66"/>
    </row>
    <row r="58" spans="10:20" ht="15" customHeight="1">
      <c r="J58" s="72"/>
      <c r="K58" s="37" t="str">
        <f>Results!C54</f>
        <v>E04</v>
      </c>
      <c r="L58" s="37" t="str">
        <f>Results!B54</f>
        <v>LSP1</v>
      </c>
      <c r="M58" s="81" t="e">
        <f>Results!F54</f>
        <v>#DIV/0!</v>
      </c>
      <c r="N58" s="81" t="e">
        <f>Results!G54</f>
        <v>#DIV/0!</v>
      </c>
      <c r="P58" s="66"/>
      <c r="Q58" s="66"/>
      <c r="R58" s="66"/>
      <c r="S58" s="66"/>
      <c r="T58" s="66"/>
    </row>
    <row r="59" spans="10:20" ht="15" customHeight="1">
      <c r="J59" s="72"/>
      <c r="K59" s="37" t="str">
        <f>Results!C55</f>
        <v>E05</v>
      </c>
      <c r="L59" s="37" t="str">
        <f>Results!B55</f>
        <v>NCOA3</v>
      </c>
      <c r="M59" s="81" t="e">
        <f>Results!F55</f>
        <v>#DIV/0!</v>
      </c>
      <c r="N59" s="81" t="e">
        <f>Results!G55</f>
        <v>#DIV/0!</v>
      </c>
      <c r="P59" s="66"/>
      <c r="Q59" s="66"/>
      <c r="R59" s="66"/>
      <c r="S59" s="66"/>
      <c r="T59" s="66"/>
    </row>
    <row r="60" spans="10:20" ht="15" customHeight="1">
      <c r="J60" s="72"/>
      <c r="K60" s="37" t="str">
        <f>Results!C56</f>
        <v>E06</v>
      </c>
      <c r="L60" s="37" t="str">
        <f>Results!B56</f>
        <v>CDH1</v>
      </c>
      <c r="M60" s="81" t="e">
        <f>Results!F56</f>
        <v>#DIV/0!</v>
      </c>
      <c r="N60" s="81" t="e">
        <f>Results!G56</f>
        <v>#DIV/0!</v>
      </c>
      <c r="P60" s="66"/>
      <c r="Q60" s="66"/>
      <c r="R60" s="66"/>
      <c r="S60" s="66"/>
      <c r="T60" s="66"/>
    </row>
    <row r="61" spans="10:20" ht="15" customHeight="1">
      <c r="J61" s="72"/>
      <c r="K61" s="37" t="str">
        <f>Results!C57</f>
        <v>E07</v>
      </c>
      <c r="L61" s="37" t="str">
        <f>Results!B57</f>
        <v>CYP2C19</v>
      </c>
      <c r="M61" s="81" t="e">
        <f>Results!F57</f>
        <v>#DIV/0!</v>
      </c>
      <c r="N61" s="81" t="e">
        <f>Results!G57</f>
        <v>#DIV/0!</v>
      </c>
      <c r="P61" s="66"/>
      <c r="Q61" s="66"/>
      <c r="R61" s="66"/>
      <c r="S61" s="66"/>
      <c r="T61" s="66"/>
    </row>
    <row r="62" spans="10:20" ht="15" customHeight="1">
      <c r="J62" s="72"/>
      <c r="K62" s="37" t="str">
        <f>Results!C58</f>
        <v>E08</v>
      </c>
      <c r="L62" s="37" t="str">
        <f>Results!B58</f>
        <v>AHR</v>
      </c>
      <c r="M62" s="81" t="e">
        <f>Results!F58</f>
        <v>#DIV/0!</v>
      </c>
      <c r="N62" s="81" t="e">
        <f>Results!G58</f>
        <v>#DIV/0!</v>
      </c>
      <c r="P62" s="66"/>
      <c r="Q62" s="66"/>
      <c r="R62" s="66"/>
      <c r="S62" s="66"/>
      <c r="T62" s="66"/>
    </row>
    <row r="63" spans="10:20" ht="15" customHeight="1">
      <c r="J63" s="72"/>
      <c r="K63" s="37" t="str">
        <f>Results!C59</f>
        <v>E09</v>
      </c>
      <c r="L63" s="37" t="str">
        <f>Results!B59</f>
        <v>MMP2</v>
      </c>
      <c r="M63" s="81" t="e">
        <f>Results!F59</f>
        <v>#DIV/0!</v>
      </c>
      <c r="N63" s="81" t="e">
        <f>Results!G59</f>
        <v>#DIV/0!</v>
      </c>
      <c r="P63" s="66"/>
      <c r="Q63" s="66"/>
      <c r="R63" s="66"/>
      <c r="S63" s="66"/>
      <c r="T63" s="66"/>
    </row>
    <row r="64" spans="10:20" ht="15" customHeight="1">
      <c r="J64" s="72"/>
      <c r="K64" s="37" t="str">
        <f>Results!C60</f>
        <v>E10</v>
      </c>
      <c r="L64" s="37" t="str">
        <f>Results!B60</f>
        <v>MPO</v>
      </c>
      <c r="M64" s="81" t="e">
        <f>Results!F60</f>
        <v>#DIV/0!</v>
      </c>
      <c r="N64" s="81" t="e">
        <f>Results!G60</f>
        <v>#DIV/0!</v>
      </c>
      <c r="P64" s="66"/>
      <c r="Q64" s="66"/>
      <c r="R64" s="66"/>
      <c r="S64" s="66"/>
      <c r="T64" s="66"/>
    </row>
    <row r="65" spans="10:20" ht="15" customHeight="1">
      <c r="J65" s="72"/>
      <c r="K65" s="37" t="str">
        <f>Results!C61</f>
        <v>E11</v>
      </c>
      <c r="L65" s="37" t="str">
        <f>Results!B61</f>
        <v>MTR</v>
      </c>
      <c r="M65" s="81" t="e">
        <f>Results!F61</f>
        <v>#DIV/0!</v>
      </c>
      <c r="N65" s="81" t="e">
        <f>Results!G61</f>
        <v>#DIV/0!</v>
      </c>
      <c r="P65" s="66"/>
      <c r="Q65" s="66"/>
      <c r="R65" s="66"/>
      <c r="S65" s="66"/>
      <c r="T65" s="66"/>
    </row>
    <row r="66" spans="10:20" ht="15" customHeight="1">
      <c r="J66" s="72"/>
      <c r="K66" s="37" t="str">
        <f>Results!C62</f>
        <v>E12</v>
      </c>
      <c r="L66" s="37" t="str">
        <f>Results!B62</f>
        <v>SERPINE1</v>
      </c>
      <c r="M66" s="81" t="e">
        <f>Results!F62</f>
        <v>#DIV/0!</v>
      </c>
      <c r="N66" s="81" t="e">
        <f>Results!G62</f>
        <v>#DIV/0!</v>
      </c>
      <c r="P66" s="66"/>
      <c r="Q66" s="66"/>
      <c r="R66" s="66"/>
      <c r="S66" s="66"/>
      <c r="T66" s="66"/>
    </row>
    <row r="67" spans="10:20" ht="15" customHeight="1">
      <c r="J67" s="72"/>
      <c r="K67" s="37" t="str">
        <f>Results!C63</f>
        <v>F01</v>
      </c>
      <c r="L67" s="37" t="str">
        <f>Results!B63</f>
        <v>RAD52</v>
      </c>
      <c r="M67" s="81" t="e">
        <f>Results!F63</f>
        <v>#DIV/0!</v>
      </c>
      <c r="N67" s="81" t="e">
        <f>Results!G63</f>
        <v>#DIV/0!</v>
      </c>
      <c r="P67" s="66"/>
      <c r="Q67" s="66"/>
      <c r="R67" s="66"/>
      <c r="S67" s="66"/>
      <c r="T67" s="66"/>
    </row>
    <row r="68" spans="10:20" ht="15" customHeight="1">
      <c r="J68" s="72"/>
      <c r="K68" s="37" t="str">
        <f>Results!C64</f>
        <v>F02</v>
      </c>
      <c r="L68" s="37" t="str">
        <f>Results!B64</f>
        <v>RAD50</v>
      </c>
      <c r="M68" s="81" t="e">
        <f>Results!F64</f>
        <v>#DIV/0!</v>
      </c>
      <c r="N68" s="81" t="e">
        <f>Results!G64</f>
        <v>#DIV/0!</v>
      </c>
      <c r="P68" s="66"/>
      <c r="Q68" s="66"/>
      <c r="R68" s="66"/>
      <c r="S68" s="66"/>
      <c r="T68" s="66"/>
    </row>
    <row r="69" spans="10:20" ht="15" customHeight="1">
      <c r="J69" s="72"/>
      <c r="K69" s="37" t="str">
        <f>Results!C65</f>
        <v>F03</v>
      </c>
      <c r="L69" s="37" t="str">
        <f>Results!B65</f>
        <v>ADH1B</v>
      </c>
      <c r="M69" s="81" t="e">
        <f>Results!F65</f>
        <v>#DIV/0!</v>
      </c>
      <c r="N69" s="81" t="e">
        <f>Results!G65</f>
        <v>#DIV/0!</v>
      </c>
      <c r="P69" s="66"/>
      <c r="Q69" s="66"/>
      <c r="R69" s="66"/>
      <c r="S69" s="66"/>
      <c r="T69" s="66"/>
    </row>
    <row r="70" spans="10:20" ht="15" customHeight="1">
      <c r="J70" s="72"/>
      <c r="K70" s="37" t="str">
        <f>Results!C66</f>
        <v>F04</v>
      </c>
      <c r="L70" s="37" t="str">
        <f>Results!B66</f>
        <v>CYP2C9</v>
      </c>
      <c r="M70" s="81" t="e">
        <f>Results!F66</f>
        <v>#DIV/0!</v>
      </c>
      <c r="N70" s="81" t="e">
        <f>Results!G66</f>
        <v>#DIV/0!</v>
      </c>
      <c r="P70" s="66"/>
      <c r="Q70" s="66"/>
      <c r="R70" s="66"/>
      <c r="S70" s="66"/>
      <c r="T70" s="66"/>
    </row>
    <row r="71" spans="10:20" ht="15" customHeight="1">
      <c r="J71" s="72"/>
      <c r="K71" s="37" t="str">
        <f>Results!C67</f>
        <v>F05</v>
      </c>
      <c r="L71" s="37" t="str">
        <f>Results!B67</f>
        <v>IRS1</v>
      </c>
      <c r="M71" s="81" t="e">
        <f>Results!F67</f>
        <v>#DIV/0!</v>
      </c>
      <c r="N71" s="81" t="e">
        <f>Results!G67</f>
        <v>#DIV/0!</v>
      </c>
      <c r="P71" s="66"/>
      <c r="Q71" s="66"/>
      <c r="R71" s="66"/>
      <c r="S71" s="66"/>
      <c r="T71" s="66"/>
    </row>
    <row r="72" spans="10:20" ht="15" customHeight="1">
      <c r="J72" s="72"/>
      <c r="K72" s="37" t="str">
        <f>Results!C68</f>
        <v>F06</v>
      </c>
      <c r="L72" s="37" t="str">
        <f>Results!B68</f>
        <v>SHBG</v>
      </c>
      <c r="M72" s="81" t="e">
        <f>Results!F68</f>
        <v>#DIV/0!</v>
      </c>
      <c r="N72" s="81" t="e">
        <f>Results!G68</f>
        <v>#DIV/0!</v>
      </c>
      <c r="P72" s="66"/>
      <c r="Q72" s="66"/>
      <c r="R72" s="66"/>
      <c r="S72" s="66"/>
      <c r="T72" s="66"/>
    </row>
    <row r="73" spans="10:20" ht="15" customHeight="1">
      <c r="J73" s="72"/>
      <c r="K73" s="37" t="str">
        <f>Results!C69</f>
        <v>F07</v>
      </c>
      <c r="L73" s="37" t="str">
        <f>Results!B69</f>
        <v>SRD5A2</v>
      </c>
      <c r="M73" s="81" t="e">
        <f>Results!F69</f>
        <v>#DIV/0!</v>
      </c>
      <c r="N73" s="81" t="e">
        <f>Results!G69</f>
        <v>#DIV/0!</v>
      </c>
      <c r="P73" s="66"/>
      <c r="Q73" s="66"/>
      <c r="R73" s="66"/>
      <c r="S73" s="66"/>
      <c r="T73" s="66"/>
    </row>
    <row r="74" spans="10:20" ht="15" customHeight="1">
      <c r="J74" s="72"/>
      <c r="K74" s="37" t="str">
        <f>Results!C70</f>
        <v>F08</v>
      </c>
      <c r="L74" s="37" t="str">
        <f>Results!B70</f>
        <v>TGFBR1</v>
      </c>
      <c r="M74" s="81" t="e">
        <f>Results!F70</f>
        <v>#DIV/0!</v>
      </c>
      <c r="N74" s="81" t="e">
        <f>Results!G70</f>
        <v>#DIV/0!</v>
      </c>
      <c r="P74" s="66"/>
      <c r="Q74" s="66"/>
      <c r="R74" s="66"/>
      <c r="S74" s="66"/>
      <c r="T74" s="66"/>
    </row>
    <row r="75" spans="10:20" ht="15" customHeight="1">
      <c r="J75" s="72"/>
      <c r="K75" s="37" t="str">
        <f>Results!C71</f>
        <v>F09</v>
      </c>
      <c r="L75" s="37" t="str">
        <f>Results!B71</f>
        <v>XRCC4</v>
      </c>
      <c r="M75" s="81" t="e">
        <f>Results!F71</f>
        <v>#DIV/0!</v>
      </c>
      <c r="N75" s="81" t="e">
        <f>Results!G71</f>
        <v>#DIV/0!</v>
      </c>
      <c r="P75" s="66"/>
      <c r="Q75" s="66"/>
      <c r="R75" s="66"/>
      <c r="S75" s="66"/>
      <c r="T75" s="66"/>
    </row>
    <row r="76" spans="10:20" ht="15" customHeight="1">
      <c r="J76" s="72"/>
      <c r="K76" s="37" t="str">
        <f>Results!C72</f>
        <v>F10</v>
      </c>
      <c r="L76" s="37" t="str">
        <f>Results!B72</f>
        <v>NAT1</v>
      </c>
      <c r="M76" s="81" t="e">
        <f>Results!F72</f>
        <v>#DIV/0!</v>
      </c>
      <c r="N76" s="81" t="e">
        <f>Results!G72</f>
        <v>#DIV/0!</v>
      </c>
      <c r="P76" s="66"/>
      <c r="Q76" s="66"/>
      <c r="R76" s="66"/>
      <c r="S76" s="66"/>
      <c r="T76" s="66"/>
    </row>
    <row r="77" spans="10:20" ht="15" customHeight="1">
      <c r="J77" s="72"/>
      <c r="K77" s="37" t="str">
        <f>Results!C73</f>
        <v>F11</v>
      </c>
      <c r="L77" s="37" t="str">
        <f>Results!B73</f>
        <v>ADH1C</v>
      </c>
      <c r="M77" s="81" t="e">
        <f>Results!F73</f>
        <v>#DIV/0!</v>
      </c>
      <c r="N77" s="81" t="e">
        <f>Results!G73</f>
        <v>#DIV/0!</v>
      </c>
      <c r="P77" s="66"/>
      <c r="Q77" s="66"/>
      <c r="R77" s="66"/>
      <c r="S77" s="66"/>
      <c r="T77" s="66"/>
    </row>
    <row r="78" spans="10:20" ht="15" customHeight="1">
      <c r="J78" s="72"/>
      <c r="K78" s="37" t="str">
        <f>Results!C74</f>
        <v>F12</v>
      </c>
      <c r="L78" s="37" t="str">
        <f>Results!B74</f>
        <v>CYP11A1</v>
      </c>
      <c r="M78" s="81" t="e">
        <f>Results!F74</f>
        <v>#DIV/0!</v>
      </c>
      <c r="N78" s="81" t="e">
        <f>Results!G74</f>
        <v>#DIV/0!</v>
      </c>
      <c r="P78" s="66"/>
      <c r="Q78" s="66"/>
      <c r="R78" s="66"/>
      <c r="S78" s="66"/>
      <c r="T78" s="66"/>
    </row>
    <row r="79" spans="10:20" ht="15" customHeight="1">
      <c r="J79" s="72"/>
      <c r="K79" s="37" t="str">
        <f>Results!C75</f>
        <v>G01</v>
      </c>
      <c r="L79" s="37" t="str">
        <f>Results!B75</f>
        <v>EPHX1</v>
      </c>
      <c r="M79" s="81" t="e">
        <f>Results!F75</f>
        <v>#DIV/0!</v>
      </c>
      <c r="N79" s="81" t="e">
        <f>Results!G75</f>
        <v>#DIV/0!</v>
      </c>
      <c r="P79" s="66"/>
      <c r="Q79" s="66"/>
      <c r="R79" s="66"/>
      <c r="S79" s="66"/>
      <c r="T79" s="66"/>
    </row>
    <row r="80" spans="10:20" ht="15" customHeight="1">
      <c r="J80" s="72"/>
      <c r="K80" s="37" t="str">
        <f>Results!C76</f>
        <v>G02</v>
      </c>
      <c r="L80" s="37" t="str">
        <f>Results!B76</f>
        <v>APEX1</v>
      </c>
      <c r="M80" s="81" t="e">
        <f>Results!F76</f>
        <v>#DIV/0!</v>
      </c>
      <c r="N80" s="81" t="e">
        <f>Results!G76</f>
        <v>#DIV/0!</v>
      </c>
      <c r="P80" s="66"/>
      <c r="Q80" s="66"/>
      <c r="R80" s="66"/>
      <c r="S80" s="66"/>
      <c r="T80" s="66"/>
    </row>
    <row r="81" spans="10:20" ht="15" customHeight="1">
      <c r="J81" s="72"/>
      <c r="K81" s="37" t="str">
        <f>Results!C77</f>
        <v>G03</v>
      </c>
      <c r="L81" s="37" t="str">
        <f>Results!B77</f>
        <v>IGFBP1</v>
      </c>
      <c r="M81" s="81" t="e">
        <f>Results!F77</f>
        <v>#DIV/0!</v>
      </c>
      <c r="N81" s="81" t="e">
        <f>Results!G77</f>
        <v>#DIV/0!</v>
      </c>
      <c r="P81" s="66"/>
      <c r="Q81" s="66"/>
      <c r="R81" s="66"/>
      <c r="S81" s="66"/>
      <c r="T81" s="66"/>
    </row>
    <row r="82" spans="10:20" ht="15" customHeight="1">
      <c r="J82" s="72"/>
      <c r="K82" s="37" t="str">
        <f>Results!C78</f>
        <v>G04</v>
      </c>
      <c r="L82" s="37" t="str">
        <f>Results!B78</f>
        <v>IL1B</v>
      </c>
      <c r="M82" s="81" t="e">
        <f>Results!F78</f>
        <v>#DIV/0!</v>
      </c>
      <c r="N82" s="81" t="e">
        <f>Results!G78</f>
        <v>#DIV/0!</v>
      </c>
      <c r="P82" s="66"/>
      <c r="Q82" s="66"/>
      <c r="R82" s="66"/>
      <c r="S82" s="66"/>
      <c r="T82" s="66"/>
    </row>
    <row r="83" spans="10:20" ht="15" customHeight="1">
      <c r="J83" s="72"/>
      <c r="K83" s="37" t="str">
        <f>Results!C79</f>
        <v>G05</v>
      </c>
      <c r="L83" s="37" t="str">
        <f>Results!B79</f>
        <v>ITGB3</v>
      </c>
      <c r="M83" s="81" t="e">
        <f>Results!F79</f>
        <v>#DIV/0!</v>
      </c>
      <c r="N83" s="81" t="e">
        <f>Results!G79</f>
        <v>#DIV/0!</v>
      </c>
      <c r="P83" s="66"/>
      <c r="Q83" s="66"/>
      <c r="R83" s="66"/>
      <c r="S83" s="66"/>
      <c r="T83" s="66"/>
    </row>
    <row r="84" spans="10:20" ht="15" customHeight="1">
      <c r="J84" s="72"/>
      <c r="K84" s="37" t="str">
        <f>Results!C80</f>
        <v>G06</v>
      </c>
      <c r="L84" s="37" t="str">
        <f>Results!B80</f>
        <v>MLH1</v>
      </c>
      <c r="M84" s="81" t="e">
        <f>Results!F80</f>
        <v>#DIV/0!</v>
      </c>
      <c r="N84" s="81" t="e">
        <f>Results!G80</f>
        <v>#DIV/0!</v>
      </c>
      <c r="P84" s="66"/>
      <c r="Q84" s="66"/>
      <c r="R84" s="66"/>
      <c r="S84" s="66"/>
      <c r="T84" s="66"/>
    </row>
    <row r="85" spans="10:20" ht="15" customHeight="1">
      <c r="J85" s="72"/>
      <c r="K85" s="37" t="str">
        <f>Results!C81</f>
        <v>G07</v>
      </c>
      <c r="L85" s="37" t="str">
        <f>Results!B81</f>
        <v>OGG1</v>
      </c>
      <c r="M85" s="81" t="e">
        <f>Results!F81</f>
        <v>#DIV/0!</v>
      </c>
      <c r="N85" s="81" t="e">
        <f>Results!G81</f>
        <v>#DIV/0!</v>
      </c>
      <c r="P85" s="66"/>
      <c r="Q85" s="66"/>
      <c r="R85" s="66"/>
      <c r="S85" s="66"/>
      <c r="T85" s="66"/>
    </row>
    <row r="86" spans="10:20" ht="15" customHeight="1">
      <c r="J86" s="72"/>
      <c r="K86" s="37" t="str">
        <f>Results!C82</f>
        <v>G08</v>
      </c>
      <c r="L86" s="37" t="str">
        <f>Results!B82</f>
        <v>PHB</v>
      </c>
      <c r="M86" s="81" t="e">
        <f>Results!F82</f>
        <v>#DIV/0!</v>
      </c>
      <c r="N86" s="81" t="e">
        <f>Results!G82</f>
        <v>#DIV/0!</v>
      </c>
      <c r="P86" s="66"/>
      <c r="Q86" s="66"/>
      <c r="R86" s="66"/>
      <c r="S86" s="66"/>
      <c r="T86" s="66"/>
    </row>
    <row r="87" spans="10:20" ht="15" customHeight="1">
      <c r="J87" s="72"/>
      <c r="K87" s="37" t="str">
        <f>Results!C83</f>
        <v>G09</v>
      </c>
      <c r="L87" s="37" t="str">
        <f>Results!B83</f>
        <v>ZNF350</v>
      </c>
      <c r="M87" s="81" t="e">
        <f>Results!F83</f>
        <v>#DIV/0!</v>
      </c>
      <c r="N87" s="81" t="e">
        <f>Results!G83</f>
        <v>#DIV/0!</v>
      </c>
      <c r="P87" s="66"/>
      <c r="Q87" s="66"/>
      <c r="R87" s="66"/>
      <c r="S87" s="66"/>
      <c r="T87" s="66"/>
    </row>
    <row r="88" spans="10:20" ht="15" customHeight="1">
      <c r="J88" s="72"/>
      <c r="K88" s="37" t="str">
        <f>Results!C84</f>
        <v>G10</v>
      </c>
      <c r="L88" s="37" t="str">
        <f>Results!B84</f>
        <v>SIPA1</v>
      </c>
      <c r="M88" s="81" t="e">
        <f>Results!F84</f>
        <v>#DIV/0!</v>
      </c>
      <c r="N88" s="81" t="e">
        <f>Results!G84</f>
        <v>#DIV/0!</v>
      </c>
      <c r="P88" s="66"/>
      <c r="Q88" s="66"/>
      <c r="R88" s="66"/>
      <c r="S88" s="66"/>
      <c r="T88" s="66"/>
    </row>
    <row r="89" spans="10:20" ht="15" customHeight="1">
      <c r="J89" s="72"/>
      <c r="K89" s="37" t="str">
        <f>Results!C85</f>
        <v>G11</v>
      </c>
      <c r="L89" s="37" t="str">
        <f>Results!B85</f>
        <v>NR1I2</v>
      </c>
      <c r="M89" s="81" t="e">
        <f>Results!F85</f>
        <v>#DIV/0!</v>
      </c>
      <c r="N89" s="81" t="e">
        <f>Results!G85</f>
        <v>#DIV/0!</v>
      </c>
      <c r="P89" s="66"/>
      <c r="Q89" s="66"/>
      <c r="R89" s="66"/>
      <c r="S89" s="66"/>
      <c r="T89" s="66"/>
    </row>
    <row r="90" spans="10:20" ht="15" customHeight="1">
      <c r="J90" s="72"/>
      <c r="K90" s="37" t="str">
        <f>Results!C86</f>
        <v>G12</v>
      </c>
      <c r="L90" s="37" t="str">
        <f>Results!B86</f>
        <v>CDK4</v>
      </c>
      <c r="M90" s="81" t="e">
        <f>Results!F86</f>
        <v>#DIV/0!</v>
      </c>
      <c r="N90" s="81" t="e">
        <f>Results!G86</f>
        <v>#DIV/0!</v>
      </c>
      <c r="P90" s="66"/>
      <c r="Q90" s="66"/>
      <c r="R90" s="66"/>
      <c r="S90" s="66"/>
      <c r="T90" s="66"/>
    </row>
    <row r="91" spans="10:20" ht="15" customHeight="1">
      <c r="J91" s="72"/>
      <c r="K91" s="37" t="str">
        <f>Results!C87</f>
        <v>H01</v>
      </c>
      <c r="L91" s="37" t="str">
        <f>Results!B87</f>
        <v>HGDC</v>
      </c>
      <c r="M91" s="81" t="e">
        <f>Results!F87</f>
        <v>#DIV/0!</v>
      </c>
      <c r="N91" s="81" t="e">
        <f>Results!G87</f>
        <v>#DIV/0!</v>
      </c>
      <c r="P91" s="66"/>
      <c r="Q91" s="66"/>
      <c r="R91" s="66"/>
      <c r="S91" s="66"/>
      <c r="T91" s="66"/>
    </row>
    <row r="92" spans="10:20" ht="15" customHeight="1">
      <c r="J92" s="72"/>
      <c r="K92" s="37" t="str">
        <f>Results!C88</f>
        <v>H02</v>
      </c>
      <c r="L92" s="37" t="str">
        <f>Results!B88</f>
        <v>HGDC</v>
      </c>
      <c r="M92" s="81" t="e">
        <f>Results!F88</f>
        <v>#DIV/0!</v>
      </c>
      <c r="N92" s="81" t="e">
        <f>Results!G88</f>
        <v>#DIV/0!</v>
      </c>
      <c r="P92" s="66"/>
      <c r="Q92" s="66"/>
      <c r="R92" s="66"/>
      <c r="S92" s="66"/>
      <c r="T92" s="66"/>
    </row>
    <row r="93" spans="10:20" ht="15" customHeight="1">
      <c r="J93" s="72"/>
      <c r="K93" s="37" t="str">
        <f>Results!C89</f>
        <v>H03</v>
      </c>
      <c r="L93" s="37" t="str">
        <f>Results!B89</f>
        <v>GAPDH</v>
      </c>
      <c r="M93" s="81" t="e">
        <f>Results!F89</f>
        <v>#DIV/0!</v>
      </c>
      <c r="N93" s="81" t="e">
        <f>Results!G89</f>
        <v>#DIV/0!</v>
      </c>
      <c r="P93" s="66"/>
      <c r="Q93" s="66"/>
      <c r="R93" s="66"/>
      <c r="S93" s="66"/>
      <c r="T93" s="66"/>
    </row>
    <row r="94" spans="10:20" ht="15" customHeight="1">
      <c r="J94" s="72"/>
      <c r="K94" s="37" t="str">
        <f>Results!C90</f>
        <v>H04</v>
      </c>
      <c r="L94" s="37" t="str">
        <f>Results!B90</f>
        <v>ACTB</v>
      </c>
      <c r="M94" s="81" t="e">
        <f>Results!F90</f>
        <v>#DIV/0!</v>
      </c>
      <c r="N94" s="81" t="e">
        <f>Results!G90</f>
        <v>#DIV/0!</v>
      </c>
      <c r="P94" s="66"/>
      <c r="Q94" s="66"/>
      <c r="R94" s="66"/>
      <c r="S94" s="66"/>
      <c r="T94" s="66"/>
    </row>
    <row r="95" spans="10:20" ht="15" customHeight="1">
      <c r="J95" s="72"/>
      <c r="K95" s="37" t="str">
        <f>Results!C91</f>
        <v>H05</v>
      </c>
      <c r="L95" s="37" t="str">
        <f>Results!B91</f>
        <v>B2M</v>
      </c>
      <c r="M95" s="81" t="e">
        <f>Results!F91</f>
        <v>#DIV/0!</v>
      </c>
      <c r="N95" s="81" t="e">
        <f>Results!G91</f>
        <v>#DIV/0!</v>
      </c>
      <c r="P95" s="66"/>
      <c r="Q95" s="66"/>
      <c r="R95" s="66"/>
      <c r="S95" s="66"/>
      <c r="T95" s="66"/>
    </row>
    <row r="96" spans="10:16" ht="15" customHeight="1">
      <c r="J96" s="72"/>
      <c r="K96" s="37" t="str">
        <f>Results!C92</f>
        <v>H06</v>
      </c>
      <c r="L96" s="37" t="str">
        <f>Results!B92</f>
        <v>RPL13A</v>
      </c>
      <c r="M96" s="81" t="e">
        <f>Results!F92</f>
        <v>#DIV/0!</v>
      </c>
      <c r="N96" s="81" t="e">
        <f>Results!G92</f>
        <v>#DIV/0!</v>
      </c>
      <c r="O96" s="66"/>
      <c r="P96" s="66"/>
    </row>
    <row r="97" spans="10:16" ht="15" customHeight="1">
      <c r="J97" s="72"/>
      <c r="K97" s="37" t="str">
        <f>Results!C93</f>
        <v>H07</v>
      </c>
      <c r="L97" s="37" t="str">
        <f>Results!B93</f>
        <v>HPRT1</v>
      </c>
      <c r="M97" s="81" t="e">
        <f>Results!F93</f>
        <v>#DIV/0!</v>
      </c>
      <c r="N97" s="81" t="e">
        <f>Results!G93</f>
        <v>#DIV/0!</v>
      </c>
      <c r="O97" s="66"/>
      <c r="P97" s="66"/>
    </row>
    <row r="98" spans="10:16" ht="15" customHeight="1">
      <c r="J98" s="74"/>
      <c r="K98" s="37" t="str">
        <f>Results!C94</f>
        <v>H08</v>
      </c>
      <c r="L98" s="37" t="str">
        <f>Results!B94</f>
        <v>RN18S1</v>
      </c>
      <c r="M98" s="81" t="e">
        <f>Results!F94</f>
        <v>#DIV/0!</v>
      </c>
      <c r="N98" s="81" t="e">
        <f>Results!G94</f>
        <v>#DIV/0!</v>
      </c>
      <c r="O98" s="66"/>
      <c r="P98" s="66"/>
    </row>
    <row r="99" spans="10:16" ht="15" customHeight="1">
      <c r="J99" s="69" t="str">
        <f>'Gene Table'!A99</f>
        <v>Plate 2</v>
      </c>
      <c r="K99" s="37" t="str">
        <f>Results!C99</f>
        <v>A01</v>
      </c>
      <c r="L99" s="37" t="str">
        <f>Results!B99</f>
        <v>CCNE1</v>
      </c>
      <c r="M99" s="81" t="e">
        <f>Results!F99</f>
        <v>#DIV/0!</v>
      </c>
      <c r="N99" s="81" t="e">
        <f>Results!G99</f>
        <v>#DIV/0!</v>
      </c>
      <c r="O99" s="66"/>
      <c r="P99" s="66"/>
    </row>
    <row r="100" spans="10:16" ht="15" customHeight="1">
      <c r="J100" s="72"/>
      <c r="K100" s="37" t="str">
        <f>Results!C100</f>
        <v>A02</v>
      </c>
      <c r="L100" s="37" t="str">
        <f>Results!B100</f>
        <v>CCND2</v>
      </c>
      <c r="M100" s="81" t="e">
        <f>Results!F100</f>
        <v>#DIV/0!</v>
      </c>
      <c r="N100" s="81" t="e">
        <f>Results!G100</f>
        <v>#DIV/0!</v>
      </c>
      <c r="O100" s="66"/>
      <c r="P100" s="66"/>
    </row>
    <row r="101" spans="10:16" ht="15" customHeight="1">
      <c r="J101" s="72"/>
      <c r="K101" s="37" t="str">
        <f>Results!C101</f>
        <v>A03</v>
      </c>
      <c r="L101" s="37" t="str">
        <f>Results!B101</f>
        <v>XRCC5</v>
      </c>
      <c r="M101" s="81" t="e">
        <f>Results!F101</f>
        <v>#DIV/0!</v>
      </c>
      <c r="N101" s="81" t="e">
        <f>Results!G101</f>
        <v>#DIV/0!</v>
      </c>
      <c r="O101" s="66"/>
      <c r="P101" s="66"/>
    </row>
    <row r="102" spans="10:16" ht="15" customHeight="1">
      <c r="J102" s="72"/>
      <c r="K102" s="37" t="str">
        <f>Results!C102</f>
        <v>A04</v>
      </c>
      <c r="L102" s="37" t="str">
        <f>Results!B102</f>
        <v>TXNRD1</v>
      </c>
      <c r="M102" s="81" t="e">
        <f>Results!F102</f>
        <v>#DIV/0!</v>
      </c>
      <c r="N102" s="81" t="e">
        <f>Results!G102</f>
        <v>#DIV/0!</v>
      </c>
      <c r="O102" s="66"/>
      <c r="P102" s="66"/>
    </row>
    <row r="103" spans="10:14" ht="15" customHeight="1">
      <c r="J103" s="72"/>
      <c r="K103" s="37" t="str">
        <f>Results!C103</f>
        <v>A05</v>
      </c>
      <c r="L103" s="37" t="str">
        <f>Results!B103</f>
        <v>TXN</v>
      </c>
      <c r="M103" s="81" t="e">
        <f>Results!F103</f>
        <v>#DIV/0!</v>
      </c>
      <c r="N103" s="81" t="e">
        <f>Results!G103</f>
        <v>#DIV/0!</v>
      </c>
    </row>
    <row r="104" spans="10:14" ht="15" customHeight="1">
      <c r="J104" s="72"/>
      <c r="K104" s="37" t="str">
        <f>Results!C104</f>
        <v>A06</v>
      </c>
      <c r="L104" s="37" t="str">
        <f>Results!B104</f>
        <v>SOD1</v>
      </c>
      <c r="M104" s="81" t="e">
        <f>Results!F104</f>
        <v>#DIV/0!</v>
      </c>
      <c r="N104" s="81" t="e">
        <f>Results!G104</f>
        <v>#DIV/0!</v>
      </c>
    </row>
    <row r="105" spans="10:14" ht="15" customHeight="1">
      <c r="J105" s="72"/>
      <c r="K105" s="37" t="str">
        <f>Results!C105</f>
        <v>A07</v>
      </c>
      <c r="L105" s="37" t="str">
        <f>Results!B105</f>
        <v>CXCL12</v>
      </c>
      <c r="M105" s="81" t="e">
        <f>Results!F105</f>
        <v>#DIV/0!</v>
      </c>
      <c r="N105" s="81" t="e">
        <f>Results!G105</f>
        <v>#DIV/0!</v>
      </c>
    </row>
    <row r="106" spans="10:14" ht="15" customHeight="1">
      <c r="J106" s="72"/>
      <c r="K106" s="37" t="str">
        <f>Results!C106</f>
        <v>A08</v>
      </c>
      <c r="L106" s="37" t="str">
        <f>Results!B106</f>
        <v>RAD51C</v>
      </c>
      <c r="M106" s="81" t="e">
        <f>Results!F106</f>
        <v>#DIV/0!</v>
      </c>
      <c r="N106" s="81" t="e">
        <f>Results!G106</f>
        <v>#DIV/0!</v>
      </c>
    </row>
    <row r="107" spans="10:14" ht="15" customHeight="1">
      <c r="J107" s="72"/>
      <c r="K107" s="37" t="str">
        <f>Results!C107</f>
        <v>A09</v>
      </c>
      <c r="L107" s="37" t="str">
        <f>Results!B107</f>
        <v>BACH1</v>
      </c>
      <c r="M107" s="81" t="e">
        <f>Results!F107</f>
        <v>#DIV/0!</v>
      </c>
      <c r="N107" s="81" t="e">
        <f>Results!G107</f>
        <v>#DIV/0!</v>
      </c>
    </row>
    <row r="108" spans="10:14" ht="15" customHeight="1">
      <c r="J108" s="72"/>
      <c r="K108" s="37" t="str">
        <f>Results!C108</f>
        <v>A10</v>
      </c>
      <c r="L108" s="37" t="str">
        <f>Results!B108</f>
        <v>PPARG</v>
      </c>
      <c r="M108" s="81" t="e">
        <f>Results!F108</f>
        <v>#DIV/0!</v>
      </c>
      <c r="N108" s="81" t="e">
        <f>Results!G108</f>
        <v>#DIV/0!</v>
      </c>
    </row>
    <row r="109" spans="10:14" ht="15" customHeight="1">
      <c r="J109" s="72"/>
      <c r="K109" s="37" t="str">
        <f>Results!C109</f>
        <v>A11</v>
      </c>
      <c r="L109" s="37" t="str">
        <f>Results!B109</f>
        <v>ATR</v>
      </c>
      <c r="M109" s="81" t="e">
        <f>Results!F109</f>
        <v>#DIV/0!</v>
      </c>
      <c r="N109" s="81" t="e">
        <f>Results!G109</f>
        <v>#DIV/0!</v>
      </c>
    </row>
    <row r="110" spans="10:14" ht="15" customHeight="1">
      <c r="J110" s="72"/>
      <c r="K110" s="37" t="str">
        <f>Results!C110</f>
        <v>A12</v>
      </c>
      <c r="L110" s="37" t="str">
        <f>Results!B110</f>
        <v>MRE11A</v>
      </c>
      <c r="M110" s="81" t="e">
        <f>Results!F110</f>
        <v>#DIV/0!</v>
      </c>
      <c r="N110" s="81" t="e">
        <f>Results!G110</f>
        <v>#DIV/0!</v>
      </c>
    </row>
    <row r="111" spans="10:14" ht="15" customHeight="1">
      <c r="J111" s="72"/>
      <c r="K111" s="37" t="str">
        <f>Results!C111</f>
        <v>B01</v>
      </c>
      <c r="L111" s="37" t="str">
        <f>Results!B111</f>
        <v>MMP3</v>
      </c>
      <c r="M111" s="81" t="e">
        <f>Results!F111</f>
        <v>#DIV/0!</v>
      </c>
      <c r="N111" s="81" t="e">
        <f>Results!G111</f>
        <v>#DIV/0!</v>
      </c>
    </row>
    <row r="112" spans="10:14" ht="15" customHeight="1">
      <c r="J112" s="72"/>
      <c r="K112" s="37" t="str">
        <f>Results!C112</f>
        <v>B02</v>
      </c>
      <c r="L112" s="37" t="str">
        <f>Results!B112</f>
        <v>MMP1</v>
      </c>
      <c r="M112" s="81" t="e">
        <f>Results!F112</f>
        <v>#DIV/0!</v>
      </c>
      <c r="N112" s="81" t="e">
        <f>Results!G112</f>
        <v>#DIV/0!</v>
      </c>
    </row>
    <row r="113" spans="10:14" ht="15" customHeight="1">
      <c r="J113" s="72"/>
      <c r="K113" s="37" t="str">
        <f>Results!C113</f>
        <v>B03</v>
      </c>
      <c r="L113" s="37" t="str">
        <f>Results!B113</f>
        <v>LEP</v>
      </c>
      <c r="M113" s="81" t="e">
        <f>Results!F113</f>
        <v>#DIV/0!</v>
      </c>
      <c r="N113" s="81" t="e">
        <f>Results!G113</f>
        <v>#DIV/0!</v>
      </c>
    </row>
    <row r="114" spans="10:14" ht="15" customHeight="1">
      <c r="J114" s="72"/>
      <c r="K114" s="37" t="str">
        <f>Results!C114</f>
        <v>B04</v>
      </c>
      <c r="L114" s="37" t="str">
        <f>Results!B114</f>
        <v>FASLG</v>
      </c>
      <c r="M114" s="81" t="e">
        <f>Results!F114</f>
        <v>#DIV/0!</v>
      </c>
      <c r="N114" s="81" t="e">
        <f>Results!G114</f>
        <v>#DIV/0!</v>
      </c>
    </row>
    <row r="115" spans="10:14" ht="15" customHeight="1">
      <c r="J115" s="72"/>
      <c r="K115" s="37" t="str">
        <f>Results!C115</f>
        <v>B05</v>
      </c>
      <c r="L115" s="37" t="str">
        <f>Results!B115</f>
        <v>IGF1R</v>
      </c>
      <c r="M115" s="81" t="e">
        <f>Results!F115</f>
        <v>#DIV/0!</v>
      </c>
      <c r="N115" s="81" t="e">
        <f>Results!G115</f>
        <v>#DIV/0!</v>
      </c>
    </row>
    <row r="116" spans="10:14" ht="15" customHeight="1">
      <c r="J116" s="72"/>
      <c r="K116" s="37" t="str">
        <f>Results!C116</f>
        <v>B06</v>
      </c>
      <c r="L116" s="37" t="str">
        <f>Results!B116</f>
        <v>GH1</v>
      </c>
      <c r="M116" s="81" t="e">
        <f>Results!F116</f>
        <v>#DIV/0!</v>
      </c>
      <c r="N116" s="81" t="e">
        <f>Results!G116</f>
        <v>#DIV/0!</v>
      </c>
    </row>
    <row r="117" spans="10:14" ht="15" customHeight="1">
      <c r="J117" s="72"/>
      <c r="K117" s="37" t="str">
        <f>Results!C117</f>
        <v>B07</v>
      </c>
      <c r="L117" s="37" t="str">
        <f>Results!B117</f>
        <v>TXN2</v>
      </c>
      <c r="M117" s="81" t="e">
        <f>Results!F117</f>
        <v>#DIV/0!</v>
      </c>
      <c r="N117" s="81" t="e">
        <f>Results!G117</f>
        <v>#DIV/0!</v>
      </c>
    </row>
    <row r="118" spans="10:14" ht="15" customHeight="1">
      <c r="J118" s="72"/>
      <c r="K118" s="37" t="str">
        <f>Results!C118</f>
        <v>B08</v>
      </c>
      <c r="L118" s="37" t="str">
        <f>Results!B118</f>
        <v>XRCC6</v>
      </c>
      <c r="M118" s="81" t="e">
        <f>Results!F118</f>
        <v>#DIV/0!</v>
      </c>
      <c r="N118" s="81" t="e">
        <f>Results!G118</f>
        <v>#DIV/0!</v>
      </c>
    </row>
    <row r="119" spans="10:14" ht="15" customHeight="1">
      <c r="J119" s="72"/>
      <c r="K119" s="37" t="str">
        <f>Results!C119</f>
        <v>B09</v>
      </c>
      <c r="L119" s="37" t="str">
        <f>Results!B119</f>
        <v>ERCC6</v>
      </c>
      <c r="M119" s="81" t="e">
        <f>Results!F119</f>
        <v>#DIV/0!</v>
      </c>
      <c r="N119" s="81" t="e">
        <f>Results!G119</f>
        <v>#DIV/0!</v>
      </c>
    </row>
    <row r="120" spans="10:14" ht="15" customHeight="1">
      <c r="J120" s="72"/>
      <c r="K120" s="37" t="str">
        <f>Results!C120</f>
        <v>B10</v>
      </c>
      <c r="L120" s="37" t="str">
        <f>Results!B120</f>
        <v>EP300</v>
      </c>
      <c r="M120" s="81" t="e">
        <f>Results!F120</f>
        <v>#DIV/0!</v>
      </c>
      <c r="N120" s="81" t="e">
        <f>Results!G120</f>
        <v>#DIV/0!</v>
      </c>
    </row>
    <row r="121" spans="10:14" ht="15" customHeight="1">
      <c r="J121" s="72"/>
      <c r="K121" s="37" t="str">
        <f>Results!C121</f>
        <v>B11</v>
      </c>
      <c r="L121" s="37" t="str">
        <f>Results!B121</f>
        <v>CYP2B6</v>
      </c>
      <c r="M121" s="81" t="e">
        <f>Results!F121</f>
        <v>#DIV/0!</v>
      </c>
      <c r="N121" s="81" t="e">
        <f>Results!G121</f>
        <v>#DIV/0!</v>
      </c>
    </row>
    <row r="122" spans="10:14" ht="15" customHeight="1">
      <c r="J122" s="72"/>
      <c r="K122" s="37" t="str">
        <f>Results!C122</f>
        <v>B12</v>
      </c>
      <c r="L122" s="37" t="str">
        <f>Results!B122</f>
        <v>PARP1</v>
      </c>
      <c r="M122" s="81" t="e">
        <f>Results!F122</f>
        <v>#DIV/0!</v>
      </c>
      <c r="N122" s="81" t="e">
        <f>Results!G122</f>
        <v>#DIV/0!</v>
      </c>
    </row>
    <row r="123" spans="10:14" ht="15" customHeight="1">
      <c r="J123" s="72"/>
      <c r="K123" s="37" t="str">
        <f>Results!C123</f>
        <v>C01</v>
      </c>
      <c r="L123" s="37" t="str">
        <f>Results!B123</f>
        <v>TXNRD2</v>
      </c>
      <c r="M123" s="81" t="e">
        <f>Results!F123</f>
        <v>#DIV/0!</v>
      </c>
      <c r="N123" s="81" t="e">
        <f>Results!G123</f>
        <v>#DIV/0!</v>
      </c>
    </row>
    <row r="124" spans="10:14" ht="15" customHeight="1">
      <c r="J124" s="72"/>
      <c r="K124" s="37" t="str">
        <f>Results!C124</f>
        <v>C02</v>
      </c>
      <c r="L124" s="37" t="str">
        <f>Results!B124</f>
        <v>CDKN2D</v>
      </c>
      <c r="M124" s="81" t="e">
        <f>Results!F124</f>
        <v>#DIV/0!</v>
      </c>
      <c r="N124" s="81" t="e">
        <f>Results!G124</f>
        <v>#DIV/0!</v>
      </c>
    </row>
    <row r="125" spans="10:14" ht="15" customHeight="1">
      <c r="J125" s="72"/>
      <c r="K125" s="37" t="str">
        <f>Results!C125</f>
        <v>C03</v>
      </c>
      <c r="L125" s="37" t="str">
        <f>Results!B125</f>
        <v>IGFALS</v>
      </c>
      <c r="M125" s="81" t="e">
        <f>Results!F125</f>
        <v>#DIV/0!</v>
      </c>
      <c r="N125" s="81" t="e">
        <f>Results!G125</f>
        <v>#DIV/0!</v>
      </c>
    </row>
    <row r="126" spans="10:14" ht="15" customHeight="1">
      <c r="J126" s="72"/>
      <c r="K126" s="37" t="str">
        <f>Results!C126</f>
        <v>C04</v>
      </c>
      <c r="L126" s="37" t="str">
        <f>Results!B126</f>
        <v>HLA-DRB1</v>
      </c>
      <c r="M126" s="81" t="e">
        <f>Results!F126</f>
        <v>#DIV/0!</v>
      </c>
      <c r="N126" s="81" t="e">
        <f>Results!G126</f>
        <v>#DIV/0!</v>
      </c>
    </row>
    <row r="127" spans="10:14" ht="15" customHeight="1">
      <c r="J127" s="72"/>
      <c r="K127" s="37" t="str">
        <f>Results!C127</f>
        <v>C05</v>
      </c>
      <c r="L127" s="37" t="str">
        <f>Results!B127</f>
        <v>GSTO1</v>
      </c>
      <c r="M127" s="81" t="e">
        <f>Results!F127</f>
        <v>#DIV/0!</v>
      </c>
      <c r="N127" s="81" t="e">
        <f>Results!G127</f>
        <v>#DIV/0!</v>
      </c>
    </row>
    <row r="128" spans="10:14" ht="15" customHeight="1">
      <c r="J128" s="72"/>
      <c r="K128" s="37" t="str">
        <f>Results!C128</f>
        <v>C06</v>
      </c>
      <c r="L128" s="37" t="str">
        <f>Results!B128</f>
        <v>CBR3</v>
      </c>
      <c r="M128" s="81" t="e">
        <f>Results!F128</f>
        <v>#DIV/0!</v>
      </c>
      <c r="N128" s="81" t="e">
        <f>Results!G128</f>
        <v>#DIV/0!</v>
      </c>
    </row>
    <row r="129" spans="10:14" ht="15" customHeight="1">
      <c r="J129" s="72"/>
      <c r="K129" s="37" t="str">
        <f>Results!C129</f>
        <v>C07</v>
      </c>
      <c r="L129" s="37" t="str">
        <f>Results!B129</f>
        <v>WRN</v>
      </c>
      <c r="M129" s="81" t="e">
        <f>Results!F129</f>
        <v>#DIV/0!</v>
      </c>
      <c r="N129" s="81" t="e">
        <f>Results!G129</f>
        <v>#DIV/0!</v>
      </c>
    </row>
    <row r="130" spans="10:14" ht="15" customHeight="1">
      <c r="J130" s="72"/>
      <c r="K130" s="37" t="str">
        <f>Results!C130</f>
        <v>C08</v>
      </c>
      <c r="L130" s="37" t="str">
        <f>Results!B130</f>
        <v>UGT2B7</v>
      </c>
      <c r="M130" s="81" t="e">
        <f>Results!F130</f>
        <v>#DIV/0!</v>
      </c>
      <c r="N130" s="81" t="e">
        <f>Results!G130</f>
        <v>#DIV/0!</v>
      </c>
    </row>
    <row r="131" spans="10:14" ht="15" customHeight="1">
      <c r="J131" s="72"/>
      <c r="K131" s="37" t="str">
        <f>Results!C131</f>
        <v>C09</v>
      </c>
      <c r="L131" s="37" t="str">
        <f>Results!B131</f>
        <v>SULT1E1</v>
      </c>
      <c r="M131" s="81" t="e">
        <f>Results!F131</f>
        <v>#DIV/0!</v>
      </c>
      <c r="N131" s="81" t="e">
        <f>Results!G131</f>
        <v>#DIV/0!</v>
      </c>
    </row>
    <row r="132" spans="10:14" ht="15" customHeight="1">
      <c r="J132" s="72"/>
      <c r="K132" s="37" t="str">
        <f>Results!C132</f>
        <v>C10</v>
      </c>
      <c r="L132" s="37" t="str">
        <f>Results!B132</f>
        <v>BLM</v>
      </c>
      <c r="M132" s="81" t="e">
        <f>Results!F132</f>
        <v>#DIV/0!</v>
      </c>
      <c r="N132" s="81" t="e">
        <f>Results!G132</f>
        <v>#DIV/0!</v>
      </c>
    </row>
    <row r="133" spans="10:14" ht="15" customHeight="1">
      <c r="J133" s="72"/>
      <c r="K133" s="37" t="str">
        <f>Results!C133</f>
        <v>C11</v>
      </c>
      <c r="L133" s="37" t="str">
        <f>Results!B133</f>
        <v>BCL2</v>
      </c>
      <c r="M133" s="81" t="e">
        <f>Results!F133</f>
        <v>#DIV/0!</v>
      </c>
      <c r="N133" s="81" t="e">
        <f>Results!G133</f>
        <v>#DIV/0!</v>
      </c>
    </row>
    <row r="134" spans="10:14" ht="15" customHeight="1">
      <c r="J134" s="72"/>
      <c r="K134" s="37" t="str">
        <f>Results!C134</f>
        <v>C12</v>
      </c>
      <c r="L134" s="37" t="str">
        <f>Results!B134</f>
        <v>RB1</v>
      </c>
      <c r="M134" s="81" t="e">
        <f>Results!F134</f>
        <v>#DIV/0!</v>
      </c>
      <c r="N134" s="81" t="e">
        <f>Results!G134</f>
        <v>#DIV/0!</v>
      </c>
    </row>
    <row r="135" spans="10:14" ht="15" customHeight="1">
      <c r="J135" s="72"/>
      <c r="K135" s="37" t="str">
        <f>Results!C135</f>
        <v>D01</v>
      </c>
      <c r="L135" s="37" t="str">
        <f>Results!B135</f>
        <v>PPARBP</v>
      </c>
      <c r="M135" s="81" t="e">
        <f>Results!F135</f>
        <v>#DIV/0!</v>
      </c>
      <c r="N135" s="81" t="e">
        <f>Results!G135</f>
        <v>#DIV/0!</v>
      </c>
    </row>
    <row r="136" spans="10:14" ht="15" customHeight="1">
      <c r="J136" s="72"/>
      <c r="K136" s="37" t="str">
        <f>Results!C136</f>
        <v>D02</v>
      </c>
      <c r="L136" s="37" t="str">
        <f>Results!B136</f>
        <v>GHRL</v>
      </c>
      <c r="M136" s="81" t="e">
        <f>Results!F136</f>
        <v>#DIV/0!</v>
      </c>
      <c r="N136" s="81" t="e">
        <f>Results!G136</f>
        <v>#DIV/0!</v>
      </c>
    </row>
    <row r="137" spans="10:14" ht="15" customHeight="1">
      <c r="J137" s="72"/>
      <c r="K137" s="37" t="str">
        <f>Results!C137</f>
        <v>D03</v>
      </c>
      <c r="L137" s="37" t="str">
        <f>Results!B137</f>
        <v>NME1</v>
      </c>
      <c r="M137" s="81" t="e">
        <f>Results!F137</f>
        <v>#DIV/0!</v>
      </c>
      <c r="N137" s="81" t="e">
        <f>Results!G137</f>
        <v>#DIV/0!</v>
      </c>
    </row>
    <row r="138" spans="10:14" ht="15" customHeight="1">
      <c r="J138" s="72"/>
      <c r="K138" s="37" t="str">
        <f>Results!C138</f>
        <v>D04</v>
      </c>
      <c r="L138" s="37" t="str">
        <f>Results!B138</f>
        <v>MYC</v>
      </c>
      <c r="M138" s="81" t="e">
        <f>Results!F138</f>
        <v>#DIV/0!</v>
      </c>
      <c r="N138" s="81" t="e">
        <f>Results!G138</f>
        <v>#DIV/0!</v>
      </c>
    </row>
    <row r="139" spans="10:14" ht="15" customHeight="1">
      <c r="J139" s="72"/>
      <c r="K139" s="37" t="str">
        <f>Results!C139</f>
        <v>D05</v>
      </c>
      <c r="L139" s="37" t="str">
        <f>Results!B139</f>
        <v>MMP9</v>
      </c>
      <c r="M139" s="81" t="e">
        <f>Results!F139</f>
        <v>#DIV/0!</v>
      </c>
      <c r="N139" s="81" t="e">
        <f>Results!G139</f>
        <v>#DIV/0!</v>
      </c>
    </row>
    <row r="140" spans="10:14" ht="15" customHeight="1">
      <c r="J140" s="72"/>
      <c r="K140" s="37" t="str">
        <f>Results!C140</f>
        <v>D06</v>
      </c>
      <c r="L140" s="37" t="str">
        <f>Results!B140</f>
        <v>LIG1</v>
      </c>
      <c r="M140" s="81" t="e">
        <f>Results!F140</f>
        <v>#DIV/0!</v>
      </c>
      <c r="N140" s="81" t="e">
        <f>Results!G140</f>
        <v>#DIV/0!</v>
      </c>
    </row>
    <row r="141" spans="10:14" ht="15" customHeight="1">
      <c r="J141" s="72"/>
      <c r="K141" s="37" t="str">
        <f>Results!C141</f>
        <v>D07</v>
      </c>
      <c r="L141" s="37" t="str">
        <f>Results!B141</f>
        <v>KDR</v>
      </c>
      <c r="M141" s="81" t="e">
        <f>Results!F141</f>
        <v>#DIV/0!</v>
      </c>
      <c r="N141" s="81" t="e">
        <f>Results!G141</f>
        <v>#DIV/0!</v>
      </c>
    </row>
    <row r="142" spans="10:14" ht="15" customHeight="1">
      <c r="J142" s="72"/>
      <c r="K142" s="37" t="str">
        <f>Results!C142</f>
        <v>D08</v>
      </c>
      <c r="L142" s="37" t="str">
        <f>Results!B142</f>
        <v>IL8</v>
      </c>
      <c r="M142" s="81" t="e">
        <f>Results!F142</f>
        <v>#DIV/0!</v>
      </c>
      <c r="N142" s="81" t="e">
        <f>Results!G142</f>
        <v>#DIV/0!</v>
      </c>
    </row>
    <row r="143" spans="10:14" ht="15" customHeight="1">
      <c r="J143" s="72"/>
      <c r="K143" s="37" t="str">
        <f>Results!C143</f>
        <v>D09</v>
      </c>
      <c r="L143" s="37" t="str">
        <f>Results!B143</f>
        <v>IL1A</v>
      </c>
      <c r="M143" s="81" t="e">
        <f>Results!F143</f>
        <v>#DIV/0!</v>
      </c>
      <c r="N143" s="81" t="e">
        <f>Results!G143</f>
        <v>#DIV/0!</v>
      </c>
    </row>
    <row r="144" spans="10:14" ht="15" customHeight="1">
      <c r="J144" s="72"/>
      <c r="K144" s="37" t="str">
        <f>Results!C144</f>
        <v>D10</v>
      </c>
      <c r="L144" s="37" t="str">
        <f>Results!B144</f>
        <v>APOE</v>
      </c>
      <c r="M144" s="81" t="e">
        <f>Results!F144</f>
        <v>#DIV/0!</v>
      </c>
      <c r="N144" s="81" t="e">
        <f>Results!G144</f>
        <v>#DIV/0!</v>
      </c>
    </row>
    <row r="145" spans="10:14" ht="15" customHeight="1">
      <c r="J145" s="72"/>
      <c r="K145" s="37" t="str">
        <f>Results!C145</f>
        <v>D11</v>
      </c>
      <c r="L145" s="37" t="str">
        <f>Results!B145</f>
        <v>APC</v>
      </c>
      <c r="M145" s="81" t="e">
        <f>Results!F145</f>
        <v>#DIV/0!</v>
      </c>
      <c r="N145" s="81" t="e">
        <f>Results!G145</f>
        <v>#DIV/0!</v>
      </c>
    </row>
    <row r="146" spans="10:14" ht="15" customHeight="1">
      <c r="J146" s="72"/>
      <c r="K146" s="37" t="str">
        <f>Results!C146</f>
        <v>D12</v>
      </c>
      <c r="L146" s="37" t="str">
        <f>Results!B146</f>
        <v>MSH6</v>
      </c>
      <c r="M146" s="81" t="e">
        <f>Results!F146</f>
        <v>#DIV/0!</v>
      </c>
      <c r="N146" s="81" t="e">
        <f>Results!G146</f>
        <v>#DIV/0!</v>
      </c>
    </row>
    <row r="147" spans="10:14" ht="15" customHeight="1">
      <c r="J147" s="72"/>
      <c r="K147" s="37" t="str">
        <f>Results!C147</f>
        <v>E01</v>
      </c>
      <c r="L147" s="37" t="str">
        <f>Results!B147</f>
        <v>GSTM3</v>
      </c>
      <c r="M147" s="81" t="e">
        <f>Results!F147</f>
        <v>#DIV/0!</v>
      </c>
      <c r="N147" s="81" t="e">
        <f>Results!G147</f>
        <v>#DIV/0!</v>
      </c>
    </row>
    <row r="148" spans="10:14" ht="15" customHeight="1">
      <c r="J148" s="72"/>
      <c r="K148" s="37" t="str">
        <f>Results!C148</f>
        <v>E02</v>
      </c>
      <c r="L148" s="37" t="str">
        <f>Results!B148</f>
        <v>GSR</v>
      </c>
      <c r="M148" s="81" t="e">
        <f>Results!F148</f>
        <v>#DIV/0!</v>
      </c>
      <c r="N148" s="81" t="e">
        <f>Results!G148</f>
        <v>#DIV/0!</v>
      </c>
    </row>
    <row r="149" spans="10:14" ht="15" customHeight="1">
      <c r="J149" s="72"/>
      <c r="K149" s="37" t="str">
        <f>Results!C149</f>
        <v>E03</v>
      </c>
      <c r="L149" s="37" t="str">
        <f>Results!B149</f>
        <v>GPX4</v>
      </c>
      <c r="M149" s="81" t="e">
        <f>Results!F149</f>
        <v>#DIV/0!</v>
      </c>
      <c r="N149" s="81" t="e">
        <f>Results!G149</f>
        <v>#DIV/0!</v>
      </c>
    </row>
    <row r="150" spans="10:14" ht="15" customHeight="1">
      <c r="J150" s="72"/>
      <c r="K150" s="37" t="str">
        <f>Results!C150</f>
        <v>E04</v>
      </c>
      <c r="L150" s="37" t="str">
        <f>Results!B150</f>
        <v>FANCD2</v>
      </c>
      <c r="M150" s="81" t="e">
        <f>Results!F150</f>
        <v>#DIV/0!</v>
      </c>
      <c r="N150" s="81" t="e">
        <f>Results!G150</f>
        <v>#DIV/0!</v>
      </c>
    </row>
    <row r="151" spans="10:14" ht="15" customHeight="1">
      <c r="J151" s="72"/>
      <c r="K151" s="37" t="str">
        <f>Results!C151</f>
        <v>E05</v>
      </c>
      <c r="L151" s="37" t="str">
        <f>Results!B151</f>
        <v>ERCC1</v>
      </c>
      <c r="M151" s="81" t="e">
        <f>Results!F151</f>
        <v>#DIV/0!</v>
      </c>
      <c r="N151" s="81" t="e">
        <f>Results!G151</f>
        <v>#DIV/0!</v>
      </c>
    </row>
    <row r="152" spans="10:14" ht="15" customHeight="1">
      <c r="J152" s="72"/>
      <c r="K152" s="37" t="str">
        <f>Results!C152</f>
        <v>E06</v>
      </c>
      <c r="L152" s="37" t="str">
        <f>Results!B152</f>
        <v>CTLA4</v>
      </c>
      <c r="M152" s="81" t="e">
        <f>Results!F152</f>
        <v>#DIV/0!</v>
      </c>
      <c r="N152" s="81" t="e">
        <f>Results!G152</f>
        <v>#DIV/0!</v>
      </c>
    </row>
    <row r="153" spans="10:14" ht="15" customHeight="1">
      <c r="J153" s="72"/>
      <c r="K153" s="37" t="str">
        <f>Results!C153</f>
        <v>E07</v>
      </c>
      <c r="L153" s="37" t="str">
        <f>Results!B153</f>
        <v>CHEK1</v>
      </c>
      <c r="M153" s="81" t="e">
        <f>Results!F153</f>
        <v>#DIV/0!</v>
      </c>
      <c r="N153" s="81" t="e">
        <f>Results!G153</f>
        <v>#DIV/0!</v>
      </c>
    </row>
    <row r="154" spans="10:14" ht="15" customHeight="1">
      <c r="J154" s="72"/>
      <c r="K154" s="37" t="str">
        <f>Results!C154</f>
        <v>E08</v>
      </c>
      <c r="L154" s="37" t="str">
        <f>Results!B154</f>
        <v>CDKN2C</v>
      </c>
      <c r="M154" s="81" t="e">
        <f>Results!F154</f>
        <v>#DIV/0!</v>
      </c>
      <c r="N154" s="81" t="e">
        <f>Results!G154</f>
        <v>#DIV/0!</v>
      </c>
    </row>
    <row r="155" spans="10:14" ht="15" customHeight="1">
      <c r="J155" s="72"/>
      <c r="K155" s="37" t="str">
        <f>Results!C155</f>
        <v>E09</v>
      </c>
      <c r="L155" s="37" t="str">
        <f>Results!B155</f>
        <v>CDK2</v>
      </c>
      <c r="M155" s="81" t="e">
        <f>Results!F155</f>
        <v>#DIV/0!</v>
      </c>
      <c r="N155" s="81" t="e">
        <f>Results!G155</f>
        <v>#DIV/0!</v>
      </c>
    </row>
    <row r="156" spans="10:14" ht="15" customHeight="1">
      <c r="J156" s="72"/>
      <c r="K156" s="37" t="str">
        <f>Results!C156</f>
        <v>E10</v>
      </c>
      <c r="L156" s="37" t="str">
        <f>Results!B156</f>
        <v>DNMT3B</v>
      </c>
      <c r="M156" s="81" t="e">
        <f>Results!F156</f>
        <v>#DIV/0!</v>
      </c>
      <c r="N156" s="81" t="e">
        <f>Results!G156</f>
        <v>#DIV/0!</v>
      </c>
    </row>
    <row r="157" spans="10:14" ht="15" customHeight="1">
      <c r="J157" s="72"/>
      <c r="K157" s="37" t="str">
        <f>Results!C157</f>
        <v>E11</v>
      </c>
      <c r="L157" s="37" t="str">
        <f>Results!B157</f>
        <v>SST</v>
      </c>
      <c r="M157" s="81" t="e">
        <f>Results!F157</f>
        <v>#DIV/0!</v>
      </c>
      <c r="N157" s="81" t="e">
        <f>Results!G157</f>
        <v>#DIV/0!</v>
      </c>
    </row>
    <row r="158" spans="10:14" ht="15" customHeight="1">
      <c r="J158" s="72"/>
      <c r="K158" s="37" t="str">
        <f>Results!C158</f>
        <v>E12</v>
      </c>
      <c r="L158" s="37" t="str">
        <f>Results!B158</f>
        <v>UGT2B15</v>
      </c>
      <c r="M158" s="81" t="e">
        <f>Results!F158</f>
        <v>#DIV/0!</v>
      </c>
      <c r="N158" s="81" t="e">
        <f>Results!G158</f>
        <v>#DIV/0!</v>
      </c>
    </row>
    <row r="159" spans="10:14" ht="15" customHeight="1">
      <c r="J159" s="72"/>
      <c r="K159" s="37" t="str">
        <f>Results!C159</f>
        <v>F01</v>
      </c>
      <c r="L159" s="37" t="str">
        <f>Results!B159</f>
        <v>CLCA2</v>
      </c>
      <c r="M159" s="81" t="e">
        <f>Results!F159</f>
        <v>#DIV/0!</v>
      </c>
      <c r="N159" s="81" t="e">
        <f>Results!G159</f>
        <v>#DIV/0!</v>
      </c>
    </row>
    <row r="160" spans="10:14" ht="15" customHeight="1">
      <c r="J160" s="72"/>
      <c r="K160" s="37" t="str">
        <f>Results!C160</f>
        <v>F02</v>
      </c>
      <c r="L160" s="37" t="str">
        <f>Results!B160</f>
        <v>NCOR1</v>
      </c>
      <c r="M160" s="81" t="e">
        <f>Results!F160</f>
        <v>#DIV/0!</v>
      </c>
      <c r="N160" s="81" t="e">
        <f>Results!G160</f>
        <v>#DIV/0!</v>
      </c>
    </row>
    <row r="161" spans="10:14" ht="15" customHeight="1">
      <c r="J161" s="72"/>
      <c r="K161" s="37" t="str">
        <f>Results!C161</f>
        <v>F03</v>
      </c>
      <c r="L161" s="37" t="str">
        <f>Results!B161</f>
        <v>ADIPOQ</v>
      </c>
      <c r="M161" s="81" t="e">
        <f>Results!F161</f>
        <v>#DIV/0!</v>
      </c>
      <c r="N161" s="81" t="e">
        <f>Results!G161</f>
        <v>#DIV/0!</v>
      </c>
    </row>
    <row r="162" spans="10:14" ht="15" customHeight="1">
      <c r="J162" s="72"/>
      <c r="K162" s="37" t="str">
        <f>Results!C162</f>
        <v>F04</v>
      </c>
      <c r="L162" s="37" t="str">
        <f>Results!B162</f>
        <v>PERLD1</v>
      </c>
      <c r="M162" s="81" t="e">
        <f>Results!F162</f>
        <v>#DIV/0!</v>
      </c>
      <c r="N162" s="81" t="e">
        <f>Results!G162</f>
        <v>#DIV/0!</v>
      </c>
    </row>
    <row r="163" spans="10:14" ht="15" customHeight="1">
      <c r="J163" s="72"/>
      <c r="K163" s="37" t="str">
        <f>Results!C163</f>
        <v>F05</v>
      </c>
      <c r="L163" s="37" t="str">
        <f>Results!B163</f>
        <v>PTTG1</v>
      </c>
      <c r="M163" s="81" t="e">
        <f>Results!F163</f>
        <v>#DIV/0!</v>
      </c>
      <c r="N163" s="81" t="e">
        <f>Results!G163</f>
        <v>#DIV/0!</v>
      </c>
    </row>
    <row r="164" spans="10:14" ht="15" customHeight="1">
      <c r="J164" s="72"/>
      <c r="K164" s="37" t="str">
        <f>Results!C164</f>
        <v>F06</v>
      </c>
      <c r="L164" s="37" t="str">
        <f>Results!B164</f>
        <v>MBD2</v>
      </c>
      <c r="M164" s="81" t="e">
        <f>Results!F164</f>
        <v>#DIV/0!</v>
      </c>
      <c r="N164" s="81" t="e">
        <f>Results!G164</f>
        <v>#DIV/0!</v>
      </c>
    </row>
    <row r="165" spans="10:14" ht="15" customHeight="1">
      <c r="J165" s="72"/>
      <c r="K165" s="37" t="str">
        <f>Results!C165</f>
        <v>F07</v>
      </c>
      <c r="L165" s="37" t="str">
        <f>Results!B165</f>
        <v>CBS</v>
      </c>
      <c r="M165" s="81" t="e">
        <f>Results!F165</f>
        <v>#DIV/0!</v>
      </c>
      <c r="N165" s="81" t="e">
        <f>Results!G165</f>
        <v>#DIV/0!</v>
      </c>
    </row>
    <row r="166" spans="10:14" ht="15" customHeight="1">
      <c r="J166" s="72"/>
      <c r="K166" s="37" t="str">
        <f>Results!C166</f>
        <v>F08</v>
      </c>
      <c r="L166" s="37" t="str">
        <f>Results!B166</f>
        <v>CBR1</v>
      </c>
      <c r="M166" s="81" t="e">
        <f>Results!F166</f>
        <v>#DIV/0!</v>
      </c>
      <c r="N166" s="81" t="e">
        <f>Results!G166</f>
        <v>#DIV/0!</v>
      </c>
    </row>
    <row r="167" spans="10:14" ht="15" customHeight="1">
      <c r="J167" s="72"/>
      <c r="K167" s="37" t="str">
        <f>Results!C167</f>
        <v>F09</v>
      </c>
      <c r="L167" s="37" t="str">
        <f>Results!B167</f>
        <v>AKR1C3</v>
      </c>
      <c r="M167" s="81" t="e">
        <f>Results!F167</f>
        <v>#DIV/0!</v>
      </c>
      <c r="N167" s="81" t="e">
        <f>Results!G167</f>
        <v>#DIV/0!</v>
      </c>
    </row>
    <row r="168" spans="10:14" ht="15" customHeight="1">
      <c r="J168" s="72"/>
      <c r="K168" s="37" t="str">
        <f>Results!C168</f>
        <v>F10</v>
      </c>
      <c r="L168" s="37" t="str">
        <f>Results!B168</f>
        <v>PPP1R1B</v>
      </c>
      <c r="M168" s="81" t="e">
        <f>Results!F168</f>
        <v>#DIV/0!</v>
      </c>
      <c r="N168" s="81" t="e">
        <f>Results!G168</f>
        <v>#DIV/0!</v>
      </c>
    </row>
    <row r="169" spans="10:14" ht="15" customHeight="1">
      <c r="J169" s="72"/>
      <c r="K169" s="37" t="str">
        <f>Results!C169</f>
        <v>F11</v>
      </c>
      <c r="L169" s="37" t="str">
        <f>Results!B169</f>
        <v>BAP1</v>
      </c>
      <c r="M169" s="81" t="e">
        <f>Results!F169</f>
        <v>#DIV/0!</v>
      </c>
      <c r="N169" s="81" t="e">
        <f>Results!G169</f>
        <v>#DIV/0!</v>
      </c>
    </row>
    <row r="170" spans="10:14" ht="15" customHeight="1">
      <c r="J170" s="72"/>
      <c r="K170" s="37" t="str">
        <f>Results!C170</f>
        <v>F12</v>
      </c>
      <c r="L170" s="37" t="str">
        <f>Results!B170</f>
        <v>COL18A1</v>
      </c>
      <c r="M170" s="81" t="e">
        <f>Results!F170</f>
        <v>#DIV/0!</v>
      </c>
      <c r="N170" s="81" t="e">
        <f>Results!G170</f>
        <v>#DIV/0!</v>
      </c>
    </row>
    <row r="171" spans="10:14" ht="15" customHeight="1">
      <c r="J171" s="72"/>
      <c r="K171" s="37" t="str">
        <f>Results!C171</f>
        <v>G01</v>
      </c>
      <c r="L171" s="37" t="str">
        <f>Results!B171</f>
        <v>TTK</v>
      </c>
      <c r="M171" s="81" t="e">
        <f>Results!F171</f>
        <v>#DIV/0!</v>
      </c>
      <c r="N171" s="81" t="e">
        <f>Results!G171</f>
        <v>#DIV/0!</v>
      </c>
    </row>
    <row r="172" spans="10:14" ht="15" customHeight="1">
      <c r="J172" s="72"/>
      <c r="K172" s="37" t="str">
        <f>Results!C172</f>
        <v>G02</v>
      </c>
      <c r="L172" s="37" t="str">
        <f>Results!B172</f>
        <v>TOP2A</v>
      </c>
      <c r="M172" s="81" t="e">
        <f>Results!F172</f>
        <v>#DIV/0!</v>
      </c>
      <c r="N172" s="81" t="e">
        <f>Results!G172</f>
        <v>#DIV/0!</v>
      </c>
    </row>
    <row r="173" spans="10:14" ht="15" customHeight="1">
      <c r="J173" s="72"/>
      <c r="K173" s="37" t="str">
        <f>Results!C173</f>
        <v>G03</v>
      </c>
      <c r="L173" s="37" t="str">
        <f>Results!B173</f>
        <v>BUB1B</v>
      </c>
      <c r="M173" s="81" t="e">
        <f>Results!F173</f>
        <v>#DIV/0!</v>
      </c>
      <c r="N173" s="81" t="e">
        <f>Results!G173</f>
        <v>#DIV/0!</v>
      </c>
    </row>
    <row r="174" spans="10:14" ht="15" customHeight="1">
      <c r="J174" s="72"/>
      <c r="K174" s="37" t="str">
        <f>Results!C174</f>
        <v>G04</v>
      </c>
      <c r="L174" s="37" t="str">
        <f>Results!B174</f>
        <v>TERF2</v>
      </c>
      <c r="M174" s="81" t="e">
        <f>Results!F174</f>
        <v>#DIV/0!</v>
      </c>
      <c r="N174" s="81" t="e">
        <f>Results!G174</f>
        <v>#DIV/0!</v>
      </c>
    </row>
    <row r="175" spans="10:14" ht="15" customHeight="1">
      <c r="J175" s="72"/>
      <c r="K175" s="37" t="str">
        <f>Results!C175</f>
        <v>G05</v>
      </c>
      <c r="L175" s="37" t="str">
        <f>Results!B175</f>
        <v>TERF1</v>
      </c>
      <c r="M175" s="81" t="e">
        <f>Results!F175</f>
        <v>#DIV/0!</v>
      </c>
      <c r="N175" s="81" t="e">
        <f>Results!G175</f>
        <v>#DIV/0!</v>
      </c>
    </row>
    <row r="176" spans="10:14" ht="15" customHeight="1">
      <c r="J176" s="72"/>
      <c r="K176" s="37" t="str">
        <f>Results!C176</f>
        <v>G06</v>
      </c>
      <c r="L176" s="37" t="str">
        <f>Results!B176</f>
        <v>TEP1</v>
      </c>
      <c r="M176" s="81" t="e">
        <f>Results!F176</f>
        <v>#DIV/0!</v>
      </c>
      <c r="N176" s="81" t="e">
        <f>Results!G176</f>
        <v>#DIV/0!</v>
      </c>
    </row>
    <row r="177" spans="10:14" ht="15" customHeight="1">
      <c r="J177" s="72"/>
      <c r="K177" s="37" t="str">
        <f>Results!C177</f>
        <v>G07</v>
      </c>
      <c r="L177" s="37" t="str">
        <f>Results!B177</f>
        <v>SSTR2</v>
      </c>
      <c r="M177" s="81" t="e">
        <f>Results!F177</f>
        <v>#DIV/0!</v>
      </c>
      <c r="N177" s="81" t="e">
        <f>Results!G177</f>
        <v>#DIV/0!</v>
      </c>
    </row>
    <row r="178" spans="10:14" ht="15" customHeight="1">
      <c r="J178" s="72"/>
      <c r="K178" s="37" t="str">
        <f>Results!C178</f>
        <v>G08</v>
      </c>
      <c r="L178" s="37" t="str">
        <f>Results!B178</f>
        <v>SKP2</v>
      </c>
      <c r="M178" s="81" t="e">
        <f>Results!F178</f>
        <v>#DIV/0!</v>
      </c>
      <c r="N178" s="81" t="e">
        <f>Results!G178</f>
        <v>#DIV/0!</v>
      </c>
    </row>
    <row r="179" spans="10:14" ht="15" customHeight="1">
      <c r="J179" s="72"/>
      <c r="K179" s="37" t="str">
        <f>Results!C179</f>
        <v>G09</v>
      </c>
      <c r="L179" s="37" t="str">
        <f>Results!B179</f>
        <v>SHC1</v>
      </c>
      <c r="M179" s="81" t="e">
        <f>Results!F179</f>
        <v>#DIV/0!</v>
      </c>
      <c r="N179" s="81" t="e">
        <f>Results!G179</f>
        <v>#DIV/0!</v>
      </c>
    </row>
    <row r="180" spans="10:14" ht="15" customHeight="1">
      <c r="J180" s="72"/>
      <c r="K180" s="37" t="str">
        <f>Results!C180</f>
        <v>G10</v>
      </c>
      <c r="L180" s="37" t="str">
        <f>Results!B180</f>
        <v>RNASEL</v>
      </c>
      <c r="M180" s="81" t="e">
        <f>Results!F180</f>
        <v>#DIV/0!</v>
      </c>
      <c r="N180" s="81" t="e">
        <f>Results!G180</f>
        <v>#DIV/0!</v>
      </c>
    </row>
    <row r="181" spans="10:14" ht="15" customHeight="1">
      <c r="J181" s="72"/>
      <c r="K181" s="37" t="str">
        <f>Results!C181</f>
        <v>G11</v>
      </c>
      <c r="L181" s="37" t="str">
        <f>Results!B181</f>
        <v>RAD51L1</v>
      </c>
      <c r="M181" s="81" t="e">
        <f>Results!F181</f>
        <v>#DIV/0!</v>
      </c>
      <c r="N181" s="81" t="e">
        <f>Results!G181</f>
        <v>#DIV/0!</v>
      </c>
    </row>
    <row r="182" spans="10:14" ht="15" customHeight="1">
      <c r="J182" s="72"/>
      <c r="K182" s="37" t="str">
        <f>Results!C182</f>
        <v>G12</v>
      </c>
      <c r="L182" s="37" t="str">
        <f>Results!B182</f>
        <v>RAD23B</v>
      </c>
      <c r="M182" s="81" t="e">
        <f>Results!F182</f>
        <v>#DIV/0!</v>
      </c>
      <c r="N182" s="81" t="e">
        <f>Results!G182</f>
        <v>#DIV/0!</v>
      </c>
    </row>
    <row r="183" spans="10:14" ht="15" customHeight="1">
      <c r="J183" s="72"/>
      <c r="K183" s="37" t="str">
        <f>Results!C183</f>
        <v>H01</v>
      </c>
      <c r="L183" s="37" t="str">
        <f>Results!B183</f>
        <v>HGDC</v>
      </c>
      <c r="M183" s="81" t="e">
        <f>Results!F183</f>
        <v>#DIV/0!</v>
      </c>
      <c r="N183" s="81" t="e">
        <f>Results!G183</f>
        <v>#DIV/0!</v>
      </c>
    </row>
    <row r="184" spans="10:14" ht="15" customHeight="1">
      <c r="J184" s="72"/>
      <c r="K184" s="37" t="str">
        <f>Results!C184</f>
        <v>H02</v>
      </c>
      <c r="L184" s="37" t="str">
        <f>Results!B184</f>
        <v>HGDC</v>
      </c>
      <c r="M184" s="81" t="e">
        <f>Results!F184</f>
        <v>#DIV/0!</v>
      </c>
      <c r="N184" s="81" t="e">
        <f>Results!G184</f>
        <v>#DIV/0!</v>
      </c>
    </row>
    <row r="185" spans="10:14" ht="15" customHeight="1">
      <c r="J185" s="72"/>
      <c r="K185" s="37" t="str">
        <f>Results!C185</f>
        <v>H03</v>
      </c>
      <c r="L185" s="37" t="str">
        <f>Results!B185</f>
        <v>GAPDH</v>
      </c>
      <c r="M185" s="81" t="e">
        <f>Results!F185</f>
        <v>#DIV/0!</v>
      </c>
      <c r="N185" s="81" t="e">
        <f>Results!G185</f>
        <v>#DIV/0!</v>
      </c>
    </row>
    <row r="186" spans="10:14" ht="15" customHeight="1">
      <c r="J186" s="72"/>
      <c r="K186" s="37" t="str">
        <f>Results!C186</f>
        <v>H04</v>
      </c>
      <c r="L186" s="37" t="str">
        <f>Results!B186</f>
        <v>ACTB</v>
      </c>
      <c r="M186" s="81" t="e">
        <f>Results!F186</f>
        <v>#DIV/0!</v>
      </c>
      <c r="N186" s="81" t="e">
        <f>Results!G186</f>
        <v>#DIV/0!</v>
      </c>
    </row>
    <row r="187" spans="10:14" ht="15" customHeight="1">
      <c r="J187" s="72"/>
      <c r="K187" s="37" t="str">
        <f>Results!C187</f>
        <v>H05</v>
      </c>
      <c r="L187" s="37" t="str">
        <f>Results!B187</f>
        <v>B2M</v>
      </c>
      <c r="M187" s="81" t="e">
        <f>Results!F187</f>
        <v>#DIV/0!</v>
      </c>
      <c r="N187" s="81" t="e">
        <f>Results!G187</f>
        <v>#DIV/0!</v>
      </c>
    </row>
    <row r="188" spans="10:14" ht="15" customHeight="1">
      <c r="J188" s="72"/>
      <c r="K188" s="37" t="str">
        <f>Results!C188</f>
        <v>H06</v>
      </c>
      <c r="L188" s="37" t="str">
        <f>Results!B188</f>
        <v>RPL13A</v>
      </c>
      <c r="M188" s="81" t="e">
        <f>Results!F188</f>
        <v>#DIV/0!</v>
      </c>
      <c r="N188" s="81" t="e">
        <f>Results!G188</f>
        <v>#DIV/0!</v>
      </c>
    </row>
    <row r="189" spans="10:14" ht="15" customHeight="1">
      <c r="J189" s="72"/>
      <c r="K189" s="37" t="str">
        <f>Results!C189</f>
        <v>H07</v>
      </c>
      <c r="L189" s="37" t="str">
        <f>Results!B189</f>
        <v>HPRT1</v>
      </c>
      <c r="M189" s="81" t="e">
        <f>Results!F189</f>
        <v>#DIV/0!</v>
      </c>
      <c r="N189" s="81" t="e">
        <f>Results!G189</f>
        <v>#DIV/0!</v>
      </c>
    </row>
    <row r="190" spans="10:14" ht="15" customHeight="1">
      <c r="J190" s="74"/>
      <c r="K190" s="37" t="str">
        <f>Results!C190</f>
        <v>H08</v>
      </c>
      <c r="L190" s="37" t="str">
        <f>Results!B190</f>
        <v>RN18S1</v>
      </c>
      <c r="M190" s="81" t="e">
        <f>Results!F190</f>
        <v>#DIV/0!</v>
      </c>
      <c r="N190" s="81" t="e">
        <f>Results!G190</f>
        <v>#DIV/0!</v>
      </c>
    </row>
    <row r="191" spans="10:14" ht="15" customHeight="1">
      <c r="J191" s="69" t="str">
        <f>'Gene Table'!A195</f>
        <v>Plate 3</v>
      </c>
      <c r="K191" s="37" t="str">
        <f>Results!C195</f>
        <v>A01</v>
      </c>
      <c r="L191" s="37" t="str">
        <f>Results!B195</f>
        <v>PTPRJ</v>
      </c>
      <c r="M191" s="81" t="e">
        <f>Results!F195</f>
        <v>#DIV/0!</v>
      </c>
      <c r="N191" s="81" t="e">
        <f>Results!G195</f>
        <v>#DIV/0!</v>
      </c>
    </row>
    <row r="192" spans="10:14" ht="15" customHeight="1">
      <c r="J192" s="72"/>
      <c r="K192" s="37" t="str">
        <f>Results!C196</f>
        <v>A02</v>
      </c>
      <c r="L192" s="37" t="str">
        <f>Results!B196</f>
        <v>PTGS1</v>
      </c>
      <c r="M192" s="81" t="e">
        <f>Results!F196</f>
        <v>#DIV/0!</v>
      </c>
      <c r="N192" s="81" t="e">
        <f>Results!G196</f>
        <v>#DIV/0!</v>
      </c>
    </row>
    <row r="193" spans="10:14" ht="15" customHeight="1">
      <c r="J193" s="72"/>
      <c r="K193" s="37" t="str">
        <f>Results!C197</f>
        <v>A03</v>
      </c>
      <c r="L193" s="37" t="str">
        <f>Results!B197</f>
        <v>PTGIS</v>
      </c>
      <c r="M193" s="81" t="e">
        <f>Results!F197</f>
        <v>#DIV/0!</v>
      </c>
      <c r="N193" s="81" t="e">
        <f>Results!G197</f>
        <v>#DIV/0!</v>
      </c>
    </row>
    <row r="194" spans="10:14" ht="15" customHeight="1">
      <c r="J194" s="72"/>
      <c r="K194" s="37" t="str">
        <f>Results!C198</f>
        <v>A04</v>
      </c>
      <c r="L194" s="37" t="str">
        <f>Results!B198</f>
        <v>PTGDS</v>
      </c>
      <c r="M194" s="81" t="e">
        <f>Results!F198</f>
        <v>#DIV/0!</v>
      </c>
      <c r="N194" s="81" t="e">
        <f>Results!G198</f>
        <v>#DIV/0!</v>
      </c>
    </row>
    <row r="195" spans="10:14" ht="15" customHeight="1">
      <c r="J195" s="72"/>
      <c r="K195" s="37" t="str">
        <f>Results!C199</f>
        <v>A05</v>
      </c>
      <c r="L195" s="37" t="str">
        <f>Results!B199</f>
        <v>PTEN</v>
      </c>
      <c r="M195" s="81" t="e">
        <f>Results!F199</f>
        <v>#DIV/0!</v>
      </c>
      <c r="N195" s="81" t="e">
        <f>Results!G199</f>
        <v>#DIV/0!</v>
      </c>
    </row>
    <row r="196" spans="10:14" ht="15" customHeight="1">
      <c r="J196" s="72"/>
      <c r="K196" s="37" t="str">
        <f>Results!C200</f>
        <v>A06</v>
      </c>
      <c r="L196" s="37" t="str">
        <f>Results!B200</f>
        <v>PRL</v>
      </c>
      <c r="M196" s="81" t="e">
        <f>Results!F200</f>
        <v>#DIV/0!</v>
      </c>
      <c r="N196" s="81" t="e">
        <f>Results!G200</f>
        <v>#DIV/0!</v>
      </c>
    </row>
    <row r="197" spans="10:14" ht="15" customHeight="1">
      <c r="J197" s="72"/>
      <c r="K197" s="37" t="str">
        <f>Results!C201</f>
        <v>A07</v>
      </c>
      <c r="L197" s="37" t="str">
        <f>Results!B201</f>
        <v>ECHDC1</v>
      </c>
      <c r="M197" s="81" t="e">
        <f>Results!F201</f>
        <v>#DIV/0!</v>
      </c>
      <c r="N197" s="81" t="e">
        <f>Results!G201</f>
        <v>#DIV/0!</v>
      </c>
    </row>
    <row r="198" spans="10:14" ht="15" customHeight="1">
      <c r="J198" s="72"/>
      <c r="K198" s="37" t="str">
        <f>Results!C202</f>
        <v>A08</v>
      </c>
      <c r="L198" s="37" t="str">
        <f>Results!B202</f>
        <v>FBXW7</v>
      </c>
      <c r="M198" s="81" t="e">
        <f>Results!F202</f>
        <v>#DIV/0!</v>
      </c>
      <c r="N198" s="81" t="e">
        <f>Results!G202</f>
        <v>#DIV/0!</v>
      </c>
    </row>
    <row r="199" spans="10:14" ht="15" customHeight="1">
      <c r="J199" s="72"/>
      <c r="K199" s="37" t="str">
        <f>Results!C203</f>
        <v>A09</v>
      </c>
      <c r="L199" s="37" t="str">
        <f>Results!B203</f>
        <v>KIAA1794</v>
      </c>
      <c r="M199" s="81" t="e">
        <f>Results!F203</f>
        <v>#DIV/0!</v>
      </c>
      <c r="N199" s="81" t="e">
        <f>Results!G203</f>
        <v>#DIV/0!</v>
      </c>
    </row>
    <row r="200" spans="10:14" ht="15" customHeight="1">
      <c r="J200" s="72"/>
      <c r="K200" s="37" t="str">
        <f>Results!C204</f>
        <v>A10</v>
      </c>
      <c r="L200" s="37" t="str">
        <f>Results!B204</f>
        <v>PON1</v>
      </c>
      <c r="M200" s="81" t="e">
        <f>Results!F204</f>
        <v>#DIV/0!</v>
      </c>
      <c r="N200" s="81" t="e">
        <f>Results!G204</f>
        <v>#DIV/0!</v>
      </c>
    </row>
    <row r="201" spans="10:14" ht="15" customHeight="1">
      <c r="J201" s="72"/>
      <c r="K201" s="37" t="str">
        <f>Results!C205</f>
        <v>A11</v>
      </c>
      <c r="L201" s="37" t="str">
        <f>Results!B205</f>
        <v>POLD1</v>
      </c>
      <c r="M201" s="81" t="e">
        <f>Results!F205</f>
        <v>#DIV/0!</v>
      </c>
      <c r="N201" s="81" t="e">
        <f>Results!G205</f>
        <v>#DIV/0!</v>
      </c>
    </row>
    <row r="202" spans="10:14" ht="15" customHeight="1">
      <c r="J202" s="72"/>
      <c r="K202" s="37" t="str">
        <f>Results!C206</f>
        <v>A12</v>
      </c>
      <c r="L202" s="37" t="str">
        <f>Results!B206</f>
        <v>ADIPOR1</v>
      </c>
      <c r="M202" s="81" t="e">
        <f>Results!F206</f>
        <v>#DIV/0!</v>
      </c>
      <c r="N202" s="81" t="e">
        <f>Results!G206</f>
        <v>#DIV/0!</v>
      </c>
    </row>
    <row r="203" spans="10:14" ht="15" customHeight="1">
      <c r="J203" s="72"/>
      <c r="K203" s="37" t="str">
        <f>Results!C207</f>
        <v>B01</v>
      </c>
      <c r="L203" s="37" t="str">
        <f>Results!B207</f>
        <v>NPAS2</v>
      </c>
      <c r="M203" s="81" t="e">
        <f>Results!F207</f>
        <v>#DIV/0!</v>
      </c>
      <c r="N203" s="81" t="e">
        <f>Results!G207</f>
        <v>#DIV/0!</v>
      </c>
    </row>
    <row r="204" spans="10:14" ht="15" customHeight="1">
      <c r="J204" s="72"/>
      <c r="K204" s="37" t="str">
        <f>Results!C208</f>
        <v>B02</v>
      </c>
      <c r="L204" s="37" t="str">
        <f>Results!B208</f>
        <v>NQO2</v>
      </c>
      <c r="M204" s="81" t="e">
        <f>Results!F208</f>
        <v>#DIV/0!</v>
      </c>
      <c r="N204" s="81" t="e">
        <f>Results!G208</f>
        <v>#DIV/0!</v>
      </c>
    </row>
    <row r="205" spans="10:14" ht="15" customHeight="1">
      <c r="J205" s="72"/>
      <c r="K205" s="37" t="str">
        <f>Results!C209</f>
        <v>B03</v>
      </c>
      <c r="L205" s="37" t="str">
        <f>Results!B209</f>
        <v>NFKBIA</v>
      </c>
      <c r="M205" s="81" t="e">
        <f>Results!F209</f>
        <v>#DIV/0!</v>
      </c>
      <c r="N205" s="81" t="e">
        <f>Results!G209</f>
        <v>#DIV/0!</v>
      </c>
    </row>
    <row r="206" spans="10:14" ht="15" customHeight="1">
      <c r="J206" s="72"/>
      <c r="K206" s="37" t="str">
        <f>Results!C210</f>
        <v>B04</v>
      </c>
      <c r="L206" s="37" t="str">
        <f>Results!B210</f>
        <v>MUC1</v>
      </c>
      <c r="M206" s="81" t="e">
        <f>Results!F210</f>
        <v>#DIV/0!</v>
      </c>
      <c r="N206" s="81" t="e">
        <f>Results!G210</f>
        <v>#DIV/0!</v>
      </c>
    </row>
    <row r="207" spans="10:14" ht="15" customHeight="1">
      <c r="J207" s="72"/>
      <c r="K207" s="37" t="str">
        <f>Results!C211</f>
        <v>B05</v>
      </c>
      <c r="L207" s="37" t="str">
        <f>Results!B211</f>
        <v>MTRR</v>
      </c>
      <c r="M207" s="81" t="e">
        <f>Results!F211</f>
        <v>#DIV/0!</v>
      </c>
      <c r="N207" s="81" t="e">
        <f>Results!G211</f>
        <v>#DIV/0!</v>
      </c>
    </row>
    <row r="208" spans="10:14" ht="15" customHeight="1">
      <c r="J208" s="72"/>
      <c r="K208" s="37" t="str">
        <f>Results!C212</f>
        <v>B06</v>
      </c>
      <c r="L208" s="37" t="str">
        <f>Results!B212</f>
        <v>STS</v>
      </c>
      <c r="M208" s="81" t="e">
        <f>Results!F212</f>
        <v>#DIV/0!</v>
      </c>
      <c r="N208" s="81" t="e">
        <f>Results!G212</f>
        <v>#DIV/0!</v>
      </c>
    </row>
    <row r="209" spans="10:14" ht="15" customHeight="1">
      <c r="J209" s="72"/>
      <c r="K209" s="37" t="str">
        <f>Results!C213</f>
        <v>B07</v>
      </c>
      <c r="L209" s="37" t="str">
        <f>Results!B213</f>
        <v>LIG3</v>
      </c>
      <c r="M209" s="81" t="e">
        <f>Results!F213</f>
        <v>#DIV/0!</v>
      </c>
      <c r="N209" s="81" t="e">
        <f>Results!G213</f>
        <v>#DIV/0!</v>
      </c>
    </row>
    <row r="210" spans="10:14" ht="15" customHeight="1">
      <c r="J210" s="72"/>
      <c r="K210" s="37" t="str">
        <f>Results!C214</f>
        <v>B08</v>
      </c>
      <c r="L210" s="37" t="str">
        <f>Results!B214</f>
        <v>ITGB4</v>
      </c>
      <c r="M210" s="81" t="e">
        <f>Results!F214</f>
        <v>#DIV/0!</v>
      </c>
      <c r="N210" s="81" t="e">
        <f>Results!G214</f>
        <v>#DIV/0!</v>
      </c>
    </row>
    <row r="211" spans="10:14" ht="15" customHeight="1">
      <c r="J211" s="72"/>
      <c r="K211" s="37" t="str">
        <f>Results!C215</f>
        <v>B09</v>
      </c>
      <c r="L211" s="37" t="str">
        <f>Results!B215</f>
        <v>IL1RN</v>
      </c>
      <c r="M211" s="81" t="e">
        <f>Results!F215</f>
        <v>#DIV/0!</v>
      </c>
      <c r="N211" s="81" t="e">
        <f>Results!G215</f>
        <v>#DIV/0!</v>
      </c>
    </row>
    <row r="212" spans="10:14" ht="15" customHeight="1">
      <c r="J212" s="72"/>
      <c r="K212" s="37" t="str">
        <f>Results!C216</f>
        <v>B10</v>
      </c>
      <c r="L212" s="37" t="str">
        <f>Results!B216</f>
        <v>KLK3</v>
      </c>
      <c r="M212" s="81" t="e">
        <f>Results!F216</f>
        <v>#DIV/0!</v>
      </c>
      <c r="N212" s="81" t="e">
        <f>Results!G216</f>
        <v>#DIV/0!</v>
      </c>
    </row>
    <row r="213" spans="10:14" ht="15" customHeight="1">
      <c r="J213" s="72"/>
      <c r="K213" s="37" t="str">
        <f>Results!C217</f>
        <v>B11</v>
      </c>
      <c r="L213" s="37" t="str">
        <f>Results!B217</f>
        <v>HSD17B2</v>
      </c>
      <c r="M213" s="81" t="e">
        <f>Results!F217</f>
        <v>#DIV/0!</v>
      </c>
      <c r="N213" s="81" t="e">
        <f>Results!G217</f>
        <v>#DIV/0!</v>
      </c>
    </row>
    <row r="214" spans="10:14" ht="15" customHeight="1">
      <c r="J214" s="72"/>
      <c r="K214" s="37" t="str">
        <f>Results!C218</f>
        <v>B12</v>
      </c>
      <c r="L214" s="37" t="str">
        <f>Results!B218</f>
        <v>HRAS</v>
      </c>
      <c r="M214" s="81" t="e">
        <f>Results!F218</f>
        <v>#DIV/0!</v>
      </c>
      <c r="N214" s="81" t="e">
        <f>Results!G218</f>
        <v>#DIV/0!</v>
      </c>
    </row>
    <row r="215" spans="10:14" ht="15" customHeight="1">
      <c r="J215" s="72"/>
      <c r="K215" s="37" t="str">
        <f>Results!C219</f>
        <v>C01</v>
      </c>
      <c r="L215" s="37" t="str">
        <f>Results!B219</f>
        <v>ACACA</v>
      </c>
      <c r="M215" s="81" t="e">
        <f>Results!F219</f>
        <v>#DIV/0!</v>
      </c>
      <c r="N215" s="81" t="e">
        <f>Results!G219</f>
        <v>#DIV/0!</v>
      </c>
    </row>
    <row r="216" spans="10:14" ht="15" customHeight="1">
      <c r="J216" s="72"/>
      <c r="K216" s="37" t="str">
        <f>Results!C220</f>
        <v>C02</v>
      </c>
      <c r="L216" s="37" t="str">
        <f>Results!B220</f>
        <v>HIF1A</v>
      </c>
      <c r="M216" s="81" t="e">
        <f>Results!F220</f>
        <v>#DIV/0!</v>
      </c>
      <c r="N216" s="81" t="e">
        <f>Results!G220</f>
        <v>#DIV/0!</v>
      </c>
    </row>
    <row r="217" spans="10:14" ht="15" customHeight="1">
      <c r="J217" s="72"/>
      <c r="K217" s="37" t="str">
        <f>Results!C221</f>
        <v>C03</v>
      </c>
      <c r="L217" s="37" t="str">
        <f>Results!B221</f>
        <v>HFE</v>
      </c>
      <c r="M217" s="81" t="e">
        <f>Results!F221</f>
        <v>#DIV/0!</v>
      </c>
      <c r="N217" s="81" t="e">
        <f>Results!G221</f>
        <v>#DIV/0!</v>
      </c>
    </row>
    <row r="218" spans="10:14" ht="15" customHeight="1">
      <c r="J218" s="72"/>
      <c r="K218" s="37" t="str">
        <f>Results!C222</f>
        <v>C04</v>
      </c>
      <c r="L218" s="37" t="str">
        <f>Results!B222</f>
        <v>HDAC2</v>
      </c>
      <c r="M218" s="81" t="e">
        <f>Results!F222</f>
        <v>#DIV/0!</v>
      </c>
      <c r="N218" s="81" t="e">
        <f>Results!G222</f>
        <v>#DIV/0!</v>
      </c>
    </row>
    <row r="219" spans="10:14" ht="15" customHeight="1">
      <c r="J219" s="72"/>
      <c r="K219" s="37" t="str">
        <f>Results!C223</f>
        <v>C05</v>
      </c>
      <c r="L219" s="37" t="str">
        <f>Results!B223</f>
        <v>GSTZ1</v>
      </c>
      <c r="M219" s="81" t="e">
        <f>Results!F223</f>
        <v>#DIV/0!</v>
      </c>
      <c r="N219" s="81" t="e">
        <f>Results!G223</f>
        <v>#DIV/0!</v>
      </c>
    </row>
    <row r="220" spans="10:14" ht="15" customHeight="1">
      <c r="J220" s="72"/>
      <c r="K220" s="37" t="str">
        <f>Results!C224</f>
        <v>C06</v>
      </c>
      <c r="L220" s="37" t="str">
        <f>Results!B224</f>
        <v>GSTM2</v>
      </c>
      <c r="M220" s="81" t="e">
        <f>Results!F224</f>
        <v>#DIV/0!</v>
      </c>
      <c r="N220" s="81" t="e">
        <f>Results!G224</f>
        <v>#DIV/0!</v>
      </c>
    </row>
    <row r="221" spans="10:14" ht="15" customHeight="1">
      <c r="J221" s="72"/>
      <c r="K221" s="37" t="str">
        <f>Results!C225</f>
        <v>C07</v>
      </c>
      <c r="L221" s="37" t="str">
        <f>Results!B225</f>
        <v>GSTA2</v>
      </c>
      <c r="M221" s="81" t="e">
        <f>Results!F225</f>
        <v>#DIV/0!</v>
      </c>
      <c r="N221" s="81" t="e">
        <f>Results!G225</f>
        <v>#DIV/0!</v>
      </c>
    </row>
    <row r="222" spans="10:14" ht="15" customHeight="1">
      <c r="J222" s="72"/>
      <c r="K222" s="37" t="str">
        <f>Results!C226</f>
        <v>C08</v>
      </c>
      <c r="L222" s="37" t="str">
        <f>Results!B226</f>
        <v>GNB3</v>
      </c>
      <c r="M222" s="81" t="e">
        <f>Results!F226</f>
        <v>#DIV/0!</v>
      </c>
      <c r="N222" s="81" t="e">
        <f>Results!G226</f>
        <v>#DIV/0!</v>
      </c>
    </row>
    <row r="223" spans="10:14" ht="15" customHeight="1">
      <c r="J223" s="72"/>
      <c r="K223" s="37" t="str">
        <f>Results!C227</f>
        <v>C09</v>
      </c>
      <c r="L223" s="37" t="str">
        <f>Results!B227</f>
        <v>GLO1</v>
      </c>
      <c r="M223" s="81" t="e">
        <f>Results!F227</f>
        <v>#DIV/0!</v>
      </c>
      <c r="N223" s="81" t="e">
        <f>Results!G227</f>
        <v>#DIV/0!</v>
      </c>
    </row>
    <row r="224" spans="10:14" ht="15" customHeight="1">
      <c r="J224" s="72"/>
      <c r="K224" s="37" t="str">
        <f>Results!C228</f>
        <v>C10</v>
      </c>
      <c r="L224" s="37" t="str">
        <f>Results!B228</f>
        <v>GHRH</v>
      </c>
      <c r="M224" s="81" t="e">
        <f>Results!F228</f>
        <v>#DIV/0!</v>
      </c>
      <c r="N224" s="81" t="e">
        <f>Results!G228</f>
        <v>#DIV/0!</v>
      </c>
    </row>
    <row r="225" spans="10:14" ht="15" customHeight="1">
      <c r="J225" s="72"/>
      <c r="K225" s="37" t="str">
        <f>Results!C229</f>
        <v>C11</v>
      </c>
      <c r="L225" s="37" t="str">
        <f>Results!B229</f>
        <v>GC</v>
      </c>
      <c r="M225" s="81" t="e">
        <f>Results!F229</f>
        <v>#DIV/0!</v>
      </c>
      <c r="N225" s="81" t="e">
        <f>Results!G229</f>
        <v>#DIV/0!</v>
      </c>
    </row>
    <row r="226" spans="10:14" ht="15" customHeight="1">
      <c r="J226" s="72"/>
      <c r="K226" s="37" t="str">
        <f>Results!C230</f>
        <v>C12</v>
      </c>
      <c r="L226" s="37" t="str">
        <f>Results!B230</f>
        <v>POT1</v>
      </c>
      <c r="M226" s="81" t="e">
        <f>Results!F230</f>
        <v>#DIV/0!</v>
      </c>
      <c r="N226" s="81" t="e">
        <f>Results!G230</f>
        <v>#DIV/0!</v>
      </c>
    </row>
    <row r="227" spans="10:14" ht="15" customHeight="1">
      <c r="J227" s="72"/>
      <c r="K227" s="37" t="str">
        <f>Results!C231</f>
        <v>D01</v>
      </c>
      <c r="L227" s="37" t="str">
        <f>Results!B231</f>
        <v>IKZF3</v>
      </c>
      <c r="M227" s="81" t="e">
        <f>Results!F231</f>
        <v>#DIV/0!</v>
      </c>
      <c r="N227" s="81" t="e">
        <f>Results!G231</f>
        <v>#DIV/0!</v>
      </c>
    </row>
    <row r="228" spans="10:14" ht="15" customHeight="1">
      <c r="J228" s="72"/>
      <c r="K228" s="37" t="str">
        <f>Results!C232</f>
        <v>D02</v>
      </c>
      <c r="L228" s="37" t="str">
        <f>Results!B232</f>
        <v>FGFR4</v>
      </c>
      <c r="M228" s="81" t="e">
        <f>Results!F232</f>
        <v>#DIV/0!</v>
      </c>
      <c r="N228" s="81" t="e">
        <f>Results!G232</f>
        <v>#DIV/0!</v>
      </c>
    </row>
    <row r="229" spans="10:14" ht="15" customHeight="1">
      <c r="J229" s="72"/>
      <c r="K229" s="37" t="str">
        <f>Results!C233</f>
        <v>D03</v>
      </c>
      <c r="L229" s="37" t="str">
        <f>Results!B233</f>
        <v>ALDH3A1</v>
      </c>
      <c r="M229" s="81" t="e">
        <f>Results!F233</f>
        <v>#DIV/0!</v>
      </c>
      <c r="N229" s="81" t="e">
        <f>Results!G233</f>
        <v>#DIV/0!</v>
      </c>
    </row>
    <row r="230" spans="10:14" ht="15" customHeight="1">
      <c r="J230" s="72"/>
      <c r="K230" s="37" t="str">
        <f>Results!C234</f>
        <v>D04</v>
      </c>
      <c r="L230" s="37" t="str">
        <f>Results!B234</f>
        <v>FANCF</v>
      </c>
      <c r="M230" s="81" t="e">
        <f>Results!F234</f>
        <v>#DIV/0!</v>
      </c>
      <c r="N230" s="81" t="e">
        <f>Results!G234</f>
        <v>#DIV/0!</v>
      </c>
    </row>
    <row r="231" spans="10:14" ht="15" customHeight="1">
      <c r="J231" s="72"/>
      <c r="K231" s="37" t="str">
        <f>Results!C235</f>
        <v>D05</v>
      </c>
      <c r="L231" s="37" t="str">
        <f>Results!B235</f>
        <v>FANCC</v>
      </c>
      <c r="M231" s="81" t="e">
        <f>Results!F235</f>
        <v>#DIV/0!</v>
      </c>
      <c r="N231" s="81" t="e">
        <f>Results!G235</f>
        <v>#DIV/0!</v>
      </c>
    </row>
    <row r="232" spans="10:14" ht="15" customHeight="1">
      <c r="J232" s="72"/>
      <c r="K232" s="37" t="str">
        <f>Results!C236</f>
        <v>D06</v>
      </c>
      <c r="L232" s="37" t="str">
        <f>Results!B236</f>
        <v>ALDH1A1</v>
      </c>
      <c r="M232" s="81" t="e">
        <f>Results!F236</f>
        <v>#DIV/0!</v>
      </c>
      <c r="N232" s="81" t="e">
        <f>Results!G236</f>
        <v>#DIV/0!</v>
      </c>
    </row>
    <row r="233" spans="10:14" ht="15" customHeight="1">
      <c r="J233" s="72"/>
      <c r="K233" s="37" t="str">
        <f>Results!C237</f>
        <v>D07</v>
      </c>
      <c r="L233" s="37" t="str">
        <f>Results!B237</f>
        <v>F5</v>
      </c>
      <c r="M233" s="81" t="e">
        <f>Results!F237</f>
        <v>#DIV/0!</v>
      </c>
      <c r="N233" s="81" t="e">
        <f>Results!G237</f>
        <v>#DIV/0!</v>
      </c>
    </row>
    <row r="234" spans="10:14" ht="15" customHeight="1">
      <c r="J234" s="72"/>
      <c r="K234" s="37" t="str">
        <f>Results!C238</f>
        <v>D08</v>
      </c>
      <c r="L234" s="37" t="str">
        <f>Results!B238</f>
        <v>F2</v>
      </c>
      <c r="M234" s="81" t="e">
        <f>Results!F238</f>
        <v>#DIV/0!</v>
      </c>
      <c r="N234" s="81" t="e">
        <f>Results!G238</f>
        <v>#DIV/0!</v>
      </c>
    </row>
    <row r="235" spans="10:14" ht="15" customHeight="1">
      <c r="J235" s="72"/>
      <c r="K235" s="37" t="str">
        <f>Results!C239</f>
        <v>D09</v>
      </c>
      <c r="L235" s="37" t="str">
        <f>Results!B239</f>
        <v>ERCC3</v>
      </c>
      <c r="M235" s="81" t="e">
        <f>Results!F239</f>
        <v>#DIV/0!</v>
      </c>
      <c r="N235" s="81" t="e">
        <f>Results!G239</f>
        <v>#DIV/0!</v>
      </c>
    </row>
    <row r="236" spans="10:14" ht="15" customHeight="1">
      <c r="J236" s="72"/>
      <c r="K236" s="37" t="str">
        <f>Results!C240</f>
        <v>D10</v>
      </c>
      <c r="L236" s="37" t="str">
        <f>Results!B240</f>
        <v>EGF</v>
      </c>
      <c r="M236" s="81" t="e">
        <f>Results!F240</f>
        <v>#DIV/0!</v>
      </c>
      <c r="N236" s="81" t="e">
        <f>Results!G240</f>
        <v>#DIV/0!</v>
      </c>
    </row>
    <row r="237" spans="10:14" ht="15" customHeight="1">
      <c r="J237" s="72"/>
      <c r="K237" s="37" t="str">
        <f>Results!C241</f>
        <v>D11</v>
      </c>
      <c r="L237" s="37" t="str">
        <f>Results!B241</f>
        <v>DNASE1</v>
      </c>
      <c r="M237" s="81" t="e">
        <f>Results!F241</f>
        <v>#DIV/0!</v>
      </c>
      <c r="N237" s="81" t="e">
        <f>Results!G241</f>
        <v>#DIV/0!</v>
      </c>
    </row>
    <row r="238" spans="10:14" ht="15" customHeight="1">
      <c r="J238" s="72"/>
      <c r="K238" s="37" t="str">
        <f>Results!C242</f>
        <v>D12</v>
      </c>
      <c r="L238" s="37" t="str">
        <f>Results!B242</f>
        <v>DMBT1</v>
      </c>
      <c r="M238" s="81" t="e">
        <f>Results!F242</f>
        <v>#DIV/0!</v>
      </c>
      <c r="N238" s="81" t="e">
        <f>Results!G242</f>
        <v>#DIV/0!</v>
      </c>
    </row>
    <row r="239" spans="10:14" ht="15" customHeight="1">
      <c r="J239" s="72"/>
      <c r="K239" s="37" t="str">
        <f>Results!C243</f>
        <v>E01</v>
      </c>
      <c r="L239" s="37" t="str">
        <f>Results!B243</f>
        <v>DHFR</v>
      </c>
      <c r="M239" s="81" t="e">
        <f>Results!F243</f>
        <v>#DIV/0!</v>
      </c>
      <c r="N239" s="81" t="e">
        <f>Results!G243</f>
        <v>#DIV/0!</v>
      </c>
    </row>
    <row r="240" spans="10:14" ht="15" customHeight="1">
      <c r="J240" s="72"/>
      <c r="K240" s="37" t="str">
        <f>Results!C244</f>
        <v>E02</v>
      </c>
      <c r="L240" s="37" t="str">
        <f>Results!B244</f>
        <v>ACE</v>
      </c>
      <c r="M240" s="81" t="e">
        <f>Results!F244</f>
        <v>#DIV/0!</v>
      </c>
      <c r="N240" s="81" t="e">
        <f>Results!G244</f>
        <v>#DIV/0!</v>
      </c>
    </row>
    <row r="241" spans="10:14" ht="15" customHeight="1">
      <c r="J241" s="72"/>
      <c r="K241" s="37" t="str">
        <f>Results!C245</f>
        <v>E03</v>
      </c>
      <c r="L241" s="37" t="str">
        <f>Results!B245</f>
        <v>ADRB2</v>
      </c>
      <c r="M241" s="81" t="e">
        <f>Results!F245</f>
        <v>#DIV/0!</v>
      </c>
      <c r="N241" s="81" t="e">
        <f>Results!G245</f>
        <v>#DIV/0!</v>
      </c>
    </row>
    <row r="242" spans="10:14" ht="15" customHeight="1">
      <c r="J242" s="72"/>
      <c r="K242" s="37" t="str">
        <f>Results!C246</f>
        <v>E04</v>
      </c>
      <c r="L242" s="37" t="str">
        <f>Results!B246</f>
        <v>CTNNB1</v>
      </c>
      <c r="M242" s="81" t="e">
        <f>Results!F246</f>
        <v>#DIV/0!</v>
      </c>
      <c r="N242" s="81" t="e">
        <f>Results!G246</f>
        <v>#DIV/0!</v>
      </c>
    </row>
    <row r="243" spans="10:14" ht="15" customHeight="1">
      <c r="J243" s="72"/>
      <c r="K243" s="37" t="str">
        <f>Results!C247</f>
        <v>E05</v>
      </c>
      <c r="L243" s="37" t="str">
        <f>Results!B247</f>
        <v>CREBBP</v>
      </c>
      <c r="M243" s="81" t="e">
        <f>Results!F247</f>
        <v>#DIV/0!</v>
      </c>
      <c r="N243" s="81" t="e">
        <f>Results!G247</f>
        <v>#DIV/0!</v>
      </c>
    </row>
    <row r="244" spans="10:14" ht="15" customHeight="1">
      <c r="J244" s="72"/>
      <c r="K244" s="37" t="str">
        <f>Results!C248</f>
        <v>E06</v>
      </c>
      <c r="L244" s="37" t="str">
        <f>Results!B248</f>
        <v>CCR5</v>
      </c>
      <c r="M244" s="81" t="e">
        <f>Results!F248</f>
        <v>#DIV/0!</v>
      </c>
      <c r="N244" s="81" t="e">
        <f>Results!G248</f>
        <v>#DIV/0!</v>
      </c>
    </row>
    <row r="245" spans="10:14" ht="15" customHeight="1">
      <c r="J245" s="72"/>
      <c r="K245" s="37" t="str">
        <f>Results!C249</f>
        <v>E07</v>
      </c>
      <c r="L245" s="37" t="str">
        <f>Results!B249</f>
        <v>AKAP13</v>
      </c>
      <c r="M245" s="81" t="e">
        <f>Results!F249</f>
        <v>#DIV/0!</v>
      </c>
      <c r="N245" s="81" t="e">
        <f>Results!G249</f>
        <v>#DIV/0!</v>
      </c>
    </row>
    <row r="246" spans="10:14" ht="15" customHeight="1">
      <c r="J246" s="72"/>
      <c r="K246" s="37" t="str">
        <f>Results!C250</f>
        <v>E08</v>
      </c>
      <c r="L246" s="37" t="str">
        <f>Results!B250</f>
        <v>RASSF1</v>
      </c>
      <c r="M246" s="81" t="e">
        <f>Results!F250</f>
        <v>#DIV/0!</v>
      </c>
      <c r="N246" s="81" t="e">
        <f>Results!G250</f>
        <v>#DIV/0!</v>
      </c>
    </row>
    <row r="247" spans="10:14" ht="15" customHeight="1">
      <c r="J247" s="72"/>
      <c r="K247" s="37" t="str">
        <f>Results!C251</f>
        <v>E09</v>
      </c>
      <c r="L247" s="37" t="str">
        <f>Results!B251</f>
        <v>PPARGC1A</v>
      </c>
      <c r="M247" s="81" t="e">
        <f>Results!F251</f>
        <v>#DIV/0!</v>
      </c>
      <c r="N247" s="81" t="e">
        <f>Results!G251</f>
        <v>#DIV/0!</v>
      </c>
    </row>
    <row r="248" spans="10:14" ht="15" customHeight="1">
      <c r="J248" s="72"/>
      <c r="K248" s="37" t="str">
        <f>Results!C252</f>
        <v>E10</v>
      </c>
      <c r="L248" s="37" t="str">
        <f>Results!B252</f>
        <v>CARM1</v>
      </c>
      <c r="M248" s="81" t="e">
        <f>Results!F252</f>
        <v>#DIV/0!</v>
      </c>
      <c r="N248" s="81" t="e">
        <f>Results!G252</f>
        <v>#DIV/0!</v>
      </c>
    </row>
    <row r="249" spans="10:14" ht="15" customHeight="1">
      <c r="J249" s="72"/>
      <c r="K249" s="37" t="str">
        <f>Results!C253</f>
        <v>E11</v>
      </c>
      <c r="L249" s="37" t="str">
        <f>Results!B253</f>
        <v>CDK6</v>
      </c>
      <c r="M249" s="81" t="e">
        <f>Results!F253</f>
        <v>#DIV/0!</v>
      </c>
      <c r="N249" s="81" t="e">
        <f>Results!G253</f>
        <v>#DIV/0!</v>
      </c>
    </row>
    <row r="250" spans="10:14" ht="15" customHeight="1">
      <c r="J250" s="72"/>
      <c r="K250" s="37" t="str">
        <f>Results!C254</f>
        <v>E12</v>
      </c>
      <c r="L250" s="37" t="str">
        <f>Results!B254</f>
        <v>TP73</v>
      </c>
      <c r="M250" s="81" t="e">
        <f>Results!F254</f>
        <v>#DIV/0!</v>
      </c>
      <c r="N250" s="81" t="e">
        <f>Results!G254</f>
        <v>#DIV/0!</v>
      </c>
    </row>
    <row r="251" spans="10:14" ht="15" customHeight="1">
      <c r="J251" s="72"/>
      <c r="K251" s="37" t="str">
        <f>Results!C255</f>
        <v>F01</v>
      </c>
      <c r="L251" s="37" t="str">
        <f>Results!B255</f>
        <v>NEUROD2</v>
      </c>
      <c r="M251" s="81" t="e">
        <f>Results!F255</f>
        <v>#DIV/0!</v>
      </c>
      <c r="N251" s="81" t="e">
        <f>Results!G255</f>
        <v>#DIV/0!</v>
      </c>
    </row>
    <row r="252" spans="10:14" ht="15" customHeight="1">
      <c r="J252" s="72"/>
      <c r="K252" s="37" t="str">
        <f>Results!C256</f>
        <v>F02</v>
      </c>
      <c r="L252" s="37" t="str">
        <f>Results!B256</f>
        <v>LUM</v>
      </c>
      <c r="M252" s="81" t="e">
        <f>Results!F256</f>
        <v>#DIV/0!</v>
      </c>
      <c r="N252" s="81" t="e">
        <f>Results!G256</f>
        <v>#DIV/0!</v>
      </c>
    </row>
    <row r="253" spans="10:14" ht="15" customHeight="1">
      <c r="J253" s="72"/>
      <c r="K253" s="37" t="str">
        <f>Results!C257</f>
        <v>F03</v>
      </c>
      <c r="L253" s="37" t="str">
        <f>Results!B257</f>
        <v>GHSR</v>
      </c>
      <c r="M253" s="81" t="e">
        <f>Results!F257</f>
        <v>#DIV/0!</v>
      </c>
      <c r="N253" s="81" t="e">
        <f>Results!G257</f>
        <v>#DIV/0!</v>
      </c>
    </row>
    <row r="254" spans="10:14" ht="15" customHeight="1">
      <c r="J254" s="72"/>
      <c r="K254" s="37" t="str">
        <f>Results!C258</f>
        <v>F04</v>
      </c>
      <c r="L254" s="37" t="str">
        <f>Results!B258</f>
        <v>GHRHR</v>
      </c>
      <c r="M254" s="81" t="e">
        <f>Results!F258</f>
        <v>#DIV/0!</v>
      </c>
      <c r="N254" s="81" t="e">
        <f>Results!G258</f>
        <v>#DIV/0!</v>
      </c>
    </row>
    <row r="255" spans="10:14" ht="15" customHeight="1">
      <c r="J255" s="72"/>
      <c r="K255" s="37" t="str">
        <f>Results!C259</f>
        <v>F05</v>
      </c>
      <c r="L255" s="37" t="str">
        <f>Results!B259</f>
        <v>ABCC4</v>
      </c>
      <c r="M255" s="81" t="e">
        <f>Results!F259</f>
        <v>#DIV/0!</v>
      </c>
      <c r="N255" s="81" t="e">
        <f>Results!G259</f>
        <v>#DIV/0!</v>
      </c>
    </row>
    <row r="256" spans="10:14" ht="15" customHeight="1">
      <c r="J256" s="72"/>
      <c r="K256" s="37" t="str">
        <f>Results!C260</f>
        <v>F06</v>
      </c>
      <c r="L256" s="37" t="str">
        <f>Results!B260</f>
        <v>FGFR1</v>
      </c>
      <c r="M256" s="81" t="e">
        <f>Results!F260</f>
        <v>#DIV/0!</v>
      </c>
      <c r="N256" s="81" t="e">
        <f>Results!G260</f>
        <v>#DIV/0!</v>
      </c>
    </row>
    <row r="257" spans="10:14" ht="15" customHeight="1">
      <c r="J257" s="72"/>
      <c r="K257" s="37" t="str">
        <f>Results!C261</f>
        <v>F07</v>
      </c>
      <c r="L257" s="37" t="str">
        <f>Results!B261</f>
        <v>EXO1</v>
      </c>
      <c r="M257" s="81" t="e">
        <f>Results!F261</f>
        <v>#DIV/0!</v>
      </c>
      <c r="N257" s="81" t="e">
        <f>Results!G261</f>
        <v>#DIV/0!</v>
      </c>
    </row>
    <row r="258" spans="10:14" ht="15" customHeight="1">
      <c r="J258" s="72"/>
      <c r="K258" s="37" t="str">
        <f>Results!C262</f>
        <v>F08</v>
      </c>
      <c r="L258" s="37" t="str">
        <f>Results!B262</f>
        <v>SLC6A4</v>
      </c>
      <c r="M258" s="81" t="e">
        <f>Results!F262</f>
        <v>#DIV/0!</v>
      </c>
      <c r="N258" s="81" t="e">
        <f>Results!G262</f>
        <v>#DIV/0!</v>
      </c>
    </row>
    <row r="259" spans="10:14" ht="15" customHeight="1">
      <c r="J259" s="72"/>
      <c r="K259" s="37" t="str">
        <f>Results!C263</f>
        <v>F09</v>
      </c>
      <c r="L259" s="37" t="str">
        <f>Results!B263</f>
        <v>DMTF1</v>
      </c>
      <c r="M259" s="81" t="e">
        <f>Results!F263</f>
        <v>#DIV/0!</v>
      </c>
      <c r="N259" s="81" t="e">
        <f>Results!G263</f>
        <v>#DIV/0!</v>
      </c>
    </row>
    <row r="260" spans="10:14" ht="15" customHeight="1">
      <c r="J260" s="72"/>
      <c r="K260" s="37" t="str">
        <f>Results!C264</f>
        <v>F10</v>
      </c>
      <c r="L260" s="37" t="str">
        <f>Results!B264</f>
        <v>CDC34</v>
      </c>
      <c r="M260" s="81" t="e">
        <f>Results!F264</f>
        <v>#DIV/0!</v>
      </c>
      <c r="N260" s="81" t="e">
        <f>Results!G264</f>
        <v>#DIV/0!</v>
      </c>
    </row>
    <row r="261" spans="10:14" ht="15" customHeight="1">
      <c r="J261" s="72"/>
      <c r="K261" s="37" t="str">
        <f>Results!C265</f>
        <v>F11</v>
      </c>
      <c r="L261" s="37" t="str">
        <f>Results!B265</f>
        <v>CDC25A</v>
      </c>
      <c r="M261" s="81" t="e">
        <f>Results!F265</f>
        <v>#DIV/0!</v>
      </c>
      <c r="N261" s="81" t="e">
        <f>Results!G265</f>
        <v>#DIV/0!</v>
      </c>
    </row>
    <row r="262" spans="10:14" ht="15" customHeight="1">
      <c r="J262" s="72"/>
      <c r="K262" s="37" t="str">
        <f>Results!C266</f>
        <v>F12</v>
      </c>
      <c r="L262" s="37" t="str">
        <f>Results!B266</f>
        <v>CDC20</v>
      </c>
      <c r="M262" s="81" t="e">
        <f>Results!F266</f>
        <v>#DIV/0!</v>
      </c>
      <c r="N262" s="81" t="e">
        <f>Results!G266</f>
        <v>#DIV/0!</v>
      </c>
    </row>
    <row r="263" spans="10:14" ht="15" customHeight="1">
      <c r="J263" s="72"/>
      <c r="K263" s="37" t="str">
        <f>Results!C267</f>
        <v>G01</v>
      </c>
      <c r="L263" s="37" t="str">
        <f>Results!B267</f>
        <v>SETDB1</v>
      </c>
      <c r="M263" s="81" t="e">
        <f>Results!F267</f>
        <v>#DIV/0!</v>
      </c>
      <c r="N263" s="81" t="e">
        <f>Results!G267</f>
        <v>#DIV/0!</v>
      </c>
    </row>
    <row r="264" spans="10:14" ht="15" customHeight="1">
      <c r="J264" s="72"/>
      <c r="K264" s="37" t="str">
        <f>Results!C268</f>
        <v>G02</v>
      </c>
      <c r="L264" s="37" t="str">
        <f>Results!B268</f>
        <v>EPM2AIP1</v>
      </c>
      <c r="M264" s="81" t="e">
        <f>Results!F268</f>
        <v>#DIV/0!</v>
      </c>
      <c r="N264" s="81" t="e">
        <f>Results!G268</f>
        <v>#DIV/0!</v>
      </c>
    </row>
    <row r="265" spans="10:14" ht="15" customHeight="1">
      <c r="J265" s="72"/>
      <c r="K265" s="37" t="str">
        <f>Results!C269</f>
        <v>G03</v>
      </c>
      <c r="L265" s="37" t="str">
        <f>Results!B269</f>
        <v>ELMO1</v>
      </c>
      <c r="M265" s="81" t="e">
        <f>Results!F269</f>
        <v>#DIV/0!</v>
      </c>
      <c r="N265" s="81" t="e">
        <f>Results!G269</f>
        <v>#DIV/0!</v>
      </c>
    </row>
    <row r="266" spans="10:14" ht="15" customHeight="1">
      <c r="J266" s="72"/>
      <c r="K266" s="37" t="str">
        <f>Results!C270</f>
        <v>G04</v>
      </c>
      <c r="L266" s="37" t="str">
        <f>Results!B270</f>
        <v>CDC2</v>
      </c>
      <c r="M266" s="81" t="e">
        <f>Results!F270</f>
        <v>#DIV/0!</v>
      </c>
      <c r="N266" s="81" t="e">
        <f>Results!G270</f>
        <v>#DIV/0!</v>
      </c>
    </row>
    <row r="267" spans="10:14" ht="15" customHeight="1">
      <c r="J267" s="72"/>
      <c r="K267" s="37" t="str">
        <f>Results!C271</f>
        <v>G05</v>
      </c>
      <c r="L267" s="37" t="str">
        <f>Results!B271</f>
        <v>SPOCK2</v>
      </c>
      <c r="M267" s="81" t="e">
        <f>Results!F271</f>
        <v>#DIV/0!</v>
      </c>
      <c r="N267" s="81" t="e">
        <f>Results!G271</f>
        <v>#DIV/0!</v>
      </c>
    </row>
    <row r="268" spans="10:14" ht="15" customHeight="1">
      <c r="J268" s="72"/>
      <c r="K268" s="37" t="str">
        <f>Results!C272</f>
        <v>G06</v>
      </c>
      <c r="L268" s="37" t="str">
        <f>Results!B272</f>
        <v>ESPL1</v>
      </c>
      <c r="M268" s="81" t="e">
        <f>Results!F272</f>
        <v>#DIV/0!</v>
      </c>
      <c r="N268" s="81" t="e">
        <f>Results!G272</f>
        <v>#DIV/0!</v>
      </c>
    </row>
    <row r="269" spans="10:14" ht="15" customHeight="1">
      <c r="J269" s="72"/>
      <c r="K269" s="37" t="str">
        <f>Results!C273</f>
        <v>G07</v>
      </c>
      <c r="L269" s="37" t="str">
        <f>Results!B273</f>
        <v>KLK4</v>
      </c>
      <c r="M269" s="81" t="e">
        <f>Results!F273</f>
        <v>#DIV/0!</v>
      </c>
      <c r="N269" s="81" t="e">
        <f>Results!G273</f>
        <v>#DIV/0!</v>
      </c>
    </row>
    <row r="270" spans="10:14" ht="15" customHeight="1">
      <c r="J270" s="72"/>
      <c r="K270" s="37" t="str">
        <f>Results!C274</f>
        <v>G08</v>
      </c>
      <c r="L270" s="37" t="str">
        <f>Results!B274</f>
        <v>SLC4A7</v>
      </c>
      <c r="M270" s="81" t="e">
        <f>Results!F274</f>
        <v>#DIV/0!</v>
      </c>
      <c r="N270" s="81" t="e">
        <f>Results!G274</f>
        <v>#DIV/0!</v>
      </c>
    </row>
    <row r="271" spans="10:14" ht="15" customHeight="1">
      <c r="J271" s="72"/>
      <c r="K271" s="37" t="str">
        <f>Results!C275</f>
        <v>G09</v>
      </c>
      <c r="L271" s="37" t="str">
        <f>Results!B275</f>
        <v>TBX4</v>
      </c>
      <c r="M271" s="81" t="e">
        <f>Results!F275</f>
        <v>#DIV/0!</v>
      </c>
      <c r="N271" s="81" t="e">
        <f>Results!G275</f>
        <v>#DIV/0!</v>
      </c>
    </row>
    <row r="272" spans="10:14" ht="15" customHeight="1">
      <c r="J272" s="72"/>
      <c r="K272" s="37" t="str">
        <f>Results!C276</f>
        <v>G10</v>
      </c>
      <c r="L272" s="37" t="str">
        <f>Results!B276</f>
        <v>ROCK2</v>
      </c>
      <c r="M272" s="81" t="e">
        <f>Results!F276</f>
        <v>#DIV/0!</v>
      </c>
      <c r="N272" s="81" t="e">
        <f>Results!G276</f>
        <v>#DIV/0!</v>
      </c>
    </row>
    <row r="273" spans="10:14" ht="15" customHeight="1">
      <c r="J273" s="72"/>
      <c r="K273" s="37" t="str">
        <f>Results!C277</f>
        <v>G11</v>
      </c>
      <c r="L273" s="37" t="str">
        <f>Results!B277</f>
        <v>C1orf38</v>
      </c>
      <c r="M273" s="81" t="e">
        <f>Results!F277</f>
        <v>#DIV/0!</v>
      </c>
      <c r="N273" s="81" t="e">
        <f>Results!G277</f>
        <v>#DIV/0!</v>
      </c>
    </row>
    <row r="274" spans="10:14" ht="15" customHeight="1">
      <c r="J274" s="72"/>
      <c r="K274" s="37" t="str">
        <f>Results!C278</f>
        <v>G12</v>
      </c>
      <c r="L274" s="37" t="str">
        <f>Results!B278</f>
        <v>CHST3</v>
      </c>
      <c r="M274" s="81" t="e">
        <f>Results!F278</f>
        <v>#DIV/0!</v>
      </c>
      <c r="N274" s="81" t="e">
        <f>Results!G278</f>
        <v>#DIV/0!</v>
      </c>
    </row>
    <row r="275" spans="10:14" ht="15" customHeight="1">
      <c r="J275" s="72"/>
      <c r="K275" s="37" t="str">
        <f>Results!C279</f>
        <v>H01</v>
      </c>
      <c r="L275" s="37" t="str">
        <f>Results!B279</f>
        <v>HGDC</v>
      </c>
      <c r="M275" s="81" t="e">
        <f>Results!F279</f>
        <v>#DIV/0!</v>
      </c>
      <c r="N275" s="81" t="e">
        <f>Results!G279</f>
        <v>#DIV/0!</v>
      </c>
    </row>
    <row r="276" spans="10:14" ht="15" customHeight="1">
      <c r="J276" s="72"/>
      <c r="K276" s="37" t="str">
        <f>Results!C280</f>
        <v>H02</v>
      </c>
      <c r="L276" s="37" t="str">
        <f>Results!B280</f>
        <v>HGDC</v>
      </c>
      <c r="M276" s="81" t="e">
        <f>Results!F280</f>
        <v>#DIV/0!</v>
      </c>
      <c r="N276" s="81" t="e">
        <f>Results!G280</f>
        <v>#DIV/0!</v>
      </c>
    </row>
    <row r="277" spans="10:14" ht="15" customHeight="1">
      <c r="J277" s="72"/>
      <c r="K277" s="37" t="str">
        <f>Results!C281</f>
        <v>H03</v>
      </c>
      <c r="L277" s="37" t="str">
        <f>Results!B281</f>
        <v>GAPDH</v>
      </c>
      <c r="M277" s="81" t="e">
        <f>Results!F281</f>
        <v>#DIV/0!</v>
      </c>
      <c r="N277" s="81" t="e">
        <f>Results!G281</f>
        <v>#DIV/0!</v>
      </c>
    </row>
    <row r="278" spans="10:14" ht="15" customHeight="1">
      <c r="J278" s="72"/>
      <c r="K278" s="37" t="str">
        <f>Results!C282</f>
        <v>H04</v>
      </c>
      <c r="L278" s="37" t="str">
        <f>Results!B282</f>
        <v>ACTB</v>
      </c>
      <c r="M278" s="81" t="e">
        <f>Results!F282</f>
        <v>#DIV/0!</v>
      </c>
      <c r="N278" s="81" t="e">
        <f>Results!G282</f>
        <v>#DIV/0!</v>
      </c>
    </row>
    <row r="279" spans="10:14" ht="15" customHeight="1">
      <c r="J279" s="72"/>
      <c r="K279" s="37" t="str">
        <f>Results!C283</f>
        <v>H05</v>
      </c>
      <c r="L279" s="37" t="str">
        <f>Results!B283</f>
        <v>B2M</v>
      </c>
      <c r="M279" s="81" t="e">
        <f>Results!F283</f>
        <v>#DIV/0!</v>
      </c>
      <c r="N279" s="81" t="e">
        <f>Results!G283</f>
        <v>#DIV/0!</v>
      </c>
    </row>
    <row r="280" spans="10:14" ht="15" customHeight="1">
      <c r="J280" s="72"/>
      <c r="K280" s="37" t="str">
        <f>Results!C284</f>
        <v>H06</v>
      </c>
      <c r="L280" s="37" t="str">
        <f>Results!B284</f>
        <v>RPL13A</v>
      </c>
      <c r="M280" s="81" t="e">
        <f>Results!F284</f>
        <v>#DIV/0!</v>
      </c>
      <c r="N280" s="81" t="e">
        <f>Results!G284</f>
        <v>#DIV/0!</v>
      </c>
    </row>
    <row r="281" spans="10:14" ht="15" customHeight="1">
      <c r="J281" s="72"/>
      <c r="K281" s="37" t="str">
        <f>Results!C285</f>
        <v>H07</v>
      </c>
      <c r="L281" s="37" t="str">
        <f>Results!B285</f>
        <v>HPRT1</v>
      </c>
      <c r="M281" s="81" t="e">
        <f>Results!F285</f>
        <v>#DIV/0!</v>
      </c>
      <c r="N281" s="81" t="e">
        <f>Results!G285</f>
        <v>#DIV/0!</v>
      </c>
    </row>
    <row r="282" spans="10:14" ht="15" customHeight="1">
      <c r="J282" s="74"/>
      <c r="K282" s="37" t="str">
        <f>Results!C286</f>
        <v>H08</v>
      </c>
      <c r="L282" s="37" t="str">
        <f>Results!B286</f>
        <v>RN18S1</v>
      </c>
      <c r="M282" s="81" t="e">
        <f>Results!F286</f>
        <v>#DIV/0!</v>
      </c>
      <c r="N282" s="81" t="e">
        <f>Results!G286</f>
        <v>#DIV/0!</v>
      </c>
    </row>
    <row r="283" spans="10:14" ht="15" customHeight="1">
      <c r="J283" s="69" t="str">
        <f>'Gene Table'!A291</f>
        <v>Plate 4</v>
      </c>
      <c r="K283" s="37" t="str">
        <f>Results!C291</f>
        <v>A01</v>
      </c>
      <c r="L283" s="37" t="str">
        <f>Results!B291</f>
        <v>NRXN2</v>
      </c>
      <c r="M283" s="81" t="e">
        <f>Results!F291</f>
        <v>#DIV/0!</v>
      </c>
      <c r="N283" s="81" t="e">
        <f>Results!G291</f>
        <v>#DIV/0!</v>
      </c>
    </row>
    <row r="284" spans="10:14" ht="15" customHeight="1">
      <c r="J284" s="72"/>
      <c r="K284" s="37" t="str">
        <f>Results!C292</f>
        <v>A02</v>
      </c>
      <c r="L284" s="37" t="str">
        <f>Results!B292</f>
        <v>KL</v>
      </c>
      <c r="M284" s="81" t="e">
        <f>Results!F292</f>
        <v>#DIV/0!</v>
      </c>
      <c r="N284" s="81" t="e">
        <f>Results!G292</f>
        <v>#DIV/0!</v>
      </c>
    </row>
    <row r="285" spans="10:14" ht="15" customHeight="1">
      <c r="J285" s="72"/>
      <c r="K285" s="37" t="str">
        <f>Results!C293</f>
        <v>A03</v>
      </c>
      <c r="L285" s="37" t="str">
        <f>Results!B293</f>
        <v>ITGB1BP1</v>
      </c>
      <c r="M285" s="81" t="e">
        <f>Results!F293</f>
        <v>#DIV/0!</v>
      </c>
      <c r="N285" s="81" t="e">
        <f>Results!G293</f>
        <v>#DIV/0!</v>
      </c>
    </row>
    <row r="286" spans="10:14" ht="15" customHeight="1">
      <c r="J286" s="72"/>
      <c r="K286" s="37" t="str">
        <f>Results!C294</f>
        <v>A04</v>
      </c>
      <c r="L286" s="37" t="str">
        <f>Results!B294</f>
        <v>CD4</v>
      </c>
      <c r="M286" s="81" t="e">
        <f>Results!F294</f>
        <v>#DIV/0!</v>
      </c>
      <c r="N286" s="81" t="e">
        <f>Results!G294</f>
        <v>#DIV/0!</v>
      </c>
    </row>
    <row r="287" spans="10:14" ht="15" customHeight="1">
      <c r="J287" s="72"/>
      <c r="K287" s="37" t="str">
        <f>Results!C295</f>
        <v>A05</v>
      </c>
      <c r="L287" s="37" t="str">
        <f>Results!B295</f>
        <v>BUB3</v>
      </c>
      <c r="M287" s="81" t="e">
        <f>Results!F295</f>
        <v>#DIV/0!</v>
      </c>
      <c r="N287" s="81" t="e">
        <f>Results!G295</f>
        <v>#DIV/0!</v>
      </c>
    </row>
    <row r="288" spans="10:14" ht="15" customHeight="1">
      <c r="J288" s="72"/>
      <c r="K288" s="37" t="str">
        <f>Results!C296</f>
        <v>A06</v>
      </c>
      <c r="L288" s="37" t="str">
        <f>Results!B296</f>
        <v>NMI</v>
      </c>
      <c r="M288" s="81" t="e">
        <f>Results!F296</f>
        <v>#DIV/0!</v>
      </c>
      <c r="N288" s="81" t="e">
        <f>Results!G296</f>
        <v>#DIV/0!</v>
      </c>
    </row>
    <row r="289" spans="10:14" ht="15" customHeight="1">
      <c r="J289" s="72"/>
      <c r="K289" s="37" t="str">
        <f>Results!C297</f>
        <v>A07</v>
      </c>
      <c r="L289" s="37" t="str">
        <f>Results!B297</f>
        <v>VNN2</v>
      </c>
      <c r="M289" s="81" t="e">
        <f>Results!F297</f>
        <v>#DIV/0!</v>
      </c>
      <c r="N289" s="81" t="e">
        <f>Results!G297</f>
        <v>#DIV/0!</v>
      </c>
    </row>
    <row r="290" spans="10:14" ht="15" customHeight="1">
      <c r="J290" s="72"/>
      <c r="K290" s="37" t="str">
        <f>Results!C298</f>
        <v>A08</v>
      </c>
      <c r="L290" s="37" t="str">
        <f>Results!B298</f>
        <v>PCAF</v>
      </c>
      <c r="M290" s="81" t="e">
        <f>Results!F298</f>
        <v>#DIV/0!</v>
      </c>
      <c r="N290" s="81" t="e">
        <f>Results!G298</f>
        <v>#DIV/0!</v>
      </c>
    </row>
    <row r="291" spans="10:14" ht="15" customHeight="1">
      <c r="J291" s="72"/>
      <c r="K291" s="37" t="str">
        <f>Results!C299</f>
        <v>A09</v>
      </c>
      <c r="L291" s="37" t="str">
        <f>Results!B299</f>
        <v>NRP1</v>
      </c>
      <c r="M291" s="81" t="e">
        <f>Results!F299</f>
        <v>#DIV/0!</v>
      </c>
      <c r="N291" s="81" t="e">
        <f>Results!G299</f>
        <v>#DIV/0!</v>
      </c>
    </row>
    <row r="292" spans="10:14" ht="15" customHeight="1">
      <c r="J292" s="72"/>
      <c r="K292" s="37" t="str">
        <f>Results!C300</f>
        <v>A10</v>
      </c>
      <c r="L292" s="37" t="str">
        <f>Results!B300</f>
        <v>NRP2</v>
      </c>
      <c r="M292" s="81" t="e">
        <f>Results!F300</f>
        <v>#DIV/0!</v>
      </c>
      <c r="N292" s="81" t="e">
        <f>Results!G300</f>
        <v>#DIV/0!</v>
      </c>
    </row>
    <row r="293" spans="10:14" ht="15" customHeight="1">
      <c r="J293" s="72"/>
      <c r="K293" s="37" t="str">
        <f>Results!C301</f>
        <v>A11</v>
      </c>
      <c r="L293" s="37" t="str">
        <f>Results!B301</f>
        <v>CES2</v>
      </c>
      <c r="M293" s="81" t="e">
        <f>Results!F301</f>
        <v>#DIV/0!</v>
      </c>
      <c r="N293" s="81" t="e">
        <f>Results!G301</f>
        <v>#DIV/0!</v>
      </c>
    </row>
    <row r="294" spans="10:14" ht="15" customHeight="1">
      <c r="J294" s="72"/>
      <c r="K294" s="37" t="str">
        <f>Results!C302</f>
        <v>A12</v>
      </c>
      <c r="L294" s="37" t="str">
        <f>Results!B302</f>
        <v>TNFRSF10A</v>
      </c>
      <c r="M294" s="81" t="e">
        <f>Results!F302</f>
        <v>#DIV/0!</v>
      </c>
      <c r="N294" s="81" t="e">
        <f>Results!G302</f>
        <v>#DIV/0!</v>
      </c>
    </row>
    <row r="295" spans="10:14" ht="15" customHeight="1">
      <c r="J295" s="72"/>
      <c r="K295" s="37" t="str">
        <f>Results!C303</f>
        <v>B01</v>
      </c>
      <c r="L295" s="37" t="str">
        <f>Results!B303</f>
        <v>TNFRSF10B</v>
      </c>
      <c r="M295" s="81" t="e">
        <f>Results!F303</f>
        <v>#DIV/0!</v>
      </c>
      <c r="N295" s="81" t="e">
        <f>Results!G303</f>
        <v>#DIV/0!</v>
      </c>
    </row>
    <row r="296" spans="10:14" ht="15" customHeight="1">
      <c r="J296" s="72"/>
      <c r="K296" s="37" t="str">
        <f>Results!C304</f>
        <v>B02</v>
      </c>
      <c r="L296" s="37" t="str">
        <f>Results!B304</f>
        <v>TNFSF10</v>
      </c>
      <c r="M296" s="81" t="e">
        <f>Results!F304</f>
        <v>#DIV/0!</v>
      </c>
      <c r="N296" s="81" t="e">
        <f>Results!G304</f>
        <v>#DIV/0!</v>
      </c>
    </row>
    <row r="297" spans="10:14" ht="15" customHeight="1">
      <c r="J297" s="72"/>
      <c r="K297" s="37" t="str">
        <f>Results!C305</f>
        <v>B03</v>
      </c>
      <c r="L297" s="37" t="str">
        <f>Results!B305</f>
        <v>RIPK1</v>
      </c>
      <c r="M297" s="81" t="e">
        <f>Results!F305</f>
        <v>#DIV/0!</v>
      </c>
      <c r="N297" s="81" t="e">
        <f>Results!G305</f>
        <v>#DIV/0!</v>
      </c>
    </row>
    <row r="298" spans="10:14" ht="15" customHeight="1">
      <c r="J298" s="72"/>
      <c r="K298" s="37" t="str">
        <f>Results!C306</f>
        <v>B04</v>
      </c>
      <c r="L298" s="37" t="str">
        <f>Results!B306</f>
        <v>TNKS</v>
      </c>
      <c r="M298" s="81" t="e">
        <f>Results!F306</f>
        <v>#DIV/0!</v>
      </c>
      <c r="N298" s="81" t="e">
        <f>Results!G306</f>
        <v>#DIV/0!</v>
      </c>
    </row>
    <row r="299" spans="10:14" ht="15" customHeight="1">
      <c r="J299" s="72"/>
      <c r="K299" s="37" t="str">
        <f>Results!C307</f>
        <v>B05</v>
      </c>
      <c r="L299" s="37" t="str">
        <f>Results!B307</f>
        <v>CAV1</v>
      </c>
      <c r="M299" s="81" t="e">
        <f>Results!F307</f>
        <v>#DIV/0!</v>
      </c>
      <c r="N299" s="81" t="e">
        <f>Results!G307</f>
        <v>#DIV/0!</v>
      </c>
    </row>
    <row r="300" spans="10:14" ht="15" customHeight="1">
      <c r="J300" s="72"/>
      <c r="K300" s="37" t="str">
        <f>Results!C308</f>
        <v>B06</v>
      </c>
      <c r="L300" s="37" t="str">
        <f>Results!B308</f>
        <v>CNTNAP4</v>
      </c>
      <c r="M300" s="81" t="e">
        <f>Results!F308</f>
        <v>#DIV/0!</v>
      </c>
      <c r="N300" s="81" t="e">
        <f>Results!G308</f>
        <v>#DIV/0!</v>
      </c>
    </row>
    <row r="301" spans="10:14" ht="15" customHeight="1">
      <c r="J301" s="72"/>
      <c r="K301" s="37" t="str">
        <f>Results!C309</f>
        <v>B07</v>
      </c>
      <c r="L301" s="37" t="str">
        <f>Results!B309</f>
        <v>LMO4</v>
      </c>
      <c r="M301" s="81" t="e">
        <f>Results!F309</f>
        <v>#DIV/0!</v>
      </c>
      <c r="N301" s="81" t="e">
        <f>Results!G309</f>
        <v>#DIV/0!</v>
      </c>
    </row>
    <row r="302" spans="10:14" ht="15" customHeight="1">
      <c r="J302" s="72"/>
      <c r="K302" s="37" t="str">
        <f>Results!C310</f>
        <v>B08</v>
      </c>
      <c r="L302" s="37" t="str">
        <f>Results!B310</f>
        <v>CNTNAP1</v>
      </c>
      <c r="M302" s="81" t="e">
        <f>Results!F310</f>
        <v>#DIV/0!</v>
      </c>
      <c r="N302" s="81" t="e">
        <f>Results!G310</f>
        <v>#DIV/0!</v>
      </c>
    </row>
    <row r="303" spans="10:14" ht="15" customHeight="1">
      <c r="J303" s="72"/>
      <c r="K303" s="37" t="str">
        <f>Results!C311</f>
        <v>B09</v>
      </c>
      <c r="L303" s="37" t="str">
        <f>Results!B311</f>
        <v>FBXL20</v>
      </c>
      <c r="M303" s="81" t="e">
        <f>Results!F311</f>
        <v>#DIV/0!</v>
      </c>
      <c r="N303" s="81" t="e">
        <f>Results!G311</f>
        <v>#DIV/0!</v>
      </c>
    </row>
    <row r="304" spans="10:14" ht="15" customHeight="1">
      <c r="J304" s="72"/>
      <c r="K304" s="37" t="str">
        <f>Results!C312</f>
        <v>B10</v>
      </c>
      <c r="L304" s="37" t="str">
        <f>Results!B312</f>
        <v>KLF11</v>
      </c>
      <c r="M304" s="81" t="e">
        <f>Results!F312</f>
        <v>#DIV/0!</v>
      </c>
      <c r="N304" s="81" t="e">
        <f>Results!G312</f>
        <v>#DIV/0!</v>
      </c>
    </row>
    <row r="305" spans="10:14" ht="15" customHeight="1">
      <c r="J305" s="72"/>
      <c r="K305" s="37" t="str">
        <f>Results!C313</f>
        <v>B11</v>
      </c>
      <c r="L305" s="37" t="str">
        <f>Results!B313</f>
        <v>RECK</v>
      </c>
      <c r="M305" s="81" t="e">
        <f>Results!F313</f>
        <v>#DIV/0!</v>
      </c>
      <c r="N305" s="81" t="e">
        <f>Results!G313</f>
        <v>#DIV/0!</v>
      </c>
    </row>
    <row r="306" spans="10:14" ht="15" customHeight="1">
      <c r="J306" s="72"/>
      <c r="K306" s="37" t="str">
        <f>Results!C314</f>
        <v>B12</v>
      </c>
      <c r="L306" s="37" t="str">
        <f>Results!B314</f>
        <v>CCDC98</v>
      </c>
      <c r="M306" s="81" t="e">
        <f>Results!F314</f>
        <v>#DIV/0!</v>
      </c>
      <c r="N306" s="81" t="e">
        <f>Results!G314</f>
        <v>#DIV/0!</v>
      </c>
    </row>
    <row r="307" spans="10:14" ht="15" customHeight="1">
      <c r="J307" s="72"/>
      <c r="K307" s="37" t="str">
        <f>Results!C315</f>
        <v>C01</v>
      </c>
      <c r="L307" s="37" t="str">
        <f>Results!B315</f>
        <v>AXIN2</v>
      </c>
      <c r="M307" s="81" t="e">
        <f>Results!F315</f>
        <v>#DIV/0!</v>
      </c>
      <c r="N307" s="81" t="e">
        <f>Results!G315</f>
        <v>#DIV/0!</v>
      </c>
    </row>
    <row r="308" spans="10:14" ht="15" customHeight="1">
      <c r="J308" s="72"/>
      <c r="K308" s="37" t="str">
        <f>Results!C316</f>
        <v>C02</v>
      </c>
      <c r="L308" s="37" t="str">
        <f>Results!B316</f>
        <v>AXIN1</v>
      </c>
      <c r="M308" s="81" t="e">
        <f>Results!F316</f>
        <v>#DIV/0!</v>
      </c>
      <c r="N308" s="81" t="e">
        <f>Results!G316</f>
        <v>#DIV/0!</v>
      </c>
    </row>
    <row r="309" spans="10:14" ht="15" customHeight="1">
      <c r="J309" s="72"/>
      <c r="K309" s="37" t="str">
        <f>Results!C317</f>
        <v>C03</v>
      </c>
      <c r="L309" s="37" t="str">
        <f>Results!B317</f>
        <v>NRIP1</v>
      </c>
      <c r="M309" s="81" t="e">
        <f>Results!F317</f>
        <v>#DIV/0!</v>
      </c>
      <c r="N309" s="81" t="e">
        <f>Results!G317</f>
        <v>#DIV/0!</v>
      </c>
    </row>
    <row r="310" spans="10:14" ht="15" customHeight="1">
      <c r="J310" s="72"/>
      <c r="K310" s="37" t="str">
        <f>Results!C318</f>
        <v>C04</v>
      </c>
      <c r="L310" s="37" t="str">
        <f>Results!B318</f>
        <v>CDT1</v>
      </c>
      <c r="M310" s="81" t="e">
        <f>Results!F318</f>
        <v>#DIV/0!</v>
      </c>
      <c r="N310" s="81" t="e">
        <f>Results!G318</f>
        <v>#DIV/0!</v>
      </c>
    </row>
    <row r="311" spans="10:14" ht="15" customHeight="1">
      <c r="J311" s="72"/>
      <c r="K311" s="37" t="str">
        <f>Results!C319</f>
        <v>C05</v>
      </c>
      <c r="L311" s="37" t="str">
        <f>Results!B319</f>
        <v>DPF3</v>
      </c>
      <c r="M311" s="81" t="e">
        <f>Results!F319</f>
        <v>#DIV/0!</v>
      </c>
      <c r="N311" s="81" t="e">
        <f>Results!G319</f>
        <v>#DIV/0!</v>
      </c>
    </row>
    <row r="312" spans="10:14" ht="15" customHeight="1">
      <c r="J312" s="72"/>
      <c r="K312" s="37" t="str">
        <f>Results!C320</f>
        <v>C06</v>
      </c>
      <c r="L312" s="37" t="str">
        <f>Results!B320</f>
        <v>CLPTM1L</v>
      </c>
      <c r="M312" s="81" t="e">
        <f>Results!F320</f>
        <v>#DIV/0!</v>
      </c>
      <c r="N312" s="81" t="e">
        <f>Results!G320</f>
        <v>#DIV/0!</v>
      </c>
    </row>
    <row r="313" spans="10:14" ht="15" customHeight="1">
      <c r="J313" s="72"/>
      <c r="K313" s="37" t="str">
        <f>Results!C321</f>
        <v>C07</v>
      </c>
      <c r="L313" s="37" t="str">
        <f>Results!B321</f>
        <v>ACAD10</v>
      </c>
      <c r="M313" s="81" t="e">
        <f>Results!F321</f>
        <v>#DIV/0!</v>
      </c>
      <c r="N313" s="81" t="e">
        <f>Results!G321</f>
        <v>#DIV/0!</v>
      </c>
    </row>
    <row r="314" spans="10:14" ht="15" customHeight="1">
      <c r="J314" s="72"/>
      <c r="K314" s="37" t="str">
        <f>Results!C322</f>
        <v>C08</v>
      </c>
      <c r="L314" s="37" t="str">
        <f>Results!B322</f>
        <v>TNKS2</v>
      </c>
      <c r="M314" s="81" t="e">
        <f>Results!F322</f>
        <v>#DIV/0!</v>
      </c>
      <c r="N314" s="81" t="e">
        <f>Results!G322</f>
        <v>#DIV/0!</v>
      </c>
    </row>
    <row r="315" spans="10:14" ht="15" customHeight="1">
      <c r="J315" s="72"/>
      <c r="K315" s="37" t="str">
        <f>Results!C323</f>
        <v>C09</v>
      </c>
      <c r="L315" s="37" t="str">
        <f>Results!B323</f>
        <v>COASY</v>
      </c>
      <c r="M315" s="81" t="e">
        <f>Results!F323</f>
        <v>#DIV/0!</v>
      </c>
      <c r="N315" s="81" t="e">
        <f>Results!G323</f>
        <v>#DIV/0!</v>
      </c>
    </row>
    <row r="316" spans="10:14" ht="15" customHeight="1">
      <c r="J316" s="72"/>
      <c r="K316" s="37" t="str">
        <f>Results!C324</f>
        <v>C10</v>
      </c>
      <c r="L316" s="37" t="str">
        <f>Results!B324</f>
        <v>CALCR</v>
      </c>
      <c r="M316" s="81" t="e">
        <f>Results!F324</f>
        <v>#DIV/0!</v>
      </c>
      <c r="N316" s="81" t="e">
        <f>Results!G324</f>
        <v>#DIV/0!</v>
      </c>
    </row>
    <row r="317" spans="10:14" ht="15" customHeight="1">
      <c r="J317" s="72"/>
      <c r="K317" s="37" t="str">
        <f>Results!C325</f>
        <v>C11</v>
      </c>
      <c r="L317" s="37" t="str">
        <f>Results!B325</f>
        <v>EHMT1</v>
      </c>
      <c r="M317" s="81" t="e">
        <f>Results!F325</f>
        <v>#DIV/0!</v>
      </c>
      <c r="N317" s="81" t="e">
        <f>Results!G325</f>
        <v>#DIV/0!</v>
      </c>
    </row>
    <row r="318" spans="10:14" ht="15" customHeight="1">
      <c r="J318" s="72"/>
      <c r="K318" s="37" t="str">
        <f>Results!C326</f>
        <v>C12</v>
      </c>
      <c r="L318" s="37" t="str">
        <f>Results!B326</f>
        <v>SHFM1</v>
      </c>
      <c r="M318" s="81" t="e">
        <f>Results!F326</f>
        <v>#DIV/0!</v>
      </c>
      <c r="N318" s="81" t="e">
        <f>Results!G326</f>
        <v>#DIV/0!</v>
      </c>
    </row>
    <row r="319" spans="10:14" ht="15" customHeight="1">
      <c r="J319" s="72"/>
      <c r="K319" s="37" t="str">
        <f>Results!C327</f>
        <v>D01</v>
      </c>
      <c r="L319" s="37" t="str">
        <f>Results!B327</f>
        <v>VTCN1</v>
      </c>
      <c r="M319" s="81" t="e">
        <f>Results!F327</f>
        <v>#DIV/0!</v>
      </c>
      <c r="N319" s="81" t="e">
        <f>Results!G327</f>
        <v>#DIV/0!</v>
      </c>
    </row>
    <row r="320" spans="10:14" ht="15" customHeight="1">
      <c r="J320" s="72"/>
      <c r="K320" s="37" t="str">
        <f>Results!C328</f>
        <v>D02</v>
      </c>
      <c r="L320" s="37" t="str">
        <f>Results!B328</f>
        <v>ADIPOR2</v>
      </c>
      <c r="M320" s="81" t="e">
        <f>Results!F328</f>
        <v>#DIV/0!</v>
      </c>
      <c r="N320" s="81" t="e">
        <f>Results!G328</f>
        <v>#DIV/0!</v>
      </c>
    </row>
    <row r="321" spans="10:14" ht="15" customHeight="1">
      <c r="J321" s="72"/>
      <c r="K321" s="37" t="str">
        <f>Results!C329</f>
        <v>D03</v>
      </c>
      <c r="L321" s="37" t="str">
        <f>Results!B329</f>
        <v>CXCR4</v>
      </c>
      <c r="M321" s="81" t="e">
        <f>Results!F329</f>
        <v>#DIV/0!</v>
      </c>
      <c r="N321" s="81" t="e">
        <f>Results!G329</f>
        <v>#DIV/0!</v>
      </c>
    </row>
    <row r="322" spans="10:14" ht="15" customHeight="1">
      <c r="J322" s="72"/>
      <c r="K322" s="37" t="str">
        <f>Results!C330</f>
        <v>D04</v>
      </c>
      <c r="L322" s="37" t="str">
        <f>Results!B330</f>
        <v>PRDM2</v>
      </c>
      <c r="M322" s="81" t="e">
        <f>Results!F330</f>
        <v>#DIV/0!</v>
      </c>
      <c r="N322" s="81" t="e">
        <f>Results!G330</f>
        <v>#DIV/0!</v>
      </c>
    </row>
    <row r="323" spans="10:14" ht="15" customHeight="1">
      <c r="J323" s="72"/>
      <c r="K323" s="37" t="str">
        <f>Results!C331</f>
        <v>D05</v>
      </c>
      <c r="L323" s="37" t="str">
        <f>Results!B331</f>
        <v>WEE1</v>
      </c>
      <c r="M323" s="81" t="e">
        <f>Results!F331</f>
        <v>#DIV/0!</v>
      </c>
      <c r="N323" s="81" t="e">
        <f>Results!G331</f>
        <v>#DIV/0!</v>
      </c>
    </row>
    <row r="324" spans="10:14" ht="15" customHeight="1">
      <c r="J324" s="72"/>
      <c r="K324" s="37" t="str">
        <f>Results!C332</f>
        <v>D06</v>
      </c>
      <c r="L324" s="37" t="str">
        <f>Results!B332</f>
        <v>VHL</v>
      </c>
      <c r="M324" s="81" t="e">
        <f>Results!F332</f>
        <v>#DIV/0!</v>
      </c>
      <c r="N324" s="81" t="e">
        <f>Results!G332</f>
        <v>#DIV/0!</v>
      </c>
    </row>
    <row r="325" spans="10:14" ht="15" customHeight="1">
      <c r="J325" s="72"/>
      <c r="K325" s="37" t="str">
        <f>Results!C333</f>
        <v>D07</v>
      </c>
      <c r="L325" s="37" t="str">
        <f>Results!B333</f>
        <v>USP1</v>
      </c>
      <c r="M325" s="81" t="e">
        <f>Results!F333</f>
        <v>#DIV/0!</v>
      </c>
      <c r="N325" s="81" t="e">
        <f>Results!G333</f>
        <v>#DIV/0!</v>
      </c>
    </row>
    <row r="326" spans="10:14" ht="15" customHeight="1">
      <c r="J326" s="72"/>
      <c r="K326" s="37" t="str">
        <f>Results!C334</f>
        <v>D08</v>
      </c>
      <c r="L326" s="37" t="str">
        <f>Results!B334</f>
        <v>UQCRFS1</v>
      </c>
      <c r="M326" s="81" t="e">
        <f>Results!F334</f>
        <v>#DIV/0!</v>
      </c>
      <c r="N326" s="81" t="e">
        <f>Results!G334</f>
        <v>#DIV/0!</v>
      </c>
    </row>
    <row r="327" spans="10:14" ht="15" customHeight="1">
      <c r="J327" s="72"/>
      <c r="K327" s="37" t="str">
        <f>Results!C335</f>
        <v>D09</v>
      </c>
      <c r="L327" s="37" t="str">
        <f>Results!B335</f>
        <v>UCP2</v>
      </c>
      <c r="M327" s="81" t="e">
        <f>Results!F335</f>
        <v>#DIV/0!</v>
      </c>
      <c r="N327" s="81" t="e">
        <f>Results!G335</f>
        <v>#DIV/0!</v>
      </c>
    </row>
    <row r="328" spans="10:14" ht="15" customHeight="1">
      <c r="J328" s="72"/>
      <c r="K328" s="37" t="str">
        <f>Results!C336</f>
        <v>D10</v>
      </c>
      <c r="L328" s="37" t="str">
        <f>Results!B336</f>
        <v>UBE2I</v>
      </c>
      <c r="M328" s="81" t="e">
        <f>Results!F336</f>
        <v>#DIV/0!</v>
      </c>
      <c r="N328" s="81" t="e">
        <f>Results!G336</f>
        <v>#DIV/0!</v>
      </c>
    </row>
    <row r="329" spans="10:14" ht="15" customHeight="1">
      <c r="J329" s="72"/>
      <c r="K329" s="37" t="str">
        <f>Results!C337</f>
        <v>D11</v>
      </c>
      <c r="L329" s="37" t="str">
        <f>Results!B337</f>
        <v>TWIST1</v>
      </c>
      <c r="M329" s="81" t="e">
        <f>Results!F337</f>
        <v>#DIV/0!</v>
      </c>
      <c r="N329" s="81" t="e">
        <f>Results!G337</f>
        <v>#DIV/0!</v>
      </c>
    </row>
    <row r="330" spans="10:14" ht="15" customHeight="1">
      <c r="J330" s="72"/>
      <c r="K330" s="37" t="str">
        <f>Results!C338</f>
        <v>D12</v>
      </c>
      <c r="L330" s="37" t="str">
        <f>Results!B338</f>
        <v>TSHR</v>
      </c>
      <c r="M330" s="81" t="e">
        <f>Results!F338</f>
        <v>#DIV/0!</v>
      </c>
      <c r="N330" s="81" t="e">
        <f>Results!G338</f>
        <v>#DIV/0!</v>
      </c>
    </row>
    <row r="331" spans="10:14" ht="15" customHeight="1">
      <c r="J331" s="72"/>
      <c r="K331" s="37" t="str">
        <f>Results!C339</f>
        <v>E01</v>
      </c>
      <c r="L331" s="37" t="str">
        <f>Results!B339</f>
        <v>TP53BP1</v>
      </c>
      <c r="M331" s="81" t="e">
        <f>Results!F339</f>
        <v>#DIV/0!</v>
      </c>
      <c r="N331" s="81" t="e">
        <f>Results!G339</f>
        <v>#DIV/0!</v>
      </c>
    </row>
    <row r="332" spans="10:14" ht="15" customHeight="1">
      <c r="J332" s="72"/>
      <c r="K332" s="37" t="str">
        <f>Results!C340</f>
        <v>E02</v>
      </c>
      <c r="L332" s="37" t="str">
        <f>Results!B340</f>
        <v>TNFRSF1B</v>
      </c>
      <c r="M332" s="81" t="e">
        <f>Results!F340</f>
        <v>#DIV/0!</v>
      </c>
      <c r="N332" s="81" t="e">
        <f>Results!G340</f>
        <v>#DIV/0!</v>
      </c>
    </row>
    <row r="333" spans="10:14" ht="15" customHeight="1">
      <c r="J333" s="72"/>
      <c r="K333" s="37" t="str">
        <f>Results!C341</f>
        <v>E03</v>
      </c>
      <c r="L333" s="37" t="str">
        <f>Results!B341</f>
        <v>TLR3</v>
      </c>
      <c r="M333" s="81" t="e">
        <f>Results!F341</f>
        <v>#DIV/0!</v>
      </c>
      <c r="N333" s="81" t="e">
        <f>Results!G341</f>
        <v>#DIV/0!</v>
      </c>
    </row>
    <row r="334" spans="10:14" ht="15" customHeight="1">
      <c r="J334" s="72"/>
      <c r="K334" s="37" t="str">
        <f>Results!C342</f>
        <v>E04</v>
      </c>
      <c r="L334" s="37" t="str">
        <f>Results!B342</f>
        <v>TGFB2</v>
      </c>
      <c r="M334" s="81" t="e">
        <f>Results!F342</f>
        <v>#DIV/0!</v>
      </c>
      <c r="N334" s="81" t="e">
        <f>Results!G342</f>
        <v>#DIV/0!</v>
      </c>
    </row>
    <row r="335" spans="10:14" ht="15" customHeight="1">
      <c r="J335" s="72"/>
      <c r="K335" s="37" t="str">
        <f>Results!C343</f>
        <v>E05</v>
      </c>
      <c r="L335" s="37" t="str">
        <f>Results!B343</f>
        <v>TFR2</v>
      </c>
      <c r="M335" s="81" t="e">
        <f>Results!F343</f>
        <v>#DIV/0!</v>
      </c>
      <c r="N335" s="81" t="e">
        <f>Results!G343</f>
        <v>#DIV/0!</v>
      </c>
    </row>
    <row r="336" spans="10:14" ht="15" customHeight="1">
      <c r="J336" s="72"/>
      <c r="K336" s="37" t="str">
        <f>Results!C344</f>
        <v>E06</v>
      </c>
      <c r="L336" s="37" t="str">
        <f>Results!B344</f>
        <v>BUB1</v>
      </c>
      <c r="M336" s="81" t="e">
        <f>Results!F344</f>
        <v>#DIV/0!</v>
      </c>
      <c r="N336" s="81" t="e">
        <f>Results!G344</f>
        <v>#DIV/0!</v>
      </c>
    </row>
    <row r="337" spans="10:14" ht="15" customHeight="1">
      <c r="J337" s="72"/>
      <c r="K337" s="37" t="str">
        <f>Results!C345</f>
        <v>E07</v>
      </c>
      <c r="L337" s="37" t="str">
        <f>Results!B345</f>
        <v>TBXAS1</v>
      </c>
      <c r="M337" s="81" t="e">
        <f>Results!F345</f>
        <v>#DIV/0!</v>
      </c>
      <c r="N337" s="81" t="e">
        <f>Results!G345</f>
        <v>#DIV/0!</v>
      </c>
    </row>
    <row r="338" spans="10:14" ht="15" customHeight="1">
      <c r="J338" s="72"/>
      <c r="K338" s="37" t="str">
        <f>Results!C346</f>
        <v>E08</v>
      </c>
      <c r="L338" s="37" t="str">
        <f>Results!B346</f>
        <v>TBX2</v>
      </c>
      <c r="M338" s="81" t="e">
        <f>Results!F346</f>
        <v>#DIV/0!</v>
      </c>
      <c r="N338" s="81" t="e">
        <f>Results!G346</f>
        <v>#DIV/0!</v>
      </c>
    </row>
    <row r="339" spans="10:14" ht="15" customHeight="1">
      <c r="J339" s="72"/>
      <c r="K339" s="37" t="str">
        <f>Results!C347</f>
        <v>E09</v>
      </c>
      <c r="L339" s="37" t="str">
        <f>Results!B347</f>
        <v>TBP</v>
      </c>
      <c r="M339" s="81" t="e">
        <f>Results!F347</f>
        <v>#DIV/0!</v>
      </c>
      <c r="N339" s="81" t="e">
        <f>Results!G347</f>
        <v>#DIV/0!</v>
      </c>
    </row>
    <row r="340" spans="10:14" ht="15" customHeight="1">
      <c r="J340" s="72"/>
      <c r="K340" s="37" t="str">
        <f>Results!C348</f>
        <v>E10</v>
      </c>
      <c r="L340" s="37" t="str">
        <f>Results!B348</f>
        <v>ADAM17</v>
      </c>
      <c r="M340" s="81" t="e">
        <f>Results!F348</f>
        <v>#DIV/0!</v>
      </c>
      <c r="N340" s="81" t="e">
        <f>Results!G348</f>
        <v>#DIV/0!</v>
      </c>
    </row>
    <row r="341" spans="10:14" ht="15" customHeight="1">
      <c r="J341" s="72"/>
      <c r="K341" s="37" t="str">
        <f>Results!C349</f>
        <v>E11</v>
      </c>
      <c r="L341" s="37" t="str">
        <f>Results!B349</f>
        <v>STAT3</v>
      </c>
      <c r="M341" s="81" t="e">
        <f>Results!F349</f>
        <v>#DIV/0!</v>
      </c>
      <c r="N341" s="81" t="e">
        <f>Results!G349</f>
        <v>#DIV/0!</v>
      </c>
    </row>
    <row r="342" spans="10:14" ht="15" customHeight="1">
      <c r="J342" s="72"/>
      <c r="K342" s="37" t="str">
        <f>Results!C350</f>
        <v>E12</v>
      </c>
      <c r="L342" s="37" t="str">
        <f>Results!B350</f>
        <v>STAT1</v>
      </c>
      <c r="M342" s="81" t="e">
        <f>Results!F350</f>
        <v>#DIV/0!</v>
      </c>
      <c r="N342" s="81" t="e">
        <f>Results!G350</f>
        <v>#DIV/0!</v>
      </c>
    </row>
    <row r="343" spans="10:14" ht="15" customHeight="1">
      <c r="J343" s="72"/>
      <c r="K343" s="37" t="str">
        <f>Results!C351</f>
        <v>F01</v>
      </c>
      <c r="L343" s="37" t="str">
        <f>Results!B351</f>
        <v>SSTR5</v>
      </c>
      <c r="M343" s="81" t="e">
        <f>Results!F351</f>
        <v>#DIV/0!</v>
      </c>
      <c r="N343" s="81" t="e">
        <f>Results!G351</f>
        <v>#DIV/0!</v>
      </c>
    </row>
    <row r="344" spans="10:14" ht="15" customHeight="1">
      <c r="J344" s="72"/>
      <c r="K344" s="37" t="str">
        <f>Results!C352</f>
        <v>F02</v>
      </c>
      <c r="L344" s="37" t="str">
        <f>Results!B352</f>
        <v>SSTR3</v>
      </c>
      <c r="M344" s="81" t="e">
        <f>Results!F352</f>
        <v>#DIV/0!</v>
      </c>
      <c r="N344" s="81" t="e">
        <f>Results!G352</f>
        <v>#DIV/0!</v>
      </c>
    </row>
    <row r="345" spans="10:14" ht="15" customHeight="1">
      <c r="J345" s="72"/>
      <c r="K345" s="37" t="str">
        <f>Results!C353</f>
        <v>F03</v>
      </c>
      <c r="L345" s="37" t="str">
        <f>Results!B353</f>
        <v>SREBF1</v>
      </c>
      <c r="M345" s="81" t="e">
        <f>Results!F353</f>
        <v>#DIV/0!</v>
      </c>
      <c r="N345" s="81" t="e">
        <f>Results!G353</f>
        <v>#DIV/0!</v>
      </c>
    </row>
    <row r="346" spans="10:14" ht="15" customHeight="1">
      <c r="J346" s="72"/>
      <c r="K346" s="37" t="str">
        <f>Results!C354</f>
        <v>F04</v>
      </c>
      <c r="L346" s="37" t="str">
        <f>Results!B354</f>
        <v>SRD5A1</v>
      </c>
      <c r="M346" s="81" t="e">
        <f>Results!F354</f>
        <v>#DIV/0!</v>
      </c>
      <c r="N346" s="81" t="e">
        <f>Results!G354</f>
        <v>#DIV/0!</v>
      </c>
    </row>
    <row r="347" spans="10:14" ht="15" customHeight="1">
      <c r="J347" s="72"/>
      <c r="K347" s="37" t="str">
        <f>Results!C355</f>
        <v>F05</v>
      </c>
      <c r="L347" s="37" t="str">
        <f>Results!B355</f>
        <v>SMARCA2</v>
      </c>
      <c r="M347" s="81" t="e">
        <f>Results!F355</f>
        <v>#DIV/0!</v>
      </c>
      <c r="N347" s="81" t="e">
        <f>Results!G355</f>
        <v>#DIV/0!</v>
      </c>
    </row>
    <row r="348" spans="10:14" ht="15" customHeight="1">
      <c r="J348" s="72"/>
      <c r="K348" s="37" t="str">
        <f>Results!C356</f>
        <v>F06</v>
      </c>
      <c r="L348" s="37" t="str">
        <f>Results!B356</f>
        <v>SLC20A1</v>
      </c>
      <c r="M348" s="81" t="e">
        <f>Results!F356</f>
        <v>#DIV/0!</v>
      </c>
      <c r="N348" s="81" t="e">
        <f>Results!G356</f>
        <v>#DIV/0!</v>
      </c>
    </row>
    <row r="349" spans="10:14" ht="15" customHeight="1">
      <c r="J349" s="72"/>
      <c r="K349" s="37" t="str">
        <f>Results!C357</f>
        <v>F07</v>
      </c>
      <c r="L349" s="37" t="str">
        <f>Results!B357</f>
        <v>SLC19A1</v>
      </c>
      <c r="M349" s="81" t="e">
        <f>Results!F357</f>
        <v>#DIV/0!</v>
      </c>
      <c r="N349" s="81" t="e">
        <f>Results!G357</f>
        <v>#DIV/0!</v>
      </c>
    </row>
    <row r="350" spans="10:14" ht="15" customHeight="1">
      <c r="J350" s="72"/>
      <c r="K350" s="37" t="str">
        <f>Results!C358</f>
        <v>F08</v>
      </c>
      <c r="L350" s="37" t="str">
        <f>Results!B358</f>
        <v>NOD2</v>
      </c>
      <c r="M350" s="81" t="e">
        <f>Results!F358</f>
        <v>#DIV/0!</v>
      </c>
      <c r="N350" s="81" t="e">
        <f>Results!G358</f>
        <v>#DIV/0!</v>
      </c>
    </row>
    <row r="351" spans="10:14" ht="15" customHeight="1">
      <c r="J351" s="72"/>
      <c r="K351" s="37" t="str">
        <f>Results!C359</f>
        <v>F09</v>
      </c>
      <c r="L351" s="37" t="str">
        <f>Results!B359</f>
        <v>BHMT</v>
      </c>
      <c r="M351" s="81" t="e">
        <f>Results!F359</f>
        <v>#DIV/0!</v>
      </c>
      <c r="N351" s="81" t="e">
        <f>Results!G359</f>
        <v>#DIV/0!</v>
      </c>
    </row>
    <row r="352" spans="10:14" ht="15" customHeight="1">
      <c r="J352" s="72"/>
      <c r="K352" s="37" t="str">
        <f>Results!C360</f>
        <v>F10</v>
      </c>
      <c r="L352" s="37" t="str">
        <f>Results!B360</f>
        <v>CCL1</v>
      </c>
      <c r="M352" s="81" t="e">
        <f>Results!F360</f>
        <v>#DIV/0!</v>
      </c>
      <c r="N352" s="81" t="e">
        <f>Results!G360</f>
        <v>#DIV/0!</v>
      </c>
    </row>
    <row r="353" spans="10:14" ht="15" customHeight="1">
      <c r="J353" s="72"/>
      <c r="K353" s="37" t="str">
        <f>Results!C361</f>
        <v>F11</v>
      </c>
      <c r="L353" s="37" t="str">
        <f>Results!B361</f>
        <v>RPS6KA1</v>
      </c>
      <c r="M353" s="81" t="e">
        <f>Results!F361</f>
        <v>#DIV/0!</v>
      </c>
      <c r="N353" s="81" t="e">
        <f>Results!G361</f>
        <v>#DIV/0!</v>
      </c>
    </row>
    <row r="354" spans="10:14" ht="15" customHeight="1">
      <c r="J354" s="72"/>
      <c r="K354" s="37" t="str">
        <f>Results!C362</f>
        <v>F12</v>
      </c>
      <c r="L354" s="37" t="str">
        <f>Results!B362</f>
        <v>MRPL23</v>
      </c>
      <c r="M354" s="81" t="e">
        <f>Results!F362</f>
        <v>#DIV/0!</v>
      </c>
      <c r="N354" s="81" t="e">
        <f>Results!G362</f>
        <v>#DIV/0!</v>
      </c>
    </row>
    <row r="355" spans="10:14" ht="15" customHeight="1">
      <c r="J355" s="72"/>
      <c r="K355" s="37" t="str">
        <f>Results!C363</f>
        <v>G01</v>
      </c>
      <c r="L355" s="37" t="str">
        <f>Results!B363</f>
        <v>RPA3</v>
      </c>
      <c r="M355" s="81" t="e">
        <f>Results!F363</f>
        <v>#DIV/0!</v>
      </c>
      <c r="N355" s="81" t="e">
        <f>Results!G363</f>
        <v>#DIV/0!</v>
      </c>
    </row>
    <row r="356" spans="10:14" ht="15" customHeight="1">
      <c r="J356" s="72"/>
      <c r="K356" s="37" t="str">
        <f>Results!C364</f>
        <v>G02</v>
      </c>
      <c r="L356" s="37" t="str">
        <f>Results!B364</f>
        <v>RPA2</v>
      </c>
      <c r="M356" s="81" t="e">
        <f>Results!F364</f>
        <v>#DIV/0!</v>
      </c>
      <c r="N356" s="81" t="e">
        <f>Results!G364</f>
        <v>#DIV/0!</v>
      </c>
    </row>
    <row r="357" spans="10:14" ht="15" customHeight="1">
      <c r="J357" s="72"/>
      <c r="K357" s="37" t="str">
        <f>Results!C365</f>
        <v>G03</v>
      </c>
      <c r="L357" s="37" t="str">
        <f>Results!B365</f>
        <v>RPA1</v>
      </c>
      <c r="M357" s="81" t="e">
        <f>Results!F365</f>
        <v>#DIV/0!</v>
      </c>
      <c r="N357" s="81" t="e">
        <f>Results!G365</f>
        <v>#DIV/0!</v>
      </c>
    </row>
    <row r="358" spans="10:14" ht="15" customHeight="1">
      <c r="J358" s="72"/>
      <c r="K358" s="37" t="str">
        <f>Results!C366</f>
        <v>G04</v>
      </c>
      <c r="L358" s="37" t="str">
        <f>Results!B366</f>
        <v>ACTB</v>
      </c>
      <c r="M358" s="81" t="e">
        <f>Results!F366</f>
        <v>#DIV/0!</v>
      </c>
      <c r="N358" s="81" t="e">
        <f>Results!G366</f>
        <v>#DIV/0!</v>
      </c>
    </row>
    <row r="359" spans="10:14" ht="15" customHeight="1">
      <c r="J359" s="72"/>
      <c r="K359" s="37" t="str">
        <f>Results!C367</f>
        <v>G05</v>
      </c>
      <c r="L359" s="37" t="str">
        <f>Results!B367</f>
        <v>REV3L</v>
      </c>
      <c r="M359" s="81" t="e">
        <f>Results!F367</f>
        <v>#DIV/0!</v>
      </c>
      <c r="N359" s="81" t="e">
        <f>Results!G367</f>
        <v>#DIV/0!</v>
      </c>
    </row>
    <row r="360" spans="10:14" ht="15" customHeight="1">
      <c r="J360" s="72"/>
      <c r="K360" s="37" t="str">
        <f>Results!C368</f>
        <v>G06</v>
      </c>
      <c r="L360" s="37" t="str">
        <f>Results!B368</f>
        <v>RELA</v>
      </c>
      <c r="M360" s="81" t="e">
        <f>Results!F368</f>
        <v>#DIV/0!</v>
      </c>
      <c r="N360" s="81" t="e">
        <f>Results!G368</f>
        <v>#DIV/0!</v>
      </c>
    </row>
    <row r="361" spans="10:14" ht="15" customHeight="1">
      <c r="J361" s="72"/>
      <c r="K361" s="37" t="str">
        <f>Results!C369</f>
        <v>G07</v>
      </c>
      <c r="L361" s="37" t="str">
        <f>Results!B369</f>
        <v>RBBP8</v>
      </c>
      <c r="M361" s="81" t="e">
        <f>Results!F369</f>
        <v>#DIV/0!</v>
      </c>
      <c r="N361" s="81" t="e">
        <f>Results!G369</f>
        <v>#DIV/0!</v>
      </c>
    </row>
    <row r="362" spans="10:14" ht="15" customHeight="1">
      <c r="J362" s="72"/>
      <c r="K362" s="37" t="str">
        <f>Results!C370</f>
        <v>G08</v>
      </c>
      <c r="L362" s="37" t="str">
        <f>Results!B370</f>
        <v>RAD17</v>
      </c>
      <c r="M362" s="81" t="e">
        <f>Results!F370</f>
        <v>#DIV/0!</v>
      </c>
      <c r="N362" s="81" t="e">
        <f>Results!G370</f>
        <v>#DIV/0!</v>
      </c>
    </row>
    <row r="363" spans="10:14" ht="15" customHeight="1">
      <c r="J363" s="72"/>
      <c r="K363" s="37" t="str">
        <f>Results!C371</f>
        <v>G09</v>
      </c>
      <c r="L363" s="37" t="str">
        <f>Results!B371</f>
        <v>RAD1</v>
      </c>
      <c r="M363" s="81" t="e">
        <f>Results!F371</f>
        <v>#DIV/0!</v>
      </c>
      <c r="N363" s="81" t="e">
        <f>Results!G371</f>
        <v>#DIV/0!</v>
      </c>
    </row>
    <row r="364" spans="10:14" ht="15" customHeight="1">
      <c r="J364" s="72"/>
      <c r="K364" s="37" t="str">
        <f>Results!C372</f>
        <v>G10</v>
      </c>
      <c r="L364" s="37" t="str">
        <f>Results!B372</f>
        <v>PTPRN2</v>
      </c>
      <c r="M364" s="81" t="e">
        <f>Results!F372</f>
        <v>#DIV/0!</v>
      </c>
      <c r="N364" s="81" t="e">
        <f>Results!G372</f>
        <v>#DIV/0!</v>
      </c>
    </row>
    <row r="365" spans="10:14" ht="15" customHeight="1">
      <c r="J365" s="72"/>
      <c r="K365" s="37" t="str">
        <f>Results!C373</f>
        <v>G11</v>
      </c>
      <c r="L365" s="37" t="str">
        <f>Results!B373</f>
        <v>LSM2</v>
      </c>
      <c r="M365" s="81" t="e">
        <f>Results!F373</f>
        <v>#DIV/0!</v>
      </c>
      <c r="N365" s="81" t="e">
        <f>Results!G373</f>
        <v>#DIV/0!</v>
      </c>
    </row>
    <row r="366" spans="10:14" ht="15" customHeight="1">
      <c r="J366" s="72"/>
      <c r="K366" s="37" t="str">
        <f>Results!C374</f>
        <v>G12</v>
      </c>
      <c r="L366" s="37" t="str">
        <f>Results!B374</f>
        <v>CALCOCO1</v>
      </c>
      <c r="M366" s="81" t="e">
        <f>Results!F374</f>
        <v>#DIV/0!</v>
      </c>
      <c r="N366" s="81" t="e">
        <f>Results!G374</f>
        <v>#DIV/0!</v>
      </c>
    </row>
    <row r="367" spans="10:14" ht="15" customHeight="1">
      <c r="J367" s="72"/>
      <c r="K367" s="37" t="str">
        <f>Results!C375</f>
        <v>H01</v>
      </c>
      <c r="L367" s="37" t="str">
        <f>Results!B375</f>
        <v>HGDC</v>
      </c>
      <c r="M367" s="81" t="e">
        <f>Results!F375</f>
        <v>#DIV/0!</v>
      </c>
      <c r="N367" s="81" t="e">
        <f>Results!G375</f>
        <v>#DIV/0!</v>
      </c>
    </row>
    <row r="368" spans="10:14" ht="15" customHeight="1">
      <c r="J368" s="72"/>
      <c r="K368" s="37" t="str">
        <f>Results!C376</f>
        <v>H02</v>
      </c>
      <c r="L368" s="37" t="str">
        <f>Results!B376</f>
        <v>HGDC</v>
      </c>
      <c r="M368" s="81" t="e">
        <f>Results!F376</f>
        <v>#DIV/0!</v>
      </c>
      <c r="N368" s="81" t="e">
        <f>Results!G376</f>
        <v>#DIV/0!</v>
      </c>
    </row>
    <row r="369" spans="10:14" ht="15" customHeight="1">
      <c r="J369" s="72"/>
      <c r="K369" s="37" t="str">
        <f>Results!C377</f>
        <v>H03</v>
      </c>
      <c r="L369" s="37" t="str">
        <f>Results!B377</f>
        <v>GAPDH</v>
      </c>
      <c r="M369" s="81" t="e">
        <f>Results!F377</f>
        <v>#DIV/0!</v>
      </c>
      <c r="N369" s="81" t="e">
        <f>Results!G377</f>
        <v>#DIV/0!</v>
      </c>
    </row>
    <row r="370" spans="10:14" ht="15" customHeight="1">
      <c r="J370" s="72"/>
      <c r="K370" s="37" t="str">
        <f>Results!C378</f>
        <v>H04</v>
      </c>
      <c r="L370" s="37" t="str">
        <f>Results!B378</f>
        <v>ACTB</v>
      </c>
      <c r="M370" s="81" t="e">
        <f>Results!F378</f>
        <v>#DIV/0!</v>
      </c>
      <c r="N370" s="81" t="e">
        <f>Results!G378</f>
        <v>#DIV/0!</v>
      </c>
    </row>
    <row r="371" spans="10:14" ht="15" customHeight="1">
      <c r="J371" s="72"/>
      <c r="K371" s="37" t="str">
        <f>Results!C379</f>
        <v>H05</v>
      </c>
      <c r="L371" s="37" t="str">
        <f>Results!B379</f>
        <v>B2M</v>
      </c>
      <c r="M371" s="81" t="e">
        <f>Results!F379</f>
        <v>#DIV/0!</v>
      </c>
      <c r="N371" s="81" t="e">
        <f>Results!G379</f>
        <v>#DIV/0!</v>
      </c>
    </row>
    <row r="372" spans="10:14" ht="15" customHeight="1">
      <c r="J372" s="72"/>
      <c r="K372" s="37" t="str">
        <f>Results!C380</f>
        <v>H06</v>
      </c>
      <c r="L372" s="37" t="str">
        <f>Results!B380</f>
        <v>RPL13A</v>
      </c>
      <c r="M372" s="81" t="e">
        <f>Results!F380</f>
        <v>#DIV/0!</v>
      </c>
      <c r="N372" s="81" t="e">
        <f>Results!G380</f>
        <v>#DIV/0!</v>
      </c>
    </row>
    <row r="373" spans="10:14" ht="15" customHeight="1">
      <c r="J373" s="72"/>
      <c r="K373" s="37" t="str">
        <f>Results!C381</f>
        <v>H07</v>
      </c>
      <c r="L373" s="37" t="str">
        <f>Results!B381</f>
        <v>HPRT1</v>
      </c>
      <c r="M373" s="81" t="e">
        <f>Results!F381</f>
        <v>#DIV/0!</v>
      </c>
      <c r="N373" s="81" t="e">
        <f>Results!G381</f>
        <v>#DIV/0!</v>
      </c>
    </row>
    <row r="374" spans="10:14" ht="15" customHeight="1">
      <c r="J374" s="74"/>
      <c r="K374" s="37" t="str">
        <f>Results!C382</f>
        <v>H08</v>
      </c>
      <c r="L374" s="37" t="str">
        <f>Results!B382</f>
        <v>RN18S1</v>
      </c>
      <c r="M374" s="81" t="e">
        <f>Results!F382</f>
        <v>#DIV/0!</v>
      </c>
      <c r="N374" s="81" t="e">
        <f>Results!G382</f>
        <v>#DIV/0!</v>
      </c>
    </row>
    <row r="375" spans="10:14" ht="15" customHeight="1">
      <c r="J375" s="69" t="str">
        <f>'Gene Table'!A387</f>
        <v>Plate 5</v>
      </c>
      <c r="K375" s="37" t="str">
        <f>Results!C387</f>
        <v>A01</v>
      </c>
      <c r="L375" s="37" t="str">
        <f>Results!B387</f>
        <v>MYH7B</v>
      </c>
      <c r="M375" s="81" t="e">
        <f>Results!F387</f>
        <v>#DIV/0!</v>
      </c>
      <c r="N375" s="81" t="e">
        <f>Results!G387</f>
        <v>#DIV/0!</v>
      </c>
    </row>
    <row r="376" spans="10:14" ht="15" customHeight="1">
      <c r="J376" s="72"/>
      <c r="K376" s="37" t="str">
        <f>Results!C388</f>
        <v>A02</v>
      </c>
      <c r="L376" s="37" t="str">
        <f>Results!B388</f>
        <v>MTUS1</v>
      </c>
      <c r="M376" s="81" t="e">
        <f>Results!F388</f>
        <v>#DIV/0!</v>
      </c>
      <c r="N376" s="81" t="e">
        <f>Results!G388</f>
        <v>#DIV/0!</v>
      </c>
    </row>
    <row r="377" spans="10:14" ht="15" customHeight="1">
      <c r="J377" s="72"/>
      <c r="K377" s="37" t="str">
        <f>Results!C389</f>
        <v>A03</v>
      </c>
      <c r="L377" s="37" t="str">
        <f>Results!B389</f>
        <v>MTA3</v>
      </c>
      <c r="M377" s="81" t="e">
        <f>Results!F389</f>
        <v>#DIV/0!</v>
      </c>
      <c r="N377" s="81" t="e">
        <f>Results!G389</f>
        <v>#DIV/0!</v>
      </c>
    </row>
    <row r="378" spans="10:14" ht="15" customHeight="1">
      <c r="J378" s="72"/>
      <c r="K378" s="37" t="str">
        <f>Results!C390</f>
        <v>A04</v>
      </c>
      <c r="L378" s="37" t="str">
        <f>Results!B390</f>
        <v>PTHLH</v>
      </c>
      <c r="M378" s="81" t="e">
        <f>Results!F390</f>
        <v>#DIV/0!</v>
      </c>
      <c r="N378" s="81" t="e">
        <f>Results!G390</f>
        <v>#DIV/0!</v>
      </c>
    </row>
    <row r="379" spans="10:14" ht="15" customHeight="1">
      <c r="J379" s="72"/>
      <c r="K379" s="37" t="str">
        <f>Results!C391</f>
        <v>A05</v>
      </c>
      <c r="L379" s="37" t="str">
        <f>Results!B391</f>
        <v>PTCH1</v>
      </c>
      <c r="M379" s="81" t="e">
        <f>Results!F391</f>
        <v>#DIV/0!</v>
      </c>
      <c r="N379" s="81" t="e">
        <f>Results!G391</f>
        <v>#DIV/0!</v>
      </c>
    </row>
    <row r="380" spans="10:14" ht="15" customHeight="1">
      <c r="J380" s="72"/>
      <c r="K380" s="37" t="str">
        <f>Results!C392</f>
        <v>A06</v>
      </c>
      <c r="L380" s="37" t="str">
        <f>Results!B392</f>
        <v>BCCIP</v>
      </c>
      <c r="M380" s="81" t="e">
        <f>Results!F392</f>
        <v>#DIV/0!</v>
      </c>
      <c r="N380" s="81" t="e">
        <f>Results!G392</f>
        <v>#DIV/0!</v>
      </c>
    </row>
    <row r="381" spans="10:14" ht="15" customHeight="1">
      <c r="J381" s="72"/>
      <c r="K381" s="37" t="str">
        <f>Results!C393</f>
        <v>A07</v>
      </c>
      <c r="L381" s="37" t="str">
        <f>Results!B393</f>
        <v>TEX14</v>
      </c>
      <c r="M381" s="81" t="e">
        <f>Results!F393</f>
        <v>#DIV/0!</v>
      </c>
      <c r="N381" s="81" t="e">
        <f>Results!G393</f>
        <v>#DIV/0!</v>
      </c>
    </row>
    <row r="382" spans="10:14" ht="15" customHeight="1">
      <c r="J382" s="72"/>
      <c r="K382" s="37" t="str">
        <f>Results!C394</f>
        <v>A08</v>
      </c>
      <c r="L382" s="37" t="str">
        <f>Results!B394</f>
        <v>MAPK9</v>
      </c>
      <c r="M382" s="81" t="e">
        <f>Results!F394</f>
        <v>#DIV/0!</v>
      </c>
      <c r="N382" s="81" t="e">
        <f>Results!G394</f>
        <v>#DIV/0!</v>
      </c>
    </row>
    <row r="383" spans="10:14" ht="15" customHeight="1">
      <c r="J383" s="72"/>
      <c r="K383" s="37" t="str">
        <f>Results!C395</f>
        <v>A09</v>
      </c>
      <c r="L383" s="37" t="str">
        <f>Results!B395</f>
        <v>MAPK8</v>
      </c>
      <c r="M383" s="81" t="e">
        <f>Results!F395</f>
        <v>#DIV/0!</v>
      </c>
      <c r="N383" s="81" t="e">
        <f>Results!G395</f>
        <v>#DIV/0!</v>
      </c>
    </row>
    <row r="384" spans="10:14" ht="15" customHeight="1">
      <c r="J384" s="72"/>
      <c r="K384" s="37" t="str">
        <f>Results!C396</f>
        <v>A10</v>
      </c>
      <c r="L384" s="37" t="str">
        <f>Results!B396</f>
        <v>PRKCA</v>
      </c>
      <c r="M384" s="81" t="e">
        <f>Results!F396</f>
        <v>#DIV/0!</v>
      </c>
      <c r="N384" s="81" t="e">
        <f>Results!G396</f>
        <v>#DIV/0!</v>
      </c>
    </row>
    <row r="385" spans="10:14" ht="15" customHeight="1">
      <c r="J385" s="72"/>
      <c r="K385" s="37" t="str">
        <f>Results!C397</f>
        <v>A11</v>
      </c>
      <c r="L385" s="37" t="str">
        <f>Results!B397</f>
        <v>IL17RB</v>
      </c>
      <c r="M385" s="81" t="e">
        <f>Results!F397</f>
        <v>#DIV/0!</v>
      </c>
      <c r="N385" s="81" t="e">
        <f>Results!G397</f>
        <v>#DIV/0!</v>
      </c>
    </row>
    <row r="386" spans="10:14" ht="15" customHeight="1">
      <c r="J386" s="72"/>
      <c r="K386" s="37" t="str">
        <f>Results!C398</f>
        <v>A12</v>
      </c>
      <c r="L386" s="37" t="str">
        <f>Results!B398</f>
        <v>PPP2R5E</v>
      </c>
      <c r="M386" s="81" t="e">
        <f>Results!F398</f>
        <v>#DIV/0!</v>
      </c>
      <c r="N386" s="81" t="e">
        <f>Results!G398</f>
        <v>#DIV/0!</v>
      </c>
    </row>
    <row r="387" spans="10:14" ht="15" customHeight="1">
      <c r="J387" s="72"/>
      <c r="K387" s="37" t="str">
        <f>Results!C399</f>
        <v>B01</v>
      </c>
      <c r="L387" s="37" t="str">
        <f>Results!B399</f>
        <v>PPP2R2A</v>
      </c>
      <c r="M387" s="81" t="e">
        <f>Results!F399</f>
        <v>#DIV/0!</v>
      </c>
      <c r="N387" s="81" t="e">
        <f>Results!G399</f>
        <v>#DIV/0!</v>
      </c>
    </row>
    <row r="388" spans="10:14" ht="15" customHeight="1">
      <c r="J388" s="72"/>
      <c r="K388" s="37" t="str">
        <f>Results!C400</f>
        <v>B02</v>
      </c>
      <c r="L388" s="37" t="str">
        <f>Results!B400</f>
        <v>PPP2R1B</v>
      </c>
      <c r="M388" s="81" t="e">
        <f>Results!F400</f>
        <v>#DIV/0!</v>
      </c>
      <c r="N388" s="81" t="e">
        <f>Results!G400</f>
        <v>#DIV/0!</v>
      </c>
    </row>
    <row r="389" spans="10:14" ht="15" customHeight="1">
      <c r="J389" s="72"/>
      <c r="K389" s="37" t="str">
        <f>Results!C401</f>
        <v>B03</v>
      </c>
      <c r="L389" s="37" t="str">
        <f>Results!B401</f>
        <v>ZWILCH</v>
      </c>
      <c r="M389" s="81" t="e">
        <f>Results!F401</f>
        <v>#DIV/0!</v>
      </c>
      <c r="N389" s="81" t="e">
        <f>Results!G401</f>
        <v>#DIV/0!</v>
      </c>
    </row>
    <row r="390" spans="10:14" ht="15" customHeight="1">
      <c r="J390" s="72"/>
      <c r="K390" s="37" t="str">
        <f>Results!C402</f>
        <v>B04</v>
      </c>
      <c r="L390" s="37" t="str">
        <f>Results!B402</f>
        <v>PPP1CB</v>
      </c>
      <c r="M390" s="81" t="e">
        <f>Results!F402</f>
        <v>#DIV/0!</v>
      </c>
      <c r="N390" s="81" t="e">
        <f>Results!G402</f>
        <v>#DIV/0!</v>
      </c>
    </row>
    <row r="391" spans="10:14" ht="15" customHeight="1">
      <c r="J391" s="72"/>
      <c r="K391" s="37" t="str">
        <f>Results!C403</f>
        <v>B05</v>
      </c>
      <c r="L391" s="37" t="str">
        <f>Results!B403</f>
        <v>ATRX</v>
      </c>
      <c r="M391" s="81" t="e">
        <f>Results!F403</f>
        <v>#DIV/0!</v>
      </c>
      <c r="N391" s="81" t="e">
        <f>Results!G403</f>
        <v>#DIV/0!</v>
      </c>
    </row>
    <row r="392" spans="10:14" ht="15" customHeight="1">
      <c r="J392" s="72"/>
      <c r="K392" s="37" t="str">
        <f>Results!C404</f>
        <v>B06</v>
      </c>
      <c r="L392" s="37" t="str">
        <f>Results!B404</f>
        <v>PPARA</v>
      </c>
      <c r="M392" s="81" t="e">
        <f>Results!F404</f>
        <v>#DIV/0!</v>
      </c>
      <c r="N392" s="81" t="e">
        <f>Results!G404</f>
        <v>#DIV/0!</v>
      </c>
    </row>
    <row r="393" spans="10:14" ht="15" customHeight="1">
      <c r="J393" s="72"/>
      <c r="K393" s="37" t="str">
        <f>Results!C405</f>
        <v>B07</v>
      </c>
      <c r="L393" s="37" t="str">
        <f>Results!B405</f>
        <v>UGT1A6</v>
      </c>
      <c r="M393" s="81" t="e">
        <f>Results!F405</f>
        <v>#DIV/0!</v>
      </c>
      <c r="N393" s="81" t="e">
        <f>Results!G405</f>
        <v>#DIV/0!</v>
      </c>
    </row>
    <row r="394" spans="10:14" ht="15" customHeight="1">
      <c r="J394" s="72"/>
      <c r="K394" s="37" t="str">
        <f>Results!C406</f>
        <v>B08</v>
      </c>
      <c r="L394" s="37" t="str">
        <f>Results!B406</f>
        <v>TERF2IP</v>
      </c>
      <c r="M394" s="81" t="e">
        <f>Results!F406</f>
        <v>#DIV/0!</v>
      </c>
      <c r="N394" s="81" t="e">
        <f>Results!G406</f>
        <v>#DIV/0!</v>
      </c>
    </row>
    <row r="395" spans="10:14" ht="15" customHeight="1">
      <c r="J395" s="72"/>
      <c r="K395" s="37" t="str">
        <f>Results!C407</f>
        <v>B09</v>
      </c>
      <c r="L395" s="37" t="str">
        <f>Results!B407</f>
        <v>POLB</v>
      </c>
      <c r="M395" s="81" t="e">
        <f>Results!F407</f>
        <v>#DIV/0!</v>
      </c>
      <c r="N395" s="81" t="e">
        <f>Results!G407</f>
        <v>#DIV/0!</v>
      </c>
    </row>
    <row r="396" spans="10:14" ht="15" customHeight="1">
      <c r="J396" s="72"/>
      <c r="K396" s="37" t="str">
        <f>Results!C408</f>
        <v>B10</v>
      </c>
      <c r="L396" s="37">
        <f>Results!B408</f>
        <v>41521</v>
      </c>
      <c r="M396" s="81" t="e">
        <f>Results!F408</f>
        <v>#DIV/0!</v>
      </c>
      <c r="N396" s="81" t="e">
        <f>Results!G408</f>
        <v>#DIV/0!</v>
      </c>
    </row>
    <row r="397" spans="10:14" ht="15" customHeight="1">
      <c r="J397" s="72"/>
      <c r="K397" s="37" t="str">
        <f>Results!C409</f>
        <v>B11</v>
      </c>
      <c r="L397" s="37" t="str">
        <f>Results!B409</f>
        <v>TLR9</v>
      </c>
      <c r="M397" s="81" t="e">
        <f>Results!F409</f>
        <v>#DIV/0!</v>
      </c>
      <c r="N397" s="81" t="e">
        <f>Results!G409</f>
        <v>#DIV/0!</v>
      </c>
    </row>
    <row r="398" spans="10:14" ht="15" customHeight="1">
      <c r="J398" s="72"/>
      <c r="K398" s="37" t="str">
        <f>Results!C410</f>
        <v>B12</v>
      </c>
      <c r="L398" s="37" t="str">
        <f>Results!B410</f>
        <v>PNMT</v>
      </c>
      <c r="M398" s="81" t="e">
        <f>Results!F410</f>
        <v>#DIV/0!</v>
      </c>
      <c r="N398" s="81" t="e">
        <f>Results!G410</f>
        <v>#DIV/0!</v>
      </c>
    </row>
    <row r="399" spans="10:14" ht="15" customHeight="1">
      <c r="J399" s="72"/>
      <c r="K399" s="37" t="str">
        <f>Results!C411</f>
        <v>C01</v>
      </c>
      <c r="L399" s="37" t="str">
        <f>Results!B411</f>
        <v>PLK1</v>
      </c>
      <c r="M399" s="81" t="e">
        <f>Results!F411</f>
        <v>#DIV/0!</v>
      </c>
      <c r="N399" s="81" t="e">
        <f>Results!G411</f>
        <v>#DIV/0!</v>
      </c>
    </row>
    <row r="400" spans="10:14" ht="15" customHeight="1">
      <c r="J400" s="72"/>
      <c r="K400" s="37" t="str">
        <f>Results!C412</f>
        <v>C02</v>
      </c>
      <c r="L400" s="37" t="str">
        <f>Results!B412</f>
        <v>PIK3CB</v>
      </c>
      <c r="M400" s="81" t="e">
        <f>Results!F412</f>
        <v>#DIV/0!</v>
      </c>
      <c r="N400" s="81" t="e">
        <f>Results!G412</f>
        <v>#DIV/0!</v>
      </c>
    </row>
    <row r="401" spans="10:14" ht="15" customHeight="1">
      <c r="J401" s="72"/>
      <c r="K401" s="37" t="str">
        <f>Results!C413</f>
        <v>C03</v>
      </c>
      <c r="L401" s="37" t="str">
        <f>Results!B413</f>
        <v>PGC</v>
      </c>
      <c r="M401" s="81" t="e">
        <f>Results!F413</f>
        <v>#DIV/0!</v>
      </c>
      <c r="N401" s="81" t="e">
        <f>Results!G413</f>
        <v>#DIV/0!</v>
      </c>
    </row>
    <row r="402" spans="10:14" ht="15" customHeight="1">
      <c r="J402" s="72"/>
      <c r="K402" s="37" t="str">
        <f>Results!C414</f>
        <v>C04</v>
      </c>
      <c r="L402" s="37" t="str">
        <f>Results!B414</f>
        <v>CRKRS</v>
      </c>
      <c r="M402" s="81" t="e">
        <f>Results!F414</f>
        <v>#DIV/0!</v>
      </c>
      <c r="N402" s="81" t="e">
        <f>Results!G414</f>
        <v>#DIV/0!</v>
      </c>
    </row>
    <row r="403" spans="10:14" ht="15" customHeight="1">
      <c r="J403" s="72"/>
      <c r="K403" s="37" t="str">
        <f>Results!C415</f>
        <v>C05</v>
      </c>
      <c r="L403" s="37" t="str">
        <f>Results!B415</f>
        <v>UIMC1</v>
      </c>
      <c r="M403" s="81" t="e">
        <f>Results!F415</f>
        <v>#DIV/0!</v>
      </c>
      <c r="N403" s="81" t="e">
        <f>Results!G415</f>
        <v>#DIV/0!</v>
      </c>
    </row>
    <row r="404" spans="10:14" ht="15" customHeight="1">
      <c r="J404" s="72"/>
      <c r="K404" s="37" t="str">
        <f>Results!C416</f>
        <v>C06</v>
      </c>
      <c r="L404" s="37" t="str">
        <f>Results!B416</f>
        <v>HSD17B7</v>
      </c>
      <c r="M404" s="81" t="e">
        <f>Results!F416</f>
        <v>#DIV/0!</v>
      </c>
      <c r="N404" s="81" t="e">
        <f>Results!G416</f>
        <v>#DIV/0!</v>
      </c>
    </row>
    <row r="405" spans="10:14" ht="15" customHeight="1">
      <c r="J405" s="72"/>
      <c r="K405" s="37" t="str">
        <f>Results!C417</f>
        <v>C07</v>
      </c>
      <c r="L405" s="37" t="str">
        <f>Results!B417</f>
        <v>REV1</v>
      </c>
      <c r="M405" s="81" t="e">
        <f>Results!F417</f>
        <v>#DIV/0!</v>
      </c>
      <c r="N405" s="81" t="e">
        <f>Results!G417</f>
        <v>#DIV/0!</v>
      </c>
    </row>
    <row r="406" spans="10:14" ht="15" customHeight="1">
      <c r="J406" s="72"/>
      <c r="K406" s="37" t="str">
        <f>Results!C418</f>
        <v>C08</v>
      </c>
      <c r="L406" s="37" t="str">
        <f>Results!B418</f>
        <v>TUBD1</v>
      </c>
      <c r="M406" s="81" t="e">
        <f>Results!F418</f>
        <v>#DIV/0!</v>
      </c>
      <c r="N406" s="81" t="e">
        <f>Results!G418</f>
        <v>#DIV/0!</v>
      </c>
    </row>
    <row r="407" spans="10:14" ht="15" customHeight="1">
      <c r="J407" s="72"/>
      <c r="K407" s="37" t="str">
        <f>Results!C419</f>
        <v>C09</v>
      </c>
      <c r="L407" s="37" t="str">
        <f>Results!B419</f>
        <v>SLC45A2</v>
      </c>
      <c r="M407" s="81" t="e">
        <f>Results!F419</f>
        <v>#DIV/0!</v>
      </c>
      <c r="N407" s="81" t="e">
        <f>Results!G419</f>
        <v>#DIV/0!</v>
      </c>
    </row>
    <row r="408" spans="10:14" ht="15" customHeight="1">
      <c r="J408" s="72"/>
      <c r="K408" s="37" t="str">
        <f>Results!C420</f>
        <v>C10</v>
      </c>
      <c r="L408" s="37" t="str">
        <f>Results!B420</f>
        <v>HSD17B12</v>
      </c>
      <c r="M408" s="81" t="e">
        <f>Results!F420</f>
        <v>#DIV/0!</v>
      </c>
      <c r="N408" s="81" t="e">
        <f>Results!G420</f>
        <v>#DIV/0!</v>
      </c>
    </row>
    <row r="409" spans="10:14" ht="15" customHeight="1">
      <c r="J409" s="72"/>
      <c r="K409" s="37" t="str">
        <f>Results!C421</f>
        <v>C11</v>
      </c>
      <c r="L409" s="37" t="str">
        <f>Results!B421</f>
        <v>PCNA</v>
      </c>
      <c r="M409" s="81" t="e">
        <f>Results!F421</f>
        <v>#DIV/0!</v>
      </c>
      <c r="N409" s="81" t="e">
        <f>Results!G421</f>
        <v>#DIV/0!</v>
      </c>
    </row>
    <row r="410" spans="10:14" ht="15" customHeight="1">
      <c r="J410" s="72"/>
      <c r="K410" s="37" t="str">
        <f>Results!C422</f>
        <v>C12</v>
      </c>
      <c r="L410" s="37" t="str">
        <f>Results!B422</f>
        <v>SH3GLB1</v>
      </c>
      <c r="M410" s="81" t="e">
        <f>Results!F422</f>
        <v>#DIV/0!</v>
      </c>
      <c r="N410" s="81" t="e">
        <f>Results!G422</f>
        <v>#DIV/0!</v>
      </c>
    </row>
    <row r="411" spans="10:14" ht="15" customHeight="1">
      <c r="J411" s="72"/>
      <c r="K411" s="37" t="str">
        <f>Results!C423</f>
        <v>D01</v>
      </c>
      <c r="L411" s="37" t="str">
        <f>Results!B423</f>
        <v>MLXIPL</v>
      </c>
      <c r="M411" s="81" t="e">
        <f>Results!F423</f>
        <v>#DIV/0!</v>
      </c>
      <c r="N411" s="81" t="e">
        <f>Results!G423</f>
        <v>#DIV/0!</v>
      </c>
    </row>
    <row r="412" spans="10:14" ht="15" customHeight="1">
      <c r="J412" s="72"/>
      <c r="K412" s="37" t="str">
        <f>Results!C424</f>
        <v>D02</v>
      </c>
      <c r="L412" s="37" t="str">
        <f>Results!B424</f>
        <v>GMNN</v>
      </c>
      <c r="M412" s="81" t="e">
        <f>Results!F424</f>
        <v>#DIV/0!</v>
      </c>
      <c r="N412" s="81" t="e">
        <f>Results!G424</f>
        <v>#DIV/0!</v>
      </c>
    </row>
    <row r="413" spans="10:14" ht="15" customHeight="1">
      <c r="J413" s="72"/>
      <c r="K413" s="37" t="str">
        <f>Results!C425</f>
        <v>D03</v>
      </c>
      <c r="L413" s="37" t="str">
        <f>Results!B425</f>
        <v>ODC1</v>
      </c>
      <c r="M413" s="81" t="e">
        <f>Results!F425</f>
        <v>#DIV/0!</v>
      </c>
      <c r="N413" s="81" t="e">
        <f>Results!G425</f>
        <v>#DIV/0!</v>
      </c>
    </row>
    <row r="414" spans="10:14" ht="15" customHeight="1">
      <c r="J414" s="72"/>
      <c r="K414" s="37" t="str">
        <f>Results!C426</f>
        <v>D04</v>
      </c>
      <c r="L414" s="37" t="str">
        <f>Results!B426</f>
        <v>NFKB1</v>
      </c>
      <c r="M414" s="81" t="e">
        <f>Results!F426</f>
        <v>#DIV/0!</v>
      </c>
      <c r="N414" s="81" t="e">
        <f>Results!G426</f>
        <v>#DIV/0!</v>
      </c>
    </row>
    <row r="415" spans="10:14" ht="15" customHeight="1">
      <c r="J415" s="72"/>
      <c r="K415" s="37" t="str">
        <f>Results!C427</f>
        <v>D05</v>
      </c>
      <c r="L415" s="37" t="str">
        <f>Results!B427</f>
        <v>NEK2</v>
      </c>
      <c r="M415" s="81" t="e">
        <f>Results!F427</f>
        <v>#DIV/0!</v>
      </c>
      <c r="N415" s="81" t="e">
        <f>Results!G427</f>
        <v>#DIV/0!</v>
      </c>
    </row>
    <row r="416" spans="10:14" ht="15" customHeight="1">
      <c r="J416" s="72"/>
      <c r="K416" s="37" t="str">
        <f>Results!C428</f>
        <v>D06</v>
      </c>
      <c r="L416" s="37" t="str">
        <f>Results!B428</f>
        <v>NCF4</v>
      </c>
      <c r="M416" s="81" t="e">
        <f>Results!F428</f>
        <v>#DIV/0!</v>
      </c>
      <c r="N416" s="81" t="e">
        <f>Results!G428</f>
        <v>#DIV/0!</v>
      </c>
    </row>
    <row r="417" spans="10:14" ht="15" customHeight="1">
      <c r="J417" s="72"/>
      <c r="K417" s="37" t="str">
        <f>Results!C429</f>
        <v>D07</v>
      </c>
      <c r="L417" s="37" t="str">
        <f>Results!B429</f>
        <v>NCF2</v>
      </c>
      <c r="M417" s="81" t="e">
        <f>Results!F429</f>
        <v>#DIV/0!</v>
      </c>
      <c r="N417" s="81" t="e">
        <f>Results!G429</f>
        <v>#DIV/0!</v>
      </c>
    </row>
    <row r="418" spans="10:14" ht="15" customHeight="1">
      <c r="J418" s="72"/>
      <c r="K418" s="37" t="str">
        <f>Results!C430</f>
        <v>D08</v>
      </c>
      <c r="L418" s="37" t="str">
        <f>Results!B430</f>
        <v>MYT1</v>
      </c>
      <c r="M418" s="81" t="e">
        <f>Results!F430</f>
        <v>#DIV/0!</v>
      </c>
      <c r="N418" s="81" t="e">
        <f>Results!G430</f>
        <v>#DIV/0!</v>
      </c>
    </row>
    <row r="419" spans="10:14" ht="15" customHeight="1">
      <c r="J419" s="72"/>
      <c r="K419" s="37" t="str">
        <f>Results!C431</f>
        <v>D09</v>
      </c>
      <c r="L419" s="37" t="str">
        <f>Results!B431</f>
        <v>MSH3</v>
      </c>
      <c r="M419" s="81" t="e">
        <f>Results!F431</f>
        <v>#DIV/0!</v>
      </c>
      <c r="N419" s="81" t="e">
        <f>Results!G431</f>
        <v>#DIV/0!</v>
      </c>
    </row>
    <row r="420" spans="10:14" ht="15" customHeight="1">
      <c r="J420" s="72"/>
      <c r="K420" s="37" t="str">
        <f>Results!C432</f>
        <v>D10</v>
      </c>
      <c r="L420" s="37" t="str">
        <f>Results!B432</f>
        <v>MSH2</v>
      </c>
      <c r="M420" s="81" t="e">
        <f>Results!F432</f>
        <v>#DIV/0!</v>
      </c>
      <c r="N420" s="81" t="e">
        <f>Results!G432</f>
        <v>#DIV/0!</v>
      </c>
    </row>
    <row r="421" spans="10:14" ht="15" customHeight="1">
      <c r="J421" s="72"/>
      <c r="K421" s="37" t="str">
        <f>Results!C433</f>
        <v>D11</v>
      </c>
      <c r="L421" s="37" t="str">
        <f>Results!B433</f>
        <v>MPG</v>
      </c>
      <c r="M421" s="81" t="e">
        <f>Results!F433</f>
        <v>#DIV/0!</v>
      </c>
      <c r="N421" s="81" t="e">
        <f>Results!G433</f>
        <v>#DIV/0!</v>
      </c>
    </row>
    <row r="422" spans="10:14" ht="15" customHeight="1">
      <c r="J422" s="72"/>
      <c r="K422" s="37" t="str">
        <f>Results!C434</f>
        <v>D12</v>
      </c>
      <c r="L422" s="37" t="str">
        <f>Results!B434</f>
        <v>MMP12</v>
      </c>
      <c r="M422" s="81" t="e">
        <f>Results!F434</f>
        <v>#DIV/0!</v>
      </c>
      <c r="N422" s="81" t="e">
        <f>Results!G434</f>
        <v>#DIV/0!</v>
      </c>
    </row>
    <row r="423" spans="10:14" ht="15" customHeight="1">
      <c r="J423" s="72"/>
      <c r="K423" s="37" t="str">
        <f>Results!C435</f>
        <v>E01</v>
      </c>
      <c r="L423" s="37" t="str">
        <f>Results!B435</f>
        <v>KITLG</v>
      </c>
      <c r="M423" s="81" t="e">
        <f>Results!F435</f>
        <v>#DIV/0!</v>
      </c>
      <c r="N423" s="81" t="e">
        <f>Results!G435</f>
        <v>#DIV/0!</v>
      </c>
    </row>
    <row r="424" spans="10:14" ht="15" customHeight="1">
      <c r="J424" s="72"/>
      <c r="K424" s="37" t="str">
        <f>Results!C436</f>
        <v>E02</v>
      </c>
      <c r="L424" s="37" t="str">
        <f>Results!B436</f>
        <v>MDM4</v>
      </c>
      <c r="M424" s="81" t="e">
        <f>Results!F436</f>
        <v>#DIV/0!</v>
      </c>
      <c r="N424" s="81" t="e">
        <f>Results!G436</f>
        <v>#DIV/0!</v>
      </c>
    </row>
    <row r="425" spans="10:14" ht="15" customHeight="1">
      <c r="J425" s="72"/>
      <c r="K425" s="37" t="str">
        <f>Results!C437</f>
        <v>E03</v>
      </c>
      <c r="L425" s="37" t="str">
        <f>Results!B437</f>
        <v>MBP</v>
      </c>
      <c r="M425" s="81" t="e">
        <f>Results!F437</f>
        <v>#DIV/0!</v>
      </c>
      <c r="N425" s="81" t="e">
        <f>Results!G437</f>
        <v>#DIV/0!</v>
      </c>
    </row>
    <row r="426" spans="10:14" ht="15" customHeight="1">
      <c r="J426" s="72"/>
      <c r="K426" s="37" t="str">
        <f>Results!C438</f>
        <v>E04</v>
      </c>
      <c r="L426" s="37" t="str">
        <f>Results!B438</f>
        <v>MAT2A</v>
      </c>
      <c r="M426" s="81" t="e">
        <f>Results!F438</f>
        <v>#DIV/0!</v>
      </c>
      <c r="N426" s="81" t="e">
        <f>Results!G438</f>
        <v>#DIV/0!</v>
      </c>
    </row>
    <row r="427" spans="10:14" ht="15" customHeight="1">
      <c r="J427" s="72"/>
      <c r="K427" s="37" t="str">
        <f>Results!C439</f>
        <v>E05</v>
      </c>
      <c r="L427" s="37" t="str">
        <f>Results!B439</f>
        <v>SMAD7</v>
      </c>
      <c r="M427" s="81" t="e">
        <f>Results!F439</f>
        <v>#DIV/0!</v>
      </c>
      <c r="N427" s="81" t="e">
        <f>Results!G439</f>
        <v>#DIV/0!</v>
      </c>
    </row>
    <row r="428" spans="10:14" ht="15" customHeight="1">
      <c r="J428" s="72"/>
      <c r="K428" s="37" t="str">
        <f>Results!C440</f>
        <v>E06</v>
      </c>
      <c r="L428" s="37" t="str">
        <f>Results!B440</f>
        <v>LRP1</v>
      </c>
      <c r="M428" s="81" t="e">
        <f>Results!F440</f>
        <v>#DIV/0!</v>
      </c>
      <c r="N428" s="81" t="e">
        <f>Results!G440</f>
        <v>#DIV/0!</v>
      </c>
    </row>
    <row r="429" spans="10:14" ht="15" customHeight="1">
      <c r="J429" s="72"/>
      <c r="K429" s="37" t="str">
        <f>Results!C441</f>
        <v>E07</v>
      </c>
      <c r="L429" s="37" t="str">
        <f>Results!B441</f>
        <v>LPL</v>
      </c>
      <c r="M429" s="81" t="e">
        <f>Results!F441</f>
        <v>#DIV/0!</v>
      </c>
      <c r="N429" s="81" t="e">
        <f>Results!G441</f>
        <v>#DIV/0!</v>
      </c>
    </row>
    <row r="430" spans="10:14" ht="15" customHeight="1">
      <c r="J430" s="72"/>
      <c r="K430" s="37" t="str">
        <f>Results!C442</f>
        <v>E08</v>
      </c>
      <c r="L430" s="37" t="str">
        <f>Results!B442</f>
        <v>RHOC</v>
      </c>
      <c r="M430" s="81" t="e">
        <f>Results!F442</f>
        <v>#DIV/0!</v>
      </c>
      <c r="N430" s="81" t="e">
        <f>Results!G442</f>
        <v>#DIV/0!</v>
      </c>
    </row>
    <row r="431" spans="10:14" ht="15" customHeight="1">
      <c r="J431" s="72"/>
      <c r="K431" s="37" t="str">
        <f>Results!C443</f>
        <v>E09</v>
      </c>
      <c r="L431" s="37" t="str">
        <f>Results!B443</f>
        <v>YPEL2</v>
      </c>
      <c r="M431" s="81" t="e">
        <f>Results!F443</f>
        <v>#DIV/0!</v>
      </c>
      <c r="N431" s="81" t="e">
        <f>Results!G443</f>
        <v>#DIV/0!</v>
      </c>
    </row>
    <row r="432" spans="10:14" ht="15" customHeight="1">
      <c r="J432" s="72"/>
      <c r="K432" s="37" t="str">
        <f>Results!C444</f>
        <v>E10</v>
      </c>
      <c r="L432" s="37" t="str">
        <f>Results!B444</f>
        <v>KPNB1</v>
      </c>
      <c r="M432" s="81" t="e">
        <f>Results!F444</f>
        <v>#DIV/0!</v>
      </c>
      <c r="N432" s="81" t="e">
        <f>Results!G444</f>
        <v>#DIV/0!</v>
      </c>
    </row>
    <row r="433" spans="10:14" ht="15" customHeight="1">
      <c r="J433" s="72"/>
      <c r="K433" s="37" t="str">
        <f>Results!C445</f>
        <v>E11</v>
      </c>
      <c r="L433" s="37" t="str">
        <f>Results!B445</f>
        <v>KLKB1</v>
      </c>
      <c r="M433" s="81" t="e">
        <f>Results!F445</f>
        <v>#DIV/0!</v>
      </c>
      <c r="N433" s="81" t="e">
        <f>Results!G445</f>
        <v>#DIV/0!</v>
      </c>
    </row>
    <row r="434" spans="10:14" ht="15" customHeight="1">
      <c r="J434" s="72"/>
      <c r="K434" s="37" t="str">
        <f>Results!C446</f>
        <v>E12</v>
      </c>
      <c r="L434" s="37" t="str">
        <f>Results!B446</f>
        <v>KISS1</v>
      </c>
      <c r="M434" s="81" t="e">
        <f>Results!F446</f>
        <v>#DIV/0!</v>
      </c>
      <c r="N434" s="81" t="e">
        <f>Results!G446</f>
        <v>#DIV/0!</v>
      </c>
    </row>
    <row r="435" spans="10:14" ht="15" customHeight="1">
      <c r="J435" s="72"/>
      <c r="K435" s="37" t="str">
        <f>Results!C447</f>
        <v>F01</v>
      </c>
      <c r="L435" s="37" t="str">
        <f>Results!B447</f>
        <v>JUN</v>
      </c>
      <c r="M435" s="81" t="e">
        <f>Results!F447</f>
        <v>#DIV/0!</v>
      </c>
      <c r="N435" s="81" t="e">
        <f>Results!G447</f>
        <v>#DIV/0!</v>
      </c>
    </row>
    <row r="436" spans="10:14" ht="15" customHeight="1">
      <c r="J436" s="72"/>
      <c r="K436" s="37" t="str">
        <f>Results!C448</f>
        <v>F02</v>
      </c>
      <c r="L436" s="37" t="str">
        <f>Results!B448</f>
        <v>ITGB5</v>
      </c>
      <c r="M436" s="81" t="e">
        <f>Results!F448</f>
        <v>#DIV/0!</v>
      </c>
      <c r="N436" s="81" t="e">
        <f>Results!G448</f>
        <v>#DIV/0!</v>
      </c>
    </row>
    <row r="437" spans="10:14" ht="15" customHeight="1">
      <c r="J437" s="72"/>
      <c r="K437" s="37" t="str">
        <f>Results!C449</f>
        <v>F03</v>
      </c>
      <c r="L437" s="37" t="str">
        <f>Results!B449</f>
        <v>ITGAV</v>
      </c>
      <c r="M437" s="81" t="e">
        <f>Results!F449</f>
        <v>#DIV/0!</v>
      </c>
      <c r="N437" s="81" t="e">
        <f>Results!G449</f>
        <v>#DIV/0!</v>
      </c>
    </row>
    <row r="438" spans="10:14" ht="15" customHeight="1">
      <c r="J438" s="72"/>
      <c r="K438" s="37" t="str">
        <f>Results!C450</f>
        <v>F04</v>
      </c>
      <c r="L438" s="37" t="str">
        <f>Results!B450</f>
        <v>ITGA6</v>
      </c>
      <c r="M438" s="81" t="e">
        <f>Results!F450</f>
        <v>#DIV/0!</v>
      </c>
      <c r="N438" s="81" t="e">
        <f>Results!G450</f>
        <v>#DIV/0!</v>
      </c>
    </row>
    <row r="439" spans="10:14" ht="15" customHeight="1">
      <c r="J439" s="72"/>
      <c r="K439" s="37" t="str">
        <f>Results!C451</f>
        <v>F05</v>
      </c>
      <c r="L439" s="37" t="str">
        <f>Results!B451</f>
        <v>INSR</v>
      </c>
      <c r="M439" s="81" t="e">
        <f>Results!F451</f>
        <v>#DIV/0!</v>
      </c>
      <c r="N439" s="81" t="e">
        <f>Results!G451</f>
        <v>#DIV/0!</v>
      </c>
    </row>
    <row r="440" spans="10:14" ht="15" customHeight="1">
      <c r="J440" s="72"/>
      <c r="K440" s="37" t="str">
        <f>Results!C452</f>
        <v>F06</v>
      </c>
      <c r="L440" s="37" t="str">
        <f>Results!B452</f>
        <v>INS</v>
      </c>
      <c r="M440" s="81" t="e">
        <f>Results!F452</f>
        <v>#DIV/0!</v>
      </c>
      <c r="N440" s="81" t="e">
        <f>Results!G452</f>
        <v>#DIV/0!</v>
      </c>
    </row>
    <row r="441" spans="10:14" ht="15" customHeight="1">
      <c r="J441" s="72"/>
      <c r="K441" s="37" t="str">
        <f>Results!C453</f>
        <v>F07</v>
      </c>
      <c r="L441" s="37" t="str">
        <f>Results!B453</f>
        <v>IL18</v>
      </c>
      <c r="M441" s="81" t="e">
        <f>Results!F453</f>
        <v>#DIV/0!</v>
      </c>
      <c r="N441" s="81" t="e">
        <f>Results!G453</f>
        <v>#DIV/0!</v>
      </c>
    </row>
    <row r="442" spans="10:14" ht="15" customHeight="1">
      <c r="J442" s="72"/>
      <c r="K442" s="37" t="str">
        <f>Results!C454</f>
        <v>F08</v>
      </c>
      <c r="L442" s="37" t="str">
        <f>Results!B454</f>
        <v>IL13</v>
      </c>
      <c r="M442" s="81" t="e">
        <f>Results!F454</f>
        <v>#DIV/0!</v>
      </c>
      <c r="N442" s="81" t="e">
        <f>Results!G454</f>
        <v>#DIV/0!</v>
      </c>
    </row>
    <row r="443" spans="10:14" ht="15" customHeight="1">
      <c r="J443" s="72"/>
      <c r="K443" s="37" t="str">
        <f>Results!C455</f>
        <v>F09</v>
      </c>
      <c r="L443" s="37" t="str">
        <f>Results!B455</f>
        <v>IL12RB2</v>
      </c>
      <c r="M443" s="81" t="e">
        <f>Results!F455</f>
        <v>#DIV/0!</v>
      </c>
      <c r="N443" s="81" t="e">
        <f>Results!G455</f>
        <v>#DIV/0!</v>
      </c>
    </row>
    <row r="444" spans="10:14" ht="15" customHeight="1">
      <c r="J444" s="72"/>
      <c r="K444" s="37" t="str">
        <f>Results!C456</f>
        <v>F10</v>
      </c>
      <c r="L444" s="37" t="str">
        <f>Results!B456</f>
        <v>IL4</v>
      </c>
      <c r="M444" s="81" t="e">
        <f>Results!F456</f>
        <v>#DIV/0!</v>
      </c>
      <c r="N444" s="81" t="e">
        <f>Results!G456</f>
        <v>#DIV/0!</v>
      </c>
    </row>
    <row r="445" spans="10:14" ht="15" customHeight="1">
      <c r="J445" s="72"/>
      <c r="K445" s="37" t="str">
        <f>Results!C457</f>
        <v>F11</v>
      </c>
      <c r="L445" s="37" t="str">
        <f>Results!B457</f>
        <v>IGHMBP2</v>
      </c>
      <c r="M445" s="81" t="e">
        <f>Results!F457</f>
        <v>#DIV/0!</v>
      </c>
      <c r="N445" s="81" t="e">
        <f>Results!G457</f>
        <v>#DIV/0!</v>
      </c>
    </row>
    <row r="446" spans="10:14" ht="15" customHeight="1">
      <c r="J446" s="72"/>
      <c r="K446" s="37" t="str">
        <f>Results!C458</f>
        <v>F12</v>
      </c>
      <c r="L446" s="37" t="str">
        <f>Results!B458</f>
        <v>IGFBP7</v>
      </c>
      <c r="M446" s="81" t="e">
        <f>Results!F458</f>
        <v>#DIV/0!</v>
      </c>
      <c r="N446" s="81" t="e">
        <f>Results!G458</f>
        <v>#DIV/0!</v>
      </c>
    </row>
    <row r="447" spans="10:14" ht="15" customHeight="1">
      <c r="J447" s="72"/>
      <c r="K447" s="37" t="str">
        <f>Results!C459</f>
        <v>G01</v>
      </c>
      <c r="L447" s="37" t="str">
        <f>Results!B459</f>
        <v>IGFBP5</v>
      </c>
      <c r="M447" s="81" t="e">
        <f>Results!F459</f>
        <v>#DIV/0!</v>
      </c>
      <c r="N447" s="81" t="e">
        <f>Results!G459</f>
        <v>#DIV/0!</v>
      </c>
    </row>
    <row r="448" spans="10:14" ht="15" customHeight="1">
      <c r="J448" s="72"/>
      <c r="K448" s="37" t="str">
        <f>Results!C460</f>
        <v>G02</v>
      </c>
      <c r="L448" s="37" t="str">
        <f>Results!B460</f>
        <v>IGFBP2</v>
      </c>
      <c r="M448" s="81" t="e">
        <f>Results!F460</f>
        <v>#DIV/0!</v>
      </c>
      <c r="N448" s="81" t="e">
        <f>Results!G460</f>
        <v>#DIV/0!</v>
      </c>
    </row>
    <row r="449" spans="10:14" ht="15" customHeight="1">
      <c r="J449" s="72"/>
      <c r="K449" s="37" t="str">
        <f>Results!C461</f>
        <v>G03</v>
      </c>
      <c r="L449" s="37" t="str">
        <f>Results!B461</f>
        <v>IGF2</v>
      </c>
      <c r="M449" s="81" t="e">
        <f>Results!F461</f>
        <v>#DIV/0!</v>
      </c>
      <c r="N449" s="81" t="e">
        <f>Results!G461</f>
        <v>#DIV/0!</v>
      </c>
    </row>
    <row r="450" spans="10:14" ht="15" customHeight="1">
      <c r="J450" s="72"/>
      <c r="K450" s="37" t="str">
        <f>Results!C462</f>
        <v>G04</v>
      </c>
      <c r="L450" s="37" t="str">
        <f>Results!B462</f>
        <v>HUS1</v>
      </c>
      <c r="M450" s="81" t="e">
        <f>Results!F462</f>
        <v>#DIV/0!</v>
      </c>
      <c r="N450" s="81" t="e">
        <f>Results!G462</f>
        <v>#DIV/0!</v>
      </c>
    </row>
    <row r="451" spans="10:14" ht="15" customHeight="1">
      <c r="J451" s="72"/>
      <c r="K451" s="37" t="str">
        <f>Results!C463</f>
        <v>G05</v>
      </c>
      <c r="L451" s="37" t="str">
        <f>Results!B463</f>
        <v>HTR3A</v>
      </c>
      <c r="M451" s="81" t="e">
        <f>Results!F463</f>
        <v>#DIV/0!</v>
      </c>
      <c r="N451" s="81" t="e">
        <f>Results!G463</f>
        <v>#DIV/0!</v>
      </c>
    </row>
    <row r="452" spans="10:14" ht="15" customHeight="1">
      <c r="J452" s="72"/>
      <c r="K452" s="37" t="str">
        <f>Results!C464</f>
        <v>G06</v>
      </c>
      <c r="L452" s="37" t="str">
        <f>Results!B464</f>
        <v>HSD11B1</v>
      </c>
      <c r="M452" s="81" t="e">
        <f>Results!F464</f>
        <v>#DIV/0!</v>
      </c>
      <c r="N452" s="81" t="e">
        <f>Results!G464</f>
        <v>#DIV/0!</v>
      </c>
    </row>
    <row r="453" spans="10:14" ht="15" customHeight="1">
      <c r="J453" s="72"/>
      <c r="K453" s="37" t="str">
        <f>Results!C465</f>
        <v>G07</v>
      </c>
      <c r="L453" s="37" t="str">
        <f>Results!B465</f>
        <v>HSD3B1</v>
      </c>
      <c r="M453" s="81" t="e">
        <f>Results!F465</f>
        <v>#DIV/0!</v>
      </c>
      <c r="N453" s="81" t="e">
        <f>Results!G465</f>
        <v>#DIV/0!</v>
      </c>
    </row>
    <row r="454" spans="10:14" ht="15" customHeight="1">
      <c r="J454" s="72"/>
      <c r="K454" s="37" t="str">
        <f>Results!C466</f>
        <v>G08</v>
      </c>
      <c r="L454" s="37" t="str">
        <f>Results!B466</f>
        <v>PRMT1</v>
      </c>
      <c r="M454" s="81" t="e">
        <f>Results!F466</f>
        <v>#DIV/0!</v>
      </c>
      <c r="N454" s="81" t="e">
        <f>Results!G466</f>
        <v>#DIV/0!</v>
      </c>
    </row>
    <row r="455" spans="10:14" ht="15" customHeight="1">
      <c r="J455" s="72"/>
      <c r="K455" s="37" t="str">
        <f>Results!C467</f>
        <v>G09</v>
      </c>
      <c r="L455" s="37" t="str">
        <f>Results!B467</f>
        <v>HP</v>
      </c>
      <c r="M455" s="81" t="e">
        <f>Results!F467</f>
        <v>#DIV/0!</v>
      </c>
      <c r="N455" s="81" t="e">
        <f>Results!G467</f>
        <v>#DIV/0!</v>
      </c>
    </row>
    <row r="456" spans="10:14" ht="15" customHeight="1">
      <c r="J456" s="72"/>
      <c r="K456" s="37" t="str">
        <f>Results!C468</f>
        <v>G10</v>
      </c>
      <c r="L456" s="37" t="str">
        <f>Results!B468</f>
        <v>FOXA1</v>
      </c>
      <c r="M456" s="81" t="e">
        <f>Results!F468</f>
        <v>#DIV/0!</v>
      </c>
      <c r="N456" s="81" t="e">
        <f>Results!G468</f>
        <v>#DIV/0!</v>
      </c>
    </row>
    <row r="457" spans="10:14" ht="15" customHeight="1">
      <c r="J457" s="72"/>
      <c r="K457" s="37" t="str">
        <f>Results!C469</f>
        <v>G11</v>
      </c>
      <c r="L457" s="37" t="str">
        <f>Results!B469</f>
        <v>HMMR</v>
      </c>
      <c r="M457" s="81" t="e">
        <f>Results!F469</f>
        <v>#DIV/0!</v>
      </c>
      <c r="N457" s="81" t="e">
        <f>Results!G469</f>
        <v>#DIV/0!</v>
      </c>
    </row>
    <row r="458" spans="10:14" ht="15" customHeight="1">
      <c r="J458" s="72"/>
      <c r="K458" s="37" t="str">
        <f>Results!C470</f>
        <v>G12</v>
      </c>
      <c r="L458" s="37" t="str">
        <f>Results!B470</f>
        <v>HLA-A</v>
      </c>
      <c r="M458" s="81" t="e">
        <f>Results!F470</f>
        <v>#DIV/0!</v>
      </c>
      <c r="N458" s="81" t="e">
        <f>Results!G470</f>
        <v>#DIV/0!</v>
      </c>
    </row>
    <row r="459" spans="10:14" ht="15" customHeight="1">
      <c r="J459" s="72"/>
      <c r="K459" s="37" t="str">
        <f>Results!C471</f>
        <v>H01</v>
      </c>
      <c r="L459" s="37" t="str">
        <f>Results!B471</f>
        <v>HGDC</v>
      </c>
      <c r="M459" s="81" t="e">
        <f>Results!F471</f>
        <v>#DIV/0!</v>
      </c>
      <c r="N459" s="81" t="e">
        <f>Results!G471</f>
        <v>#DIV/0!</v>
      </c>
    </row>
    <row r="460" spans="10:14" ht="15" customHeight="1">
      <c r="J460" s="72"/>
      <c r="K460" s="37" t="str">
        <f>Results!C472</f>
        <v>H02</v>
      </c>
      <c r="L460" s="37" t="str">
        <f>Results!B472</f>
        <v>HGDC</v>
      </c>
      <c r="M460" s="81" t="e">
        <f>Results!F472</f>
        <v>#DIV/0!</v>
      </c>
      <c r="N460" s="81" t="e">
        <f>Results!G472</f>
        <v>#DIV/0!</v>
      </c>
    </row>
    <row r="461" spans="10:14" ht="15" customHeight="1">
      <c r="J461" s="72"/>
      <c r="K461" s="37" t="str">
        <f>Results!C473</f>
        <v>H03</v>
      </c>
      <c r="L461" s="37" t="str">
        <f>Results!B473</f>
        <v>GAPDH</v>
      </c>
      <c r="M461" s="81" t="e">
        <f>Results!F473</f>
        <v>#DIV/0!</v>
      </c>
      <c r="N461" s="81" t="e">
        <f>Results!G473</f>
        <v>#DIV/0!</v>
      </c>
    </row>
    <row r="462" spans="10:14" ht="15" customHeight="1">
      <c r="J462" s="72"/>
      <c r="K462" s="37" t="str">
        <f>Results!C474</f>
        <v>H04</v>
      </c>
      <c r="L462" s="37" t="str">
        <f>Results!B474</f>
        <v>ACTB</v>
      </c>
      <c r="M462" s="81" t="e">
        <f>Results!F474</f>
        <v>#DIV/0!</v>
      </c>
      <c r="N462" s="81" t="e">
        <f>Results!G474</f>
        <v>#DIV/0!</v>
      </c>
    </row>
    <row r="463" spans="10:14" ht="15" customHeight="1">
      <c r="J463" s="72"/>
      <c r="K463" s="37" t="str">
        <f>Results!C475</f>
        <v>H05</v>
      </c>
      <c r="L463" s="37" t="str">
        <f>Results!B475</f>
        <v>B2M</v>
      </c>
      <c r="M463" s="81" t="e">
        <f>Results!F475</f>
        <v>#DIV/0!</v>
      </c>
      <c r="N463" s="81" t="e">
        <f>Results!G475</f>
        <v>#DIV/0!</v>
      </c>
    </row>
    <row r="464" spans="10:14" ht="15" customHeight="1">
      <c r="J464" s="72"/>
      <c r="K464" s="37" t="str">
        <f>Results!C476</f>
        <v>H06</v>
      </c>
      <c r="L464" s="37" t="str">
        <f>Results!B476</f>
        <v>RPL13A</v>
      </c>
      <c r="M464" s="81" t="e">
        <f>Results!F476</f>
        <v>#DIV/0!</v>
      </c>
      <c r="N464" s="81" t="e">
        <f>Results!G476</f>
        <v>#DIV/0!</v>
      </c>
    </row>
    <row r="465" spans="10:14" ht="15" customHeight="1">
      <c r="J465" s="72"/>
      <c r="K465" s="37" t="str">
        <f>Results!C477</f>
        <v>H07</v>
      </c>
      <c r="L465" s="37" t="str">
        <f>Results!B477</f>
        <v>HPRT1</v>
      </c>
      <c r="M465" s="81" t="e">
        <f>Results!F477</f>
        <v>#DIV/0!</v>
      </c>
      <c r="N465" s="81" t="e">
        <f>Results!G477</f>
        <v>#DIV/0!</v>
      </c>
    </row>
    <row r="466" spans="10:14" ht="15" customHeight="1">
      <c r="J466" s="74"/>
      <c r="K466" s="37" t="str">
        <f>Results!C478</f>
        <v>H08</v>
      </c>
      <c r="L466" s="37" t="str">
        <f>Results!B478</f>
        <v>RN18S1</v>
      </c>
      <c r="M466" s="81" t="e">
        <f>Results!F478</f>
        <v>#DIV/0!</v>
      </c>
      <c r="N466" s="81" t="e">
        <f>Results!G478</f>
        <v>#DIV/0!</v>
      </c>
    </row>
    <row r="467" spans="10:14" ht="15" customHeight="1">
      <c r="J467" s="69" t="str">
        <f>'Gene Table'!A483</f>
        <v>Plate 6</v>
      </c>
      <c r="K467" s="37" t="str">
        <f>Results!C483</f>
        <v>A01</v>
      </c>
      <c r="L467" s="37" t="str">
        <f>Results!B483</f>
        <v>HGF</v>
      </c>
      <c r="M467" s="81" t="e">
        <f>Results!F483</f>
        <v>#DIV/0!</v>
      </c>
      <c r="N467" s="81" t="e">
        <f>Results!G483</f>
        <v>#DIV/0!</v>
      </c>
    </row>
    <row r="468" spans="10:14" ht="15" customHeight="1">
      <c r="J468" s="72"/>
      <c r="K468" s="37" t="str">
        <f>Results!C484</f>
        <v>A02</v>
      </c>
      <c r="L468" s="37" t="str">
        <f>Results!B484</f>
        <v>SLC40A1</v>
      </c>
      <c r="M468" s="81" t="e">
        <f>Results!F484</f>
        <v>#DIV/0!</v>
      </c>
      <c r="N468" s="81" t="e">
        <f>Results!G484</f>
        <v>#DIV/0!</v>
      </c>
    </row>
    <row r="469" spans="10:14" ht="15" customHeight="1">
      <c r="J469" s="72"/>
      <c r="K469" s="37" t="str">
        <f>Results!C485</f>
        <v>A03</v>
      </c>
      <c r="L469" s="37" t="str">
        <f>Results!B485</f>
        <v>GZMB</v>
      </c>
      <c r="M469" s="81" t="e">
        <f>Results!F485</f>
        <v>#DIV/0!</v>
      </c>
      <c r="N469" s="81" t="e">
        <f>Results!G485</f>
        <v>#DIV/0!</v>
      </c>
    </row>
    <row r="470" spans="10:14" ht="15" customHeight="1">
      <c r="J470" s="72"/>
      <c r="K470" s="37" t="str">
        <f>Results!C486</f>
        <v>A04</v>
      </c>
      <c r="L470" s="37" t="str">
        <f>Results!B486</f>
        <v>GTF2E1</v>
      </c>
      <c r="M470" s="81" t="e">
        <f>Results!F486</f>
        <v>#DIV/0!</v>
      </c>
      <c r="N470" s="81" t="e">
        <f>Results!G486</f>
        <v>#DIV/0!</v>
      </c>
    </row>
    <row r="471" spans="10:14" ht="15" customHeight="1">
      <c r="J471" s="72"/>
      <c r="K471" s="37" t="str">
        <f>Results!C487</f>
        <v>A05</v>
      </c>
      <c r="L471" s="37" t="str">
        <f>Results!B487</f>
        <v>GTF2A1</v>
      </c>
      <c r="M471" s="81" t="e">
        <f>Results!F487</f>
        <v>#DIV/0!</v>
      </c>
      <c r="N471" s="81" t="e">
        <f>Results!G487</f>
        <v>#DIV/0!</v>
      </c>
    </row>
    <row r="472" spans="10:14" ht="15" customHeight="1">
      <c r="J472" s="72"/>
      <c r="K472" s="37" t="str">
        <f>Results!C488</f>
        <v>A06</v>
      </c>
      <c r="L472" s="37" t="str">
        <f>Results!B488</f>
        <v>GSK3B</v>
      </c>
      <c r="M472" s="81" t="e">
        <f>Results!F488</f>
        <v>#DIV/0!</v>
      </c>
      <c r="N472" s="81" t="e">
        <f>Results!G488</f>
        <v>#DIV/0!</v>
      </c>
    </row>
    <row r="473" spans="10:14" ht="15" customHeight="1">
      <c r="J473" s="72"/>
      <c r="K473" s="37" t="str">
        <f>Results!C489</f>
        <v>A07</v>
      </c>
      <c r="L473" s="37" t="str">
        <f>Results!B489</f>
        <v>GRIK1</v>
      </c>
      <c r="M473" s="81" t="e">
        <f>Results!F489</f>
        <v>#DIV/0!</v>
      </c>
      <c r="N473" s="81" t="e">
        <f>Results!G489</f>
        <v>#DIV/0!</v>
      </c>
    </row>
    <row r="474" spans="10:14" ht="15" customHeight="1">
      <c r="J474" s="72"/>
      <c r="K474" s="37" t="str">
        <f>Results!C490</f>
        <v>A08</v>
      </c>
      <c r="L474" s="37" t="str">
        <f>Results!B490</f>
        <v>GPC1</v>
      </c>
      <c r="M474" s="81" t="e">
        <f>Results!F490</f>
        <v>#DIV/0!</v>
      </c>
      <c r="N474" s="81" t="e">
        <f>Results!G490</f>
        <v>#DIV/0!</v>
      </c>
    </row>
    <row r="475" spans="10:14" ht="15" customHeight="1">
      <c r="J475" s="72"/>
      <c r="K475" s="37" t="str">
        <f>Results!C491</f>
        <v>A09</v>
      </c>
      <c r="L475" s="37" t="str">
        <f>Results!B491</f>
        <v>GP1BA</v>
      </c>
      <c r="M475" s="81" t="e">
        <f>Results!F491</f>
        <v>#DIV/0!</v>
      </c>
      <c r="N475" s="81" t="e">
        <f>Results!G491</f>
        <v>#DIV/0!</v>
      </c>
    </row>
    <row r="476" spans="10:14" ht="15" customHeight="1">
      <c r="J476" s="72"/>
      <c r="K476" s="37" t="str">
        <f>Results!C492</f>
        <v>A10</v>
      </c>
      <c r="L476" s="37" t="str">
        <f>Results!B492</f>
        <v>GNRHR</v>
      </c>
      <c r="M476" s="81" t="e">
        <f>Results!F492</f>
        <v>#DIV/0!</v>
      </c>
      <c r="N476" s="81" t="e">
        <f>Results!G492</f>
        <v>#DIV/0!</v>
      </c>
    </row>
    <row r="477" spans="10:14" ht="15" customHeight="1">
      <c r="J477" s="72"/>
      <c r="K477" s="37" t="str">
        <f>Results!C493</f>
        <v>A11</v>
      </c>
      <c r="L477" s="37" t="str">
        <f>Results!B493</f>
        <v>GNAS</v>
      </c>
      <c r="M477" s="81" t="e">
        <f>Results!F493</f>
        <v>#DIV/0!</v>
      </c>
      <c r="N477" s="81" t="e">
        <f>Results!G493</f>
        <v>#DIV/0!</v>
      </c>
    </row>
    <row r="478" spans="10:14" ht="15" customHeight="1">
      <c r="J478" s="72"/>
      <c r="K478" s="37" t="str">
        <f>Results!C494</f>
        <v>A12</v>
      </c>
      <c r="L478" s="37" t="str">
        <f>Results!B494</f>
        <v>GLG1</v>
      </c>
      <c r="M478" s="81" t="e">
        <f>Results!F494</f>
        <v>#DIV/0!</v>
      </c>
      <c r="N478" s="81" t="e">
        <f>Results!G494</f>
        <v>#DIV/0!</v>
      </c>
    </row>
    <row r="479" spans="10:14" ht="15" customHeight="1">
      <c r="J479" s="72"/>
      <c r="K479" s="37" t="str">
        <f>Results!C495</f>
        <v>B01</v>
      </c>
      <c r="L479" s="37" t="str">
        <f>Results!B495</f>
        <v>PELP1</v>
      </c>
      <c r="M479" s="81" t="e">
        <f>Results!F495</f>
        <v>#DIV/0!</v>
      </c>
      <c r="N479" s="81" t="e">
        <f>Results!G495</f>
        <v>#DIV/0!</v>
      </c>
    </row>
    <row r="480" spans="10:14" ht="15" customHeight="1">
      <c r="J480" s="72"/>
      <c r="K480" s="37" t="str">
        <f>Results!C496</f>
        <v>B02</v>
      </c>
      <c r="L480" s="37" t="str">
        <f>Results!B496</f>
        <v>STEAP1</v>
      </c>
      <c r="M480" s="81" t="e">
        <f>Results!F496</f>
        <v>#DIV/0!</v>
      </c>
      <c r="N480" s="81" t="e">
        <f>Results!G496</f>
        <v>#DIV/0!</v>
      </c>
    </row>
    <row r="481" spans="10:14" ht="15" customHeight="1">
      <c r="J481" s="72"/>
      <c r="K481" s="37" t="str">
        <f>Results!C497</f>
        <v>B03</v>
      </c>
      <c r="L481" s="37" t="str">
        <f>Results!B497</f>
        <v>AATF</v>
      </c>
      <c r="M481" s="81" t="e">
        <f>Results!F497</f>
        <v>#DIV/0!</v>
      </c>
      <c r="N481" s="81" t="e">
        <f>Results!G497</f>
        <v>#DIV/0!</v>
      </c>
    </row>
    <row r="482" spans="10:14" ht="15" customHeight="1">
      <c r="J482" s="72"/>
      <c r="K482" s="37" t="str">
        <f>Results!C498</f>
        <v>B04</v>
      </c>
      <c r="L482" s="37" t="str">
        <f>Results!B498</f>
        <v>EHF</v>
      </c>
      <c r="M482" s="81" t="e">
        <f>Results!F498</f>
        <v>#DIV/0!</v>
      </c>
      <c r="N482" s="81" t="e">
        <f>Results!G498</f>
        <v>#DIV/0!</v>
      </c>
    </row>
    <row r="483" spans="10:14" ht="15" customHeight="1">
      <c r="J483" s="72"/>
      <c r="K483" s="37" t="str">
        <f>Results!C499</f>
        <v>B05</v>
      </c>
      <c r="L483" s="37" t="str">
        <f>Results!B499</f>
        <v>RAD54B</v>
      </c>
      <c r="M483" s="81" t="e">
        <f>Results!F499</f>
        <v>#DIV/0!</v>
      </c>
      <c r="N483" s="81" t="e">
        <f>Results!G499</f>
        <v>#DIV/0!</v>
      </c>
    </row>
    <row r="484" spans="10:14" ht="15" customHeight="1">
      <c r="J484" s="72"/>
      <c r="K484" s="37" t="str">
        <f>Results!C500</f>
        <v>B06</v>
      </c>
      <c r="L484" s="37" t="str">
        <f>Results!B500</f>
        <v>ALOX5AP</v>
      </c>
      <c r="M484" s="81" t="e">
        <f>Results!F500</f>
        <v>#DIV/0!</v>
      </c>
      <c r="N484" s="81" t="e">
        <f>Results!G500</f>
        <v>#DIV/0!</v>
      </c>
    </row>
    <row r="485" spans="10:14" ht="15" customHeight="1">
      <c r="J485" s="72"/>
      <c r="K485" s="37" t="str">
        <f>Results!C501</f>
        <v>B07</v>
      </c>
      <c r="L485" s="37" t="str">
        <f>Results!B501</f>
        <v>PLD3</v>
      </c>
      <c r="M485" s="81" t="e">
        <f>Results!F501</f>
        <v>#DIV/0!</v>
      </c>
      <c r="N485" s="81" t="e">
        <f>Results!G501</f>
        <v>#DIV/0!</v>
      </c>
    </row>
    <row r="486" spans="10:14" ht="15" customHeight="1">
      <c r="J486" s="72"/>
      <c r="K486" s="37" t="str">
        <f>Results!C502</f>
        <v>B08</v>
      </c>
      <c r="L486" s="37" t="str">
        <f>Results!B502</f>
        <v>FN1</v>
      </c>
      <c r="M486" s="81" t="e">
        <f>Results!F502</f>
        <v>#DIV/0!</v>
      </c>
      <c r="N486" s="81" t="e">
        <f>Results!G502</f>
        <v>#DIV/0!</v>
      </c>
    </row>
    <row r="487" spans="10:14" ht="15" customHeight="1">
      <c r="J487" s="72"/>
      <c r="K487" s="37" t="str">
        <f>Results!C503</f>
        <v>B09</v>
      </c>
      <c r="L487" s="37" t="str">
        <f>Results!B503</f>
        <v>RRP1B</v>
      </c>
      <c r="M487" s="81" t="e">
        <f>Results!F503</f>
        <v>#DIV/0!</v>
      </c>
      <c r="N487" s="81" t="e">
        <f>Results!G503</f>
        <v>#DIV/0!</v>
      </c>
    </row>
    <row r="488" spans="10:14" ht="15" customHeight="1">
      <c r="J488" s="72"/>
      <c r="K488" s="37" t="str">
        <f>Results!C504</f>
        <v>B10</v>
      </c>
      <c r="L488" s="37" t="str">
        <f>Results!B504</f>
        <v>CD93</v>
      </c>
      <c r="M488" s="81" t="e">
        <f>Results!F504</f>
        <v>#DIV/0!</v>
      </c>
      <c r="N488" s="81" t="e">
        <f>Results!G504</f>
        <v>#DIV/0!</v>
      </c>
    </row>
    <row r="489" spans="10:14" ht="15" customHeight="1">
      <c r="J489" s="72"/>
      <c r="K489" s="37" t="str">
        <f>Results!C505</f>
        <v>B11</v>
      </c>
      <c r="L489" s="37" t="str">
        <f>Results!B505</f>
        <v>PPM1E</v>
      </c>
      <c r="M489" s="81" t="e">
        <f>Results!F505</f>
        <v>#DIV/0!</v>
      </c>
      <c r="N489" s="81" t="e">
        <f>Results!G505</f>
        <v>#DIV/0!</v>
      </c>
    </row>
    <row r="490" spans="10:14" ht="15" customHeight="1">
      <c r="J490" s="72"/>
      <c r="K490" s="37" t="str">
        <f>Results!C506</f>
        <v>B12</v>
      </c>
      <c r="L490" s="37" t="str">
        <f>Results!B506</f>
        <v>RRAS2</v>
      </c>
      <c r="M490" s="81" t="e">
        <f>Results!F506</f>
        <v>#DIV/0!</v>
      </c>
      <c r="N490" s="81" t="e">
        <f>Results!G506</f>
        <v>#DIV/0!</v>
      </c>
    </row>
    <row r="491" spans="10:14" ht="15" customHeight="1">
      <c r="J491" s="72"/>
      <c r="K491" s="37" t="str">
        <f>Results!C507</f>
        <v>C01</v>
      </c>
      <c r="L491" s="37" t="str">
        <f>Results!B507</f>
        <v>FEN1</v>
      </c>
      <c r="M491" s="81" t="e">
        <f>Results!F507</f>
        <v>#DIV/0!</v>
      </c>
      <c r="N491" s="81" t="e">
        <f>Results!G507</f>
        <v>#DIV/0!</v>
      </c>
    </row>
    <row r="492" spans="10:14" ht="15" customHeight="1">
      <c r="J492" s="72"/>
      <c r="K492" s="37" t="str">
        <f>Results!C508</f>
        <v>C02</v>
      </c>
      <c r="L492" s="37" t="str">
        <f>Results!B508</f>
        <v>FCGR2B</v>
      </c>
      <c r="M492" s="81" t="e">
        <f>Results!F508</f>
        <v>#DIV/0!</v>
      </c>
      <c r="N492" s="81" t="e">
        <f>Results!G508</f>
        <v>#DIV/0!</v>
      </c>
    </row>
    <row r="493" spans="10:14" ht="15" customHeight="1">
      <c r="J493" s="72"/>
      <c r="K493" s="37" t="str">
        <f>Results!C509</f>
        <v>C03</v>
      </c>
      <c r="L493" s="37" t="str">
        <f>Results!B509</f>
        <v>FCGR2A</v>
      </c>
      <c r="M493" s="81" t="e">
        <f>Results!F509</f>
        <v>#DIV/0!</v>
      </c>
      <c r="N493" s="81" t="e">
        <f>Results!G509</f>
        <v>#DIV/0!</v>
      </c>
    </row>
    <row r="494" spans="10:14" ht="15" customHeight="1">
      <c r="J494" s="72"/>
      <c r="K494" s="37" t="str">
        <f>Results!C510</f>
        <v>C04</v>
      </c>
      <c r="L494" s="37" t="str">
        <f>Results!B510</f>
        <v>FCER1A</v>
      </c>
      <c r="M494" s="81" t="e">
        <f>Results!F510</f>
        <v>#DIV/0!</v>
      </c>
      <c r="N494" s="81" t="e">
        <f>Results!G510</f>
        <v>#DIV/0!</v>
      </c>
    </row>
    <row r="495" spans="10:14" ht="15" customHeight="1">
      <c r="J495" s="72"/>
      <c r="K495" s="37" t="str">
        <f>Results!C511</f>
        <v>C05</v>
      </c>
      <c r="L495" s="37" t="str">
        <f>Results!B511</f>
        <v>FBN1</v>
      </c>
      <c r="M495" s="81" t="e">
        <f>Results!F511</f>
        <v>#DIV/0!</v>
      </c>
      <c r="N495" s="81" t="e">
        <f>Results!G511</f>
        <v>#DIV/0!</v>
      </c>
    </row>
    <row r="496" spans="10:14" ht="15" customHeight="1">
      <c r="J496" s="72"/>
      <c r="K496" s="37" t="str">
        <f>Results!C512</f>
        <v>C06</v>
      </c>
      <c r="L496" s="37" t="str">
        <f>Results!B512</f>
        <v>FASN</v>
      </c>
      <c r="M496" s="81" t="e">
        <f>Results!F512</f>
        <v>#DIV/0!</v>
      </c>
      <c r="N496" s="81" t="e">
        <f>Results!G512</f>
        <v>#DIV/0!</v>
      </c>
    </row>
    <row r="497" spans="10:14" ht="15" customHeight="1">
      <c r="J497" s="72"/>
      <c r="K497" s="37" t="str">
        <f>Results!C513</f>
        <v>C07</v>
      </c>
      <c r="L497" s="37" t="str">
        <f>Results!B513</f>
        <v>ALDH2</v>
      </c>
      <c r="M497" s="81" t="e">
        <f>Results!F513</f>
        <v>#DIV/0!</v>
      </c>
      <c r="N497" s="81" t="e">
        <f>Results!G513</f>
        <v>#DIV/0!</v>
      </c>
    </row>
    <row r="498" spans="10:14" ht="15" customHeight="1">
      <c r="J498" s="72"/>
      <c r="K498" s="37" t="str">
        <f>Results!C514</f>
        <v>C08</v>
      </c>
      <c r="L498" s="37" t="str">
        <f>Results!B514</f>
        <v>FANCA</v>
      </c>
      <c r="M498" s="81" t="e">
        <f>Results!F514</f>
        <v>#DIV/0!</v>
      </c>
      <c r="N498" s="81" t="e">
        <f>Results!G514</f>
        <v>#DIV/0!</v>
      </c>
    </row>
    <row r="499" spans="10:14" ht="15" customHeight="1">
      <c r="J499" s="72"/>
      <c r="K499" s="37" t="str">
        <f>Results!C515</f>
        <v>C09</v>
      </c>
      <c r="L499" s="37" t="str">
        <f>Results!B515</f>
        <v>ESRRG</v>
      </c>
      <c r="M499" s="81" t="e">
        <f>Results!F515</f>
        <v>#DIV/0!</v>
      </c>
      <c r="N499" s="81" t="e">
        <f>Results!G515</f>
        <v>#DIV/0!</v>
      </c>
    </row>
    <row r="500" spans="10:14" ht="15" customHeight="1">
      <c r="J500" s="72"/>
      <c r="K500" s="37" t="str">
        <f>Results!C516</f>
        <v>C10</v>
      </c>
      <c r="L500" s="37" t="str">
        <f>Results!B516</f>
        <v>AKT1</v>
      </c>
      <c r="M500" s="81" t="e">
        <f>Results!F516</f>
        <v>#DIV/0!</v>
      </c>
      <c r="N500" s="81" t="e">
        <f>Results!G516</f>
        <v>#DIV/0!</v>
      </c>
    </row>
    <row r="501" spans="10:14" ht="15" customHeight="1">
      <c r="J501" s="72"/>
      <c r="K501" s="37" t="str">
        <f>Results!C517</f>
        <v>C11</v>
      </c>
      <c r="L501" s="37" t="str">
        <f>Results!B517</f>
        <v>ABCA1</v>
      </c>
      <c r="M501" s="81" t="e">
        <f>Results!F517</f>
        <v>#DIV/0!</v>
      </c>
      <c r="N501" s="81" t="e">
        <f>Results!G517</f>
        <v>#DIV/0!</v>
      </c>
    </row>
    <row r="502" spans="10:14" ht="15" customHeight="1">
      <c r="J502" s="72"/>
      <c r="K502" s="37" t="str">
        <f>Results!C518</f>
        <v>C12</v>
      </c>
      <c r="L502" s="37" t="str">
        <f>Results!B518</f>
        <v>E2F2</v>
      </c>
      <c r="M502" s="81" t="e">
        <f>Results!F518</f>
        <v>#DIV/0!</v>
      </c>
      <c r="N502" s="81" t="e">
        <f>Results!G518</f>
        <v>#DIV/0!</v>
      </c>
    </row>
    <row r="503" spans="10:14" ht="15" customHeight="1">
      <c r="J503" s="72"/>
      <c r="K503" s="37" t="str">
        <f>Results!C519</f>
        <v>D01</v>
      </c>
      <c r="L503" s="37" t="str">
        <f>Results!B519</f>
        <v>AGT</v>
      </c>
      <c r="M503" s="81" t="e">
        <f>Results!F519</f>
        <v>#DIV/0!</v>
      </c>
      <c r="N503" s="81" t="e">
        <f>Results!G519</f>
        <v>#DIV/0!</v>
      </c>
    </row>
    <row r="504" spans="10:14" ht="15" customHeight="1">
      <c r="J504" s="72"/>
      <c r="K504" s="37" t="str">
        <f>Results!C520</f>
        <v>D02</v>
      </c>
      <c r="L504" s="37" t="str">
        <f>Results!B520</f>
        <v>DRD2</v>
      </c>
      <c r="M504" s="81" t="e">
        <f>Results!F520</f>
        <v>#DIV/0!</v>
      </c>
      <c r="N504" s="81" t="e">
        <f>Results!G520</f>
        <v>#DIV/0!</v>
      </c>
    </row>
    <row r="505" spans="10:14" ht="15" customHeight="1">
      <c r="J505" s="72"/>
      <c r="K505" s="37" t="str">
        <f>Results!C521</f>
        <v>D03</v>
      </c>
      <c r="L505" s="37" t="str">
        <f>Results!B521</f>
        <v>ADAMTS18</v>
      </c>
      <c r="M505" s="81" t="e">
        <f>Results!F521</f>
        <v>#DIV/0!</v>
      </c>
      <c r="N505" s="81" t="e">
        <f>Results!G521</f>
        <v>#DIV/0!</v>
      </c>
    </row>
    <row r="506" spans="10:14" ht="15" customHeight="1">
      <c r="J506" s="72"/>
      <c r="K506" s="37" t="str">
        <f>Results!C522</f>
        <v>D04</v>
      </c>
      <c r="L506" s="37" t="str">
        <f>Results!B522</f>
        <v>HTR3C</v>
      </c>
      <c r="M506" s="81" t="e">
        <f>Results!F522</f>
        <v>#DIV/0!</v>
      </c>
      <c r="N506" s="81" t="e">
        <f>Results!G522</f>
        <v>#DIV/0!</v>
      </c>
    </row>
    <row r="507" spans="10:14" ht="15" customHeight="1">
      <c r="J507" s="72"/>
      <c r="K507" s="37" t="str">
        <f>Results!C523</f>
        <v>D05</v>
      </c>
      <c r="L507" s="37" t="str">
        <f>Results!B523</f>
        <v>DHX9</v>
      </c>
      <c r="M507" s="81" t="e">
        <f>Results!F523</f>
        <v>#DIV/0!</v>
      </c>
      <c r="N507" s="81" t="e">
        <f>Results!G523</f>
        <v>#DIV/0!</v>
      </c>
    </row>
    <row r="508" spans="10:14" ht="15" customHeight="1">
      <c r="J508" s="72"/>
      <c r="K508" s="37" t="str">
        <f>Results!C524</f>
        <v>D06</v>
      </c>
      <c r="L508" s="37" t="str">
        <f>Results!B524</f>
        <v>DCN</v>
      </c>
      <c r="M508" s="81" t="e">
        <f>Results!F524</f>
        <v>#DIV/0!</v>
      </c>
      <c r="N508" s="81" t="e">
        <f>Results!G524</f>
        <v>#DIV/0!</v>
      </c>
    </row>
    <row r="509" spans="10:14" ht="15" customHeight="1">
      <c r="J509" s="72"/>
      <c r="K509" s="37" t="str">
        <f>Results!C525</f>
        <v>D07</v>
      </c>
      <c r="L509" s="37" t="str">
        <f>Results!B525</f>
        <v>CYP24A1</v>
      </c>
      <c r="M509" s="81" t="e">
        <f>Results!F525</f>
        <v>#DIV/0!</v>
      </c>
      <c r="N509" s="81" t="e">
        <f>Results!G525</f>
        <v>#DIV/0!</v>
      </c>
    </row>
    <row r="510" spans="10:14" ht="15" customHeight="1">
      <c r="J510" s="72"/>
      <c r="K510" s="37" t="str">
        <f>Results!C526</f>
        <v>D08</v>
      </c>
      <c r="L510" s="37" t="str">
        <f>Results!B526</f>
        <v>CYP2E1</v>
      </c>
      <c r="M510" s="81" t="e">
        <f>Results!F526</f>
        <v>#DIV/0!</v>
      </c>
      <c r="N510" s="81" t="e">
        <f>Results!G526</f>
        <v>#DIV/0!</v>
      </c>
    </row>
    <row r="511" spans="10:14" ht="15" customHeight="1">
      <c r="J511" s="72"/>
      <c r="K511" s="37" t="str">
        <f>Results!C527</f>
        <v>D09</v>
      </c>
      <c r="L511" s="37" t="str">
        <f>Results!B527</f>
        <v>ADRB3</v>
      </c>
      <c r="M511" s="81" t="e">
        <f>Results!F527</f>
        <v>#DIV/0!</v>
      </c>
      <c r="N511" s="81" t="e">
        <f>Results!G527</f>
        <v>#DIV/0!</v>
      </c>
    </row>
    <row r="512" spans="10:14" ht="15" customHeight="1">
      <c r="J512" s="72"/>
      <c r="K512" s="37" t="str">
        <f>Results!C528</f>
        <v>D10</v>
      </c>
      <c r="L512" s="37" t="str">
        <f>Results!B528</f>
        <v>CYP2C8</v>
      </c>
      <c r="M512" s="81" t="e">
        <f>Results!F528</f>
        <v>#DIV/0!</v>
      </c>
      <c r="N512" s="81" t="e">
        <f>Results!G528</f>
        <v>#DIV/0!</v>
      </c>
    </row>
    <row r="513" spans="10:14" ht="15" customHeight="1">
      <c r="J513" s="72"/>
      <c r="K513" s="37" t="str">
        <f>Results!C529</f>
        <v>D11</v>
      </c>
      <c r="L513" s="37" t="str">
        <f>Results!B529</f>
        <v>BTLA</v>
      </c>
      <c r="M513" s="81" t="e">
        <f>Results!F529</f>
        <v>#DIV/0!</v>
      </c>
      <c r="N513" s="81" t="e">
        <f>Results!G529</f>
        <v>#DIV/0!</v>
      </c>
    </row>
    <row r="514" spans="10:14" ht="15" customHeight="1">
      <c r="J514" s="72"/>
      <c r="K514" s="37" t="str">
        <f>Results!C530</f>
        <v>D12</v>
      </c>
      <c r="L514" s="37" t="str">
        <f>Results!B530</f>
        <v>IL23R</v>
      </c>
      <c r="M514" s="81" t="e">
        <f>Results!F530</f>
        <v>#DIV/0!</v>
      </c>
      <c r="N514" s="81" t="e">
        <f>Results!G530</f>
        <v>#DIV/0!</v>
      </c>
    </row>
    <row r="515" spans="10:14" ht="15" customHeight="1">
      <c r="J515" s="72"/>
      <c r="K515" s="37" t="str">
        <f>Results!C531</f>
        <v>E01</v>
      </c>
      <c r="L515" s="37" t="str">
        <f>Results!B531</f>
        <v>CSTF1</v>
      </c>
      <c r="M515" s="81" t="e">
        <f>Results!F531</f>
        <v>#DIV/0!</v>
      </c>
      <c r="N515" s="81" t="e">
        <f>Results!G531</f>
        <v>#DIV/0!</v>
      </c>
    </row>
    <row r="516" spans="10:14" ht="15" customHeight="1">
      <c r="J516" s="72"/>
      <c r="K516" s="37" t="str">
        <f>Results!C532</f>
        <v>E02</v>
      </c>
      <c r="L516" s="37" t="str">
        <f>Results!B532</f>
        <v>CSNK1E</v>
      </c>
      <c r="M516" s="81" t="e">
        <f>Results!F532</f>
        <v>#DIV/0!</v>
      </c>
      <c r="N516" s="81" t="e">
        <f>Results!G532</f>
        <v>#DIV/0!</v>
      </c>
    </row>
    <row r="517" spans="10:14" ht="15" customHeight="1">
      <c r="J517" s="72"/>
      <c r="K517" s="37" t="str">
        <f>Results!C533</f>
        <v>E03</v>
      </c>
      <c r="L517" s="37" t="str">
        <f>Results!B533</f>
        <v>CSNK1D</v>
      </c>
      <c r="M517" s="81" t="e">
        <f>Results!F533</f>
        <v>#DIV/0!</v>
      </c>
      <c r="N517" s="81" t="e">
        <f>Results!G533</f>
        <v>#DIV/0!</v>
      </c>
    </row>
    <row r="518" spans="10:14" ht="15" customHeight="1">
      <c r="J518" s="72"/>
      <c r="K518" s="37" t="str">
        <f>Results!C534</f>
        <v>E04</v>
      </c>
      <c r="L518" s="37" t="str">
        <f>Results!B534</f>
        <v>CWF19L2</v>
      </c>
      <c r="M518" s="81" t="e">
        <f>Results!F534</f>
        <v>#DIV/0!</v>
      </c>
      <c r="N518" s="81" t="e">
        <f>Results!G534</f>
        <v>#DIV/0!</v>
      </c>
    </row>
    <row r="519" spans="10:14" ht="15" customHeight="1">
      <c r="J519" s="72"/>
      <c r="K519" s="37" t="str">
        <f>Results!C535</f>
        <v>E05</v>
      </c>
      <c r="L519" s="37" t="str">
        <f>Results!B535</f>
        <v>CRY2</v>
      </c>
      <c r="M519" s="81" t="e">
        <f>Results!F535</f>
        <v>#DIV/0!</v>
      </c>
      <c r="N519" s="81" t="e">
        <f>Results!G535</f>
        <v>#DIV/0!</v>
      </c>
    </row>
    <row r="520" spans="10:14" ht="15" customHeight="1">
      <c r="J520" s="72"/>
      <c r="K520" s="37" t="str">
        <f>Results!C536</f>
        <v>E06</v>
      </c>
      <c r="L520" s="37" t="str">
        <f>Results!B536</f>
        <v>JMY</v>
      </c>
      <c r="M520" s="81" t="e">
        <f>Results!F536</f>
        <v>#DIV/0!</v>
      </c>
      <c r="N520" s="81" t="e">
        <f>Results!G536</f>
        <v>#DIV/0!</v>
      </c>
    </row>
    <row r="521" spans="10:14" ht="15" customHeight="1">
      <c r="J521" s="72"/>
      <c r="K521" s="37" t="str">
        <f>Results!C537</f>
        <v>E07</v>
      </c>
      <c r="L521" s="37" t="str">
        <f>Results!B537</f>
        <v>GIPC3</v>
      </c>
      <c r="M521" s="81" t="e">
        <f>Results!F537</f>
        <v>#DIV/0!</v>
      </c>
      <c r="N521" s="81" t="e">
        <f>Results!G537</f>
        <v>#DIV/0!</v>
      </c>
    </row>
    <row r="522" spans="10:14" ht="15" customHeight="1">
      <c r="J522" s="72"/>
      <c r="K522" s="37" t="str">
        <f>Results!C538</f>
        <v>E08</v>
      </c>
      <c r="L522" s="37" t="str">
        <f>Results!B538</f>
        <v>ADH1A</v>
      </c>
      <c r="M522" s="81" t="e">
        <f>Results!F538</f>
        <v>#DIV/0!</v>
      </c>
      <c r="N522" s="81" t="e">
        <f>Results!G538</f>
        <v>#DIV/0!</v>
      </c>
    </row>
    <row r="523" spans="10:14" ht="15" customHeight="1">
      <c r="J523" s="72"/>
      <c r="K523" s="37" t="str">
        <f>Results!C539</f>
        <v>E09</v>
      </c>
      <c r="L523" s="37" t="str">
        <f>Results!B539</f>
        <v>CCR7</v>
      </c>
      <c r="M523" s="81" t="e">
        <f>Results!F539</f>
        <v>#DIV/0!</v>
      </c>
      <c r="N523" s="81" t="e">
        <f>Results!G539</f>
        <v>#DIV/0!</v>
      </c>
    </row>
    <row r="524" spans="10:14" ht="15" customHeight="1">
      <c r="J524" s="72"/>
      <c r="K524" s="37" t="str">
        <f>Results!C540</f>
        <v>E10</v>
      </c>
      <c r="L524" s="37" t="str">
        <f>Results!B540</f>
        <v>MMP21</v>
      </c>
      <c r="M524" s="81" t="e">
        <f>Results!F540</f>
        <v>#DIV/0!</v>
      </c>
      <c r="N524" s="81" t="e">
        <f>Results!G540</f>
        <v>#DIV/0!</v>
      </c>
    </row>
    <row r="525" spans="10:14" ht="15" customHeight="1">
      <c r="J525" s="72"/>
      <c r="K525" s="37" t="str">
        <f>Results!C541</f>
        <v>E11</v>
      </c>
      <c r="L525" s="37" t="str">
        <f>Results!B541</f>
        <v>AKAP10</v>
      </c>
      <c r="M525" s="81" t="e">
        <f>Results!F541</f>
        <v>#DIV/0!</v>
      </c>
      <c r="N525" s="81" t="e">
        <f>Results!G541</f>
        <v>#DIV/0!</v>
      </c>
    </row>
    <row r="526" spans="10:14" ht="15" customHeight="1">
      <c r="J526" s="72"/>
      <c r="K526" s="37" t="str">
        <f>Results!C542</f>
        <v>E12</v>
      </c>
      <c r="L526" s="37" t="str">
        <f>Results!B542</f>
        <v>IRAK3</v>
      </c>
      <c r="M526" s="81" t="e">
        <f>Results!F542</f>
        <v>#DIV/0!</v>
      </c>
      <c r="N526" s="81" t="e">
        <f>Results!G542</f>
        <v>#DIV/0!</v>
      </c>
    </row>
    <row r="527" spans="10:14" ht="15" customHeight="1">
      <c r="J527" s="72"/>
      <c r="K527" s="37" t="str">
        <f>Results!C543</f>
        <v>F01</v>
      </c>
      <c r="L527" s="37" t="str">
        <f>Results!B543</f>
        <v>YWHAQ</v>
      </c>
      <c r="M527" s="81" t="e">
        <f>Results!F543</f>
        <v>#DIV/0!</v>
      </c>
      <c r="N527" s="81" t="e">
        <f>Results!G543</f>
        <v>#DIV/0!</v>
      </c>
    </row>
    <row r="528" spans="10:14" ht="15" customHeight="1">
      <c r="J528" s="72"/>
      <c r="K528" s="37" t="str">
        <f>Results!C544</f>
        <v>F02</v>
      </c>
      <c r="L528" s="37" t="str">
        <f>Results!B544</f>
        <v>STIP1</v>
      </c>
      <c r="M528" s="81" t="e">
        <f>Results!F544</f>
        <v>#DIV/0!</v>
      </c>
      <c r="N528" s="81" t="e">
        <f>Results!G544</f>
        <v>#DIV/0!</v>
      </c>
    </row>
    <row r="529" spans="10:14" ht="15" customHeight="1">
      <c r="J529" s="72"/>
      <c r="K529" s="37" t="str">
        <f>Results!C545</f>
        <v>F03</v>
      </c>
      <c r="L529" s="37" t="str">
        <f>Results!B545</f>
        <v>EHMT2</v>
      </c>
      <c r="M529" s="81" t="e">
        <f>Results!F545</f>
        <v>#DIV/0!</v>
      </c>
      <c r="N529" s="81" t="e">
        <f>Results!G545</f>
        <v>#DIV/0!</v>
      </c>
    </row>
    <row r="530" spans="10:14" ht="15" customHeight="1">
      <c r="J530" s="72"/>
      <c r="K530" s="37" t="str">
        <f>Results!C546</f>
        <v>F04</v>
      </c>
      <c r="L530" s="37" t="str">
        <f>Results!B546</f>
        <v>MAGED2</v>
      </c>
      <c r="M530" s="81" t="e">
        <f>Results!F546</f>
        <v>#DIV/0!</v>
      </c>
      <c r="N530" s="81" t="e">
        <f>Results!G546</f>
        <v>#DIV/0!</v>
      </c>
    </row>
    <row r="531" spans="10:14" ht="15" customHeight="1">
      <c r="J531" s="72"/>
      <c r="K531" s="37" t="str">
        <f>Results!C547</f>
        <v>F05</v>
      </c>
      <c r="L531" s="37" t="str">
        <f>Results!B547</f>
        <v>PPP1R13L</v>
      </c>
      <c r="M531" s="81" t="e">
        <f>Results!F547</f>
        <v>#DIV/0!</v>
      </c>
      <c r="N531" s="81" t="e">
        <f>Results!G547</f>
        <v>#DIV/0!</v>
      </c>
    </row>
    <row r="532" spans="10:14" ht="15" customHeight="1">
      <c r="J532" s="72"/>
      <c r="K532" s="37" t="str">
        <f>Results!C548</f>
        <v>F06</v>
      </c>
      <c r="L532" s="37" t="str">
        <f>Results!B548</f>
        <v>ALDH1L1</v>
      </c>
      <c r="M532" s="81" t="e">
        <f>Results!F548</f>
        <v>#DIV/0!</v>
      </c>
      <c r="N532" s="81" t="e">
        <f>Results!G548</f>
        <v>#DIV/0!</v>
      </c>
    </row>
    <row r="533" spans="10:14" ht="15" customHeight="1">
      <c r="J533" s="72"/>
      <c r="K533" s="37" t="str">
        <f>Results!C549</f>
        <v>F07</v>
      </c>
      <c r="L533" s="37" t="str">
        <f>Results!B549</f>
        <v>CTCF</v>
      </c>
      <c r="M533" s="81" t="e">
        <f>Results!F549</f>
        <v>#DIV/0!</v>
      </c>
      <c r="N533" s="81" t="e">
        <f>Results!G549</f>
        <v>#DIV/0!</v>
      </c>
    </row>
    <row r="534" spans="10:14" ht="15" customHeight="1">
      <c r="J534" s="72"/>
      <c r="K534" s="37" t="str">
        <f>Results!C550</f>
        <v>F08</v>
      </c>
      <c r="L534" s="37" t="str">
        <f>Results!B550</f>
        <v>POSTN</v>
      </c>
      <c r="M534" s="81" t="e">
        <f>Results!F550</f>
        <v>#DIV/0!</v>
      </c>
      <c r="N534" s="81" t="e">
        <f>Results!G550</f>
        <v>#DIV/0!</v>
      </c>
    </row>
    <row r="535" spans="10:14" ht="15" customHeight="1">
      <c r="J535" s="72"/>
      <c r="K535" s="37" t="str">
        <f>Results!C551</f>
        <v>F09</v>
      </c>
      <c r="L535" s="37" t="str">
        <f>Results!B551</f>
        <v>CENPE</v>
      </c>
      <c r="M535" s="81" t="e">
        <f>Results!F551</f>
        <v>#DIV/0!</v>
      </c>
      <c r="N535" s="81" t="e">
        <f>Results!G551</f>
        <v>#DIV/0!</v>
      </c>
    </row>
    <row r="536" spans="10:14" ht="15" customHeight="1">
      <c r="J536" s="72"/>
      <c r="K536" s="37" t="str">
        <f>Results!C552</f>
        <v>F10</v>
      </c>
      <c r="L536" s="37" t="str">
        <f>Results!B552</f>
        <v>HOXB13</v>
      </c>
      <c r="M536" s="81" t="e">
        <f>Results!F552</f>
        <v>#DIV/0!</v>
      </c>
      <c r="N536" s="81" t="e">
        <f>Results!G552</f>
        <v>#DIV/0!</v>
      </c>
    </row>
    <row r="537" spans="10:14" ht="15" customHeight="1">
      <c r="J537" s="72"/>
      <c r="K537" s="37" t="str">
        <f>Results!C553</f>
        <v>F11</v>
      </c>
      <c r="L537" s="37" t="str">
        <f>Results!B553</f>
        <v>MAD2L2</v>
      </c>
      <c r="M537" s="81" t="e">
        <f>Results!F553</f>
        <v>#DIV/0!</v>
      </c>
      <c r="N537" s="81" t="e">
        <f>Results!G553</f>
        <v>#DIV/0!</v>
      </c>
    </row>
    <row r="538" spans="10:14" ht="15" customHeight="1">
      <c r="J538" s="72"/>
      <c r="K538" s="37" t="str">
        <f>Results!C554</f>
        <v>F12</v>
      </c>
      <c r="L538" s="37" t="str">
        <f>Results!B554</f>
        <v>TOMM40</v>
      </c>
      <c r="M538" s="81" t="e">
        <f>Results!F554</f>
        <v>#DIV/0!</v>
      </c>
      <c r="N538" s="81" t="e">
        <f>Results!G554</f>
        <v>#DIV/0!</v>
      </c>
    </row>
    <row r="539" spans="10:14" ht="15" customHeight="1">
      <c r="J539" s="72"/>
      <c r="K539" s="37" t="str">
        <f>Results!C555</f>
        <v>G01</v>
      </c>
      <c r="L539" s="37" t="str">
        <f>Results!B555</f>
        <v>EMG1</v>
      </c>
      <c r="M539" s="81" t="e">
        <f>Results!F555</f>
        <v>#DIV/0!</v>
      </c>
      <c r="N539" s="81" t="e">
        <f>Results!G555</f>
        <v>#DIV/0!</v>
      </c>
    </row>
    <row r="540" spans="10:14" ht="15" customHeight="1">
      <c r="J540" s="72"/>
      <c r="K540" s="37" t="str">
        <f>Results!C556</f>
        <v>G02</v>
      </c>
      <c r="L540" s="37" t="str">
        <f>Results!B556</f>
        <v>CDK7</v>
      </c>
      <c r="M540" s="81" t="e">
        <f>Results!F556</f>
        <v>#DIV/0!</v>
      </c>
      <c r="N540" s="81" t="e">
        <f>Results!G556</f>
        <v>#DIV/0!</v>
      </c>
    </row>
    <row r="541" spans="10:14" ht="15" customHeight="1">
      <c r="J541" s="72"/>
      <c r="K541" s="37" t="str">
        <f>Results!C557</f>
        <v>G03</v>
      </c>
      <c r="L541" s="37" t="str">
        <f>Results!B557</f>
        <v>AKAP9</v>
      </c>
      <c r="M541" s="81" t="e">
        <f>Results!F557</f>
        <v>#DIV/0!</v>
      </c>
      <c r="N541" s="81" t="e">
        <f>Results!G557</f>
        <v>#DIV/0!</v>
      </c>
    </row>
    <row r="542" spans="10:14" ht="15" customHeight="1">
      <c r="J542" s="72"/>
      <c r="K542" s="37" t="str">
        <f>Results!C558</f>
        <v>G04</v>
      </c>
      <c r="L542" s="37" t="str">
        <f>Results!B558</f>
        <v>MUC6</v>
      </c>
      <c r="M542" s="81" t="e">
        <f>Results!F558</f>
        <v>#DIV/0!</v>
      </c>
      <c r="N542" s="81" t="e">
        <f>Results!G558</f>
        <v>#DIV/0!</v>
      </c>
    </row>
    <row r="543" spans="10:14" ht="15" customHeight="1">
      <c r="J543" s="72"/>
      <c r="K543" s="37" t="str">
        <f>Results!C559</f>
        <v>G05</v>
      </c>
      <c r="L543" s="37" t="str">
        <f>Results!B559</f>
        <v>DIRAS3</v>
      </c>
      <c r="M543" s="81" t="e">
        <f>Results!F559</f>
        <v>#DIV/0!</v>
      </c>
      <c r="N543" s="81" t="e">
        <f>Results!G559</f>
        <v>#DIV/0!</v>
      </c>
    </row>
    <row r="544" spans="10:14" ht="15" customHeight="1">
      <c r="J544" s="72"/>
      <c r="K544" s="37" t="str">
        <f>Results!C560</f>
        <v>G06</v>
      </c>
      <c r="L544" s="37" t="str">
        <f>Results!B560</f>
        <v>SHARPIN</v>
      </c>
      <c r="M544" s="81" t="e">
        <f>Results!F560</f>
        <v>#DIV/0!</v>
      </c>
      <c r="N544" s="81" t="e">
        <f>Results!G560</f>
        <v>#DIV/0!</v>
      </c>
    </row>
    <row r="545" spans="10:14" ht="15" customHeight="1">
      <c r="J545" s="72"/>
      <c r="K545" s="37" t="str">
        <f>Results!C561</f>
        <v>G07</v>
      </c>
      <c r="L545" s="37" t="str">
        <f>Results!B561</f>
        <v>TPMT</v>
      </c>
      <c r="M545" s="81" t="e">
        <f>Results!F561</f>
        <v>#DIV/0!</v>
      </c>
      <c r="N545" s="81" t="e">
        <f>Results!G561</f>
        <v>#DIV/0!</v>
      </c>
    </row>
    <row r="546" spans="10:14" ht="15" customHeight="1">
      <c r="J546" s="72"/>
      <c r="K546" s="37" t="str">
        <f>Results!C562</f>
        <v>G08</v>
      </c>
      <c r="L546" s="37" t="str">
        <f>Results!B562</f>
        <v>SSTR4</v>
      </c>
      <c r="M546" s="81" t="e">
        <f>Results!F562</f>
        <v>#DIV/0!</v>
      </c>
      <c r="N546" s="81" t="e">
        <f>Results!G562</f>
        <v>#DIV/0!</v>
      </c>
    </row>
    <row r="547" spans="10:14" ht="15" customHeight="1">
      <c r="J547" s="72"/>
      <c r="K547" s="37" t="str">
        <f>Results!C563</f>
        <v>G09</v>
      </c>
      <c r="L547" s="37" t="str">
        <f>Results!B563</f>
        <v>SSTR1</v>
      </c>
      <c r="M547" s="81" t="e">
        <f>Results!F563</f>
        <v>#DIV/0!</v>
      </c>
      <c r="N547" s="81" t="e">
        <f>Results!G563</f>
        <v>#DIV/0!</v>
      </c>
    </row>
    <row r="548" spans="10:14" ht="15" customHeight="1">
      <c r="J548" s="72"/>
      <c r="K548" s="37" t="str">
        <f>Results!C564</f>
        <v>G10</v>
      </c>
      <c r="L548" s="37" t="str">
        <f>Results!B564</f>
        <v>KLK10</v>
      </c>
      <c r="M548" s="81" t="e">
        <f>Results!F564</f>
        <v>#DIV/0!</v>
      </c>
      <c r="N548" s="81" t="e">
        <f>Results!G564</f>
        <v>#DIV/0!</v>
      </c>
    </row>
    <row r="549" spans="10:14" ht="15" customHeight="1">
      <c r="J549" s="72"/>
      <c r="K549" s="37" t="str">
        <f>Results!C565</f>
        <v>G11</v>
      </c>
      <c r="L549" s="37" t="str">
        <f>Results!B565</f>
        <v>POU1F1</v>
      </c>
      <c r="M549" s="81" t="e">
        <f>Results!F565</f>
        <v>#DIV/0!</v>
      </c>
      <c r="N549" s="81" t="e">
        <f>Results!G565</f>
        <v>#DIV/0!</v>
      </c>
    </row>
    <row r="550" spans="10:14" ht="15" customHeight="1">
      <c r="J550" s="72"/>
      <c r="K550" s="37" t="str">
        <f>Results!C566</f>
        <v>G12</v>
      </c>
      <c r="L550" s="37" t="str">
        <f>Results!B566</f>
        <v>NOS1</v>
      </c>
      <c r="M550" s="81" t="e">
        <f>Results!F566</f>
        <v>#DIV/0!</v>
      </c>
      <c r="N550" s="81" t="e">
        <f>Results!G566</f>
        <v>#DIV/0!</v>
      </c>
    </row>
    <row r="551" spans="10:14" ht="15" customHeight="1">
      <c r="J551" s="72"/>
      <c r="K551" s="37" t="str">
        <f>Results!C567</f>
        <v>H01</v>
      </c>
      <c r="L551" s="37" t="str">
        <f>Results!B567</f>
        <v>HGDC</v>
      </c>
      <c r="M551" s="81" t="e">
        <f>Results!F567</f>
        <v>#DIV/0!</v>
      </c>
      <c r="N551" s="81" t="e">
        <f>Results!G567</f>
        <v>#DIV/0!</v>
      </c>
    </row>
    <row r="552" spans="10:14" ht="15" customHeight="1">
      <c r="J552" s="72"/>
      <c r="K552" s="37" t="str">
        <f>Results!C568</f>
        <v>H02</v>
      </c>
      <c r="L552" s="37" t="str">
        <f>Results!B568</f>
        <v>HGDC</v>
      </c>
      <c r="M552" s="81" t="e">
        <f>Results!F568</f>
        <v>#DIV/0!</v>
      </c>
      <c r="N552" s="81" t="e">
        <f>Results!G568</f>
        <v>#DIV/0!</v>
      </c>
    </row>
    <row r="553" spans="10:14" ht="15" customHeight="1">
      <c r="J553" s="72"/>
      <c r="K553" s="37" t="str">
        <f>Results!C569</f>
        <v>H03</v>
      </c>
      <c r="L553" s="37" t="str">
        <f>Results!B569</f>
        <v>GAPDH</v>
      </c>
      <c r="M553" s="81" t="e">
        <f>Results!F569</f>
        <v>#DIV/0!</v>
      </c>
      <c r="N553" s="81" t="e">
        <f>Results!G569</f>
        <v>#DIV/0!</v>
      </c>
    </row>
    <row r="554" spans="10:14" ht="15" customHeight="1">
      <c r="J554" s="72"/>
      <c r="K554" s="37" t="str">
        <f>Results!C570</f>
        <v>H04</v>
      </c>
      <c r="L554" s="37" t="str">
        <f>Results!B570</f>
        <v>ACTB</v>
      </c>
      <c r="M554" s="81" t="e">
        <f>Results!F570</f>
        <v>#DIV/0!</v>
      </c>
      <c r="N554" s="81" t="e">
        <f>Results!G570</f>
        <v>#DIV/0!</v>
      </c>
    </row>
    <row r="555" spans="10:14" ht="15" customHeight="1">
      <c r="J555" s="72"/>
      <c r="K555" s="37" t="str">
        <f>Results!C571</f>
        <v>H05</v>
      </c>
      <c r="L555" s="37" t="str">
        <f>Results!B571</f>
        <v>B2M</v>
      </c>
      <c r="M555" s="81" t="e">
        <f>Results!F571</f>
        <v>#DIV/0!</v>
      </c>
      <c r="N555" s="81" t="e">
        <f>Results!G571</f>
        <v>#DIV/0!</v>
      </c>
    </row>
    <row r="556" spans="10:14" ht="15" customHeight="1">
      <c r="J556" s="72"/>
      <c r="K556" s="37" t="str">
        <f>Results!C572</f>
        <v>H06</v>
      </c>
      <c r="L556" s="37" t="str">
        <f>Results!B572</f>
        <v>RPL13A</v>
      </c>
      <c r="M556" s="81" t="e">
        <f>Results!F572</f>
        <v>#DIV/0!</v>
      </c>
      <c r="N556" s="81" t="e">
        <f>Results!G572</f>
        <v>#DIV/0!</v>
      </c>
    </row>
    <row r="557" spans="10:14" ht="15" customHeight="1">
      <c r="J557" s="72"/>
      <c r="K557" s="37" t="str">
        <f>Results!C573</f>
        <v>H07</v>
      </c>
      <c r="L557" s="37" t="str">
        <f>Results!B573</f>
        <v>HPRT1</v>
      </c>
      <c r="M557" s="81" t="e">
        <f>Results!F573</f>
        <v>#DIV/0!</v>
      </c>
      <c r="N557" s="81" t="e">
        <f>Results!G573</f>
        <v>#DIV/0!</v>
      </c>
    </row>
    <row r="558" spans="10:14" ht="15" customHeight="1">
      <c r="J558" s="74"/>
      <c r="K558" s="37" t="str">
        <f>Results!C574</f>
        <v>H08</v>
      </c>
      <c r="L558" s="37" t="str">
        <f>Results!B574</f>
        <v>RN18S1</v>
      </c>
      <c r="M558" s="81" t="e">
        <f>Results!F574</f>
        <v>#DIV/0!</v>
      </c>
      <c r="N558" s="81" t="e">
        <f>Results!G574</f>
        <v>#DIV/0!</v>
      </c>
    </row>
  </sheetData>
  <mergeCells count="13">
    <mergeCell ref="A2:H2"/>
    <mergeCell ref="A4:H4"/>
    <mergeCell ref="J4:N4"/>
    <mergeCell ref="M5:N5"/>
    <mergeCell ref="J5:J6"/>
    <mergeCell ref="J7:J98"/>
    <mergeCell ref="J99:J190"/>
    <mergeCell ref="J191:J282"/>
    <mergeCell ref="J283:J374"/>
    <mergeCell ref="J375:J466"/>
    <mergeCell ref="J467:J558"/>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558"/>
  <sheetViews>
    <sheetView workbookViewId="0" topLeftCell="A1">
      <selection activeCell="D1" sqref="D1"/>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1707</v>
      </c>
      <c r="B1" s="23"/>
      <c r="C1" s="23"/>
      <c r="D1" s="48">
        <v>3</v>
      </c>
      <c r="F1" s="49" t="s">
        <v>1708</v>
      </c>
      <c r="G1" s="49"/>
      <c r="H1" s="49"/>
      <c r="I1" s="48">
        <v>0.001</v>
      </c>
    </row>
    <row r="2" spans="1:9" ht="30" customHeight="1">
      <c r="A2" s="50" t="s">
        <v>1709</v>
      </c>
      <c r="B2" s="51"/>
      <c r="C2" s="51"/>
      <c r="D2" s="51"/>
      <c r="E2" s="51"/>
      <c r="F2" s="51"/>
      <c r="G2" s="51"/>
      <c r="H2" s="51"/>
      <c r="I2" s="62"/>
    </row>
    <row r="3" spans="1:9" ht="30" customHeight="1">
      <c r="A3" s="50" t="s">
        <v>1710</v>
      </c>
      <c r="B3" s="51"/>
      <c r="C3" s="51"/>
      <c r="D3" s="51"/>
      <c r="E3" s="51"/>
      <c r="F3" s="51"/>
      <c r="G3" s="51"/>
      <c r="H3" s="51"/>
      <c r="I3" s="62"/>
    </row>
    <row r="4" spans="1:9" ht="30" customHeight="1">
      <c r="A4" s="50" t="s">
        <v>1704</v>
      </c>
      <c r="B4" s="51"/>
      <c r="C4" s="51"/>
      <c r="D4" s="51"/>
      <c r="E4" s="51"/>
      <c r="F4" s="51"/>
      <c r="G4" s="51"/>
      <c r="H4" s="51"/>
      <c r="I4" s="62"/>
    </row>
    <row r="5" spans="11:19" ht="15" customHeight="1">
      <c r="K5" s="63" t="s">
        <v>1711</v>
      </c>
      <c r="L5" s="64"/>
      <c r="M5" s="64"/>
      <c r="N5" s="64"/>
      <c r="O5" s="65"/>
      <c r="P5" s="66"/>
      <c r="Q5" s="66"/>
      <c r="R5" s="66"/>
      <c r="S5" s="66"/>
    </row>
    <row r="6" spans="11:19" ht="15" customHeight="1">
      <c r="K6" s="67" t="s">
        <v>3</v>
      </c>
      <c r="L6" s="68" t="s">
        <v>1639</v>
      </c>
      <c r="M6" s="68" t="s">
        <v>7</v>
      </c>
      <c r="N6" s="68" t="s">
        <v>1712</v>
      </c>
      <c r="O6" s="68" t="s">
        <v>1713</v>
      </c>
      <c r="P6" s="66"/>
      <c r="Q6" s="66"/>
      <c r="R6" s="66"/>
      <c r="S6" s="66"/>
    </row>
    <row r="7" spans="11:15" ht="15" customHeight="1">
      <c r="K7" s="69" t="str">
        <f>'Gene Table'!A3</f>
        <v>Plate 1</v>
      </c>
      <c r="L7" s="37" t="str">
        <f>Results!C3</f>
        <v>A01</v>
      </c>
      <c r="M7" s="37" t="str">
        <f>Results!B3</f>
        <v>BRCA2</v>
      </c>
      <c r="N7" s="70" t="e">
        <f>LOG(Results!H3,2)</f>
        <v>#DIV/0!</v>
      </c>
      <c r="O7" s="71" t="str">
        <f>Results!I3</f>
        <v>N/A</v>
      </c>
    </row>
    <row r="8" spans="11:15" ht="15" customHeight="1">
      <c r="K8" s="72"/>
      <c r="L8" s="37" t="str">
        <f>Results!C4</f>
        <v>A02</v>
      </c>
      <c r="M8" s="37" t="str">
        <f>Results!B4</f>
        <v>TP53</v>
      </c>
      <c r="N8" s="70" t="e">
        <f>LOG(Results!H4,2)</f>
        <v>#DIV/0!</v>
      </c>
      <c r="O8" s="71" t="str">
        <f>Results!I4</f>
        <v>N/A</v>
      </c>
    </row>
    <row r="9" spans="2:15" ht="15" customHeight="1">
      <c r="B9" s="52" t="e">
        <f>ROUNDUP(MIN(N7:N374),0)-10</f>
        <v>#DIV/0!</v>
      </c>
      <c r="C9" s="53">
        <f>'Volcano Plot'!I1</f>
        <v>0.001</v>
      </c>
      <c r="D9" s="53"/>
      <c r="E9" s="54"/>
      <c r="K9" s="72"/>
      <c r="L9" s="37" t="str">
        <f>Results!C5</f>
        <v>A03</v>
      </c>
      <c r="M9" s="37" t="str">
        <f>Results!B5</f>
        <v>CHEK2</v>
      </c>
      <c r="N9" s="70" t="e">
        <f>LOG(Results!H5,2)</f>
        <v>#DIV/0!</v>
      </c>
      <c r="O9" s="71" t="str">
        <f>Results!I5</f>
        <v>N/A</v>
      </c>
    </row>
    <row r="10" spans="2:15" ht="15" customHeight="1">
      <c r="B10" s="55" t="e">
        <f>ROUNDUP(MAX(N7:N374),0)+10</f>
        <v>#DIV/0!</v>
      </c>
      <c r="C10" s="56">
        <f>C9</f>
        <v>0.001</v>
      </c>
      <c r="D10" s="56"/>
      <c r="E10" s="57"/>
      <c r="K10" s="72"/>
      <c r="L10" s="37" t="str">
        <f>Results!C6</f>
        <v>A04</v>
      </c>
      <c r="M10" s="37" t="str">
        <f>Results!B6</f>
        <v>XRCC1</v>
      </c>
      <c r="N10" s="70" t="e">
        <f>LOG(Results!H6,2)</f>
        <v>#DIV/0!</v>
      </c>
      <c r="O10" s="71" t="str">
        <f>Results!I6</f>
        <v>N/A</v>
      </c>
    </row>
    <row r="11" spans="2:15" ht="15" customHeight="1">
      <c r="B11" s="58"/>
      <c r="C11" s="56"/>
      <c r="D11" s="56"/>
      <c r="E11" s="57"/>
      <c r="K11" s="72"/>
      <c r="L11" s="37" t="str">
        <f>Results!C7</f>
        <v>A05</v>
      </c>
      <c r="M11" s="37" t="str">
        <f>Results!B7</f>
        <v>CYP17A1</v>
      </c>
      <c r="N11" s="70" t="e">
        <f>LOG(Results!H7,2)</f>
        <v>#DIV/0!</v>
      </c>
      <c r="O11" s="71" t="str">
        <f>Results!I7</f>
        <v>N/A</v>
      </c>
    </row>
    <row r="12" spans="2:19" ht="15" customHeight="1">
      <c r="B12" s="58">
        <v>1</v>
      </c>
      <c r="C12" s="56">
        <f>LOG('Volcano Plot'!D$1,2)</f>
        <v>1.58496250072116</v>
      </c>
      <c r="D12" s="56">
        <f>-1*C12</f>
        <v>-1.58496250072116</v>
      </c>
      <c r="E12" s="57">
        <v>0</v>
      </c>
      <c r="K12" s="72"/>
      <c r="L12" s="37" t="str">
        <f>Results!C8</f>
        <v>A06</v>
      </c>
      <c r="M12" s="37" t="str">
        <f>Results!B8</f>
        <v>CYP1B1</v>
      </c>
      <c r="N12" s="70" t="e">
        <f>LOG(Results!H8,2)</f>
        <v>#DIV/0!</v>
      </c>
      <c r="O12" s="71" t="str">
        <f>Results!I8</f>
        <v>N/A</v>
      </c>
      <c r="P12" s="66"/>
      <c r="Q12" s="66"/>
      <c r="R12" s="66"/>
      <c r="S12" s="66"/>
    </row>
    <row r="13" spans="2:19" ht="15" customHeight="1">
      <c r="B13" s="59" t="e">
        <f>10^(ROUND(LOG(MIN(O7:O374)),0)-1)</f>
        <v>#NUM!</v>
      </c>
      <c r="C13" s="60">
        <f>LOG('Volcano Plot'!D$1,2)</f>
        <v>1.58496250072116</v>
      </c>
      <c r="D13" s="60">
        <f>-1*C13</f>
        <v>-1.58496250072116</v>
      </c>
      <c r="E13" s="61">
        <v>0</v>
      </c>
      <c r="K13" s="72"/>
      <c r="L13" s="37" t="str">
        <f>Results!C9</f>
        <v>A07</v>
      </c>
      <c r="M13" s="37" t="str">
        <f>Results!B9</f>
        <v>ESR1</v>
      </c>
      <c r="N13" s="70" t="e">
        <f>LOG(Results!H9,2)</f>
        <v>#DIV/0!</v>
      </c>
      <c r="O13" s="71" t="str">
        <f>Results!I9</f>
        <v>N/A</v>
      </c>
      <c r="P13" s="66"/>
      <c r="Q13" s="66"/>
      <c r="R13" s="66"/>
      <c r="S13" s="66"/>
    </row>
    <row r="14" spans="11:19" ht="15" customHeight="1">
      <c r="K14" s="72"/>
      <c r="L14" s="37" t="str">
        <f>Results!C10</f>
        <v>A08</v>
      </c>
      <c r="M14" s="37" t="str">
        <f>Results!B10</f>
        <v>XRCC3</v>
      </c>
      <c r="N14" s="70" t="e">
        <f>LOG(Results!H10,2)</f>
        <v>#DIV/0!</v>
      </c>
      <c r="O14" s="71" t="str">
        <f>Results!I10</f>
        <v>N/A</v>
      </c>
      <c r="P14" s="66"/>
      <c r="Q14" s="73"/>
      <c r="R14" s="66"/>
      <c r="S14" s="66"/>
    </row>
    <row r="15" spans="11:19" ht="15" customHeight="1">
      <c r="K15" s="72"/>
      <c r="L15" s="37" t="str">
        <f>Results!C11</f>
        <v>A09</v>
      </c>
      <c r="M15" s="37" t="str">
        <f>Results!B11</f>
        <v>COMT</v>
      </c>
      <c r="N15" s="70" t="e">
        <f>LOG(Results!H11,2)</f>
        <v>#DIV/0!</v>
      </c>
      <c r="O15" s="71" t="str">
        <f>Results!I11</f>
        <v>N/A</v>
      </c>
      <c r="P15" s="66"/>
      <c r="Q15" s="66"/>
      <c r="R15" s="66"/>
      <c r="S15" s="66"/>
    </row>
    <row r="16" spans="11:19" ht="15" customHeight="1">
      <c r="K16" s="72"/>
      <c r="L16" s="37" t="str">
        <f>Results!C12</f>
        <v>A10</v>
      </c>
      <c r="M16" s="37" t="str">
        <f>Results!B12</f>
        <v>SULT1A1</v>
      </c>
      <c r="N16" s="70" t="e">
        <f>LOG(Results!H12,2)</f>
        <v>#DIV/0!</v>
      </c>
      <c r="O16" s="71" t="str">
        <f>Results!I12</f>
        <v>N/A</v>
      </c>
      <c r="P16" s="66"/>
      <c r="Q16" s="66"/>
      <c r="R16" s="66"/>
      <c r="S16" s="66"/>
    </row>
    <row r="17" spans="11:19" ht="15" customHeight="1">
      <c r="K17" s="72"/>
      <c r="L17" s="37" t="str">
        <f>Results!C13</f>
        <v>A11</v>
      </c>
      <c r="M17" s="37" t="str">
        <f>Results!B13</f>
        <v>CYP1A1</v>
      </c>
      <c r="N17" s="70" t="e">
        <f>LOG(Results!H13,2)</f>
        <v>#DIV/0!</v>
      </c>
      <c r="O17" s="71" t="str">
        <f>Results!I13</f>
        <v>N/A</v>
      </c>
      <c r="P17" s="66"/>
      <c r="Q17" s="66"/>
      <c r="R17" s="66"/>
      <c r="S17" s="66"/>
    </row>
    <row r="18" spans="11:19" ht="15" customHeight="1">
      <c r="K18" s="72"/>
      <c r="L18" s="37" t="str">
        <f>Results!C14</f>
        <v>A12</v>
      </c>
      <c r="M18" s="37" t="str">
        <f>Results!B14</f>
        <v>CYP19A1</v>
      </c>
      <c r="N18" s="70" t="e">
        <f>LOG(Results!H14,2)</f>
        <v>#DIV/0!</v>
      </c>
      <c r="O18" s="71" t="str">
        <f>Results!I14</f>
        <v>N/A</v>
      </c>
      <c r="P18" s="66"/>
      <c r="Q18" s="66"/>
      <c r="R18" s="66"/>
      <c r="S18" s="66"/>
    </row>
    <row r="19" spans="11:19" ht="15" customHeight="1">
      <c r="K19" s="72"/>
      <c r="L19" s="37" t="str">
        <f>Results!C15</f>
        <v>B01</v>
      </c>
      <c r="M19" s="37" t="str">
        <f>Results!B15</f>
        <v>SOD2</v>
      </c>
      <c r="N19" s="70" t="e">
        <f>LOG(Results!H15,2)</f>
        <v>#DIV/0!</v>
      </c>
      <c r="O19" s="71" t="str">
        <f>Results!I15</f>
        <v>N/A</v>
      </c>
      <c r="P19" s="66"/>
      <c r="Q19" s="66"/>
      <c r="R19" s="66"/>
      <c r="S19" s="66"/>
    </row>
    <row r="20" spans="11:19" ht="15" customHeight="1">
      <c r="K20" s="72"/>
      <c r="L20" s="37" t="str">
        <f>Results!C16</f>
        <v>B02</v>
      </c>
      <c r="M20" s="37" t="str">
        <f>Results!B16</f>
        <v>TGFB1</v>
      </c>
      <c r="N20" s="70" t="e">
        <f>LOG(Results!H16,2)</f>
        <v>#DIV/0!</v>
      </c>
      <c r="O20" s="71" t="str">
        <f>Results!I16</f>
        <v>N/A</v>
      </c>
      <c r="P20" s="66"/>
      <c r="Q20" s="73"/>
      <c r="R20" s="66"/>
      <c r="S20" s="66"/>
    </row>
    <row r="21" spans="11:19" ht="15" customHeight="1">
      <c r="K21" s="72"/>
      <c r="L21" s="37" t="str">
        <f>Results!C17</f>
        <v>B03</v>
      </c>
      <c r="M21" s="37" t="str">
        <f>Results!B17</f>
        <v>VDR</v>
      </c>
      <c r="N21" s="70" t="e">
        <f>LOG(Results!H17,2)</f>
        <v>#DIV/0!</v>
      </c>
      <c r="O21" s="71" t="str">
        <f>Results!I17</f>
        <v>N/A</v>
      </c>
      <c r="P21" s="66"/>
      <c r="Q21" s="73"/>
      <c r="R21" s="66"/>
      <c r="S21" s="66"/>
    </row>
    <row r="22" spans="11:19" ht="15" customHeight="1">
      <c r="K22" s="72"/>
      <c r="L22" s="37" t="str">
        <f>Results!C18</f>
        <v>B04</v>
      </c>
      <c r="M22" s="37" t="str">
        <f>Results!B18</f>
        <v>CYP2D6</v>
      </c>
      <c r="N22" s="70" t="e">
        <f>LOG(Results!H18,2)</f>
        <v>#DIV/0!</v>
      </c>
      <c r="O22" s="71" t="str">
        <f>Results!I18</f>
        <v>N/A</v>
      </c>
      <c r="P22" s="66"/>
      <c r="Q22" s="66"/>
      <c r="R22" s="66"/>
      <c r="S22" s="66"/>
    </row>
    <row r="23" spans="11:19" ht="15" customHeight="1">
      <c r="K23" s="72"/>
      <c r="L23" s="37" t="str">
        <f>Results!C19</f>
        <v>B05</v>
      </c>
      <c r="M23" s="37" t="str">
        <f>Results!B19</f>
        <v>MTHFR</v>
      </c>
      <c r="N23" s="70" t="e">
        <f>LOG(Results!H19,2)</f>
        <v>#DIV/0!</v>
      </c>
      <c r="O23" s="71" t="str">
        <f>Results!I19</f>
        <v>N/A</v>
      </c>
      <c r="P23" s="66"/>
      <c r="Q23" s="66"/>
      <c r="R23" s="66"/>
      <c r="S23" s="66"/>
    </row>
    <row r="24" spans="11:19" ht="15" customHeight="1">
      <c r="K24" s="72"/>
      <c r="L24" s="37" t="str">
        <f>Results!C20</f>
        <v>B06</v>
      </c>
      <c r="M24" s="37" t="str">
        <f>Results!B20</f>
        <v>ERCC2</v>
      </c>
      <c r="N24" s="70" t="e">
        <f>LOG(Results!H20,2)</f>
        <v>#DIV/0!</v>
      </c>
      <c r="O24" s="71" t="str">
        <f>Results!I20</f>
        <v>N/A</v>
      </c>
      <c r="P24" s="66"/>
      <c r="Q24" s="66"/>
      <c r="R24" s="66"/>
      <c r="S24" s="66"/>
    </row>
    <row r="25" spans="11:19" ht="15" customHeight="1">
      <c r="K25" s="72"/>
      <c r="L25" s="37" t="str">
        <f>Results!C21</f>
        <v>B07</v>
      </c>
      <c r="M25" s="37" t="str">
        <f>Results!B21</f>
        <v>NAT2</v>
      </c>
      <c r="N25" s="70" t="e">
        <f>LOG(Results!H21,2)</f>
        <v>#DIV/0!</v>
      </c>
      <c r="O25" s="71" t="str">
        <f>Results!I21</f>
        <v>N/A</v>
      </c>
      <c r="P25" s="66"/>
      <c r="Q25" s="66"/>
      <c r="R25" s="66"/>
      <c r="S25" s="66"/>
    </row>
    <row r="26" spans="11:19" ht="15" customHeight="1">
      <c r="K26" s="72"/>
      <c r="L26" s="37" t="str">
        <f>Results!C22</f>
        <v>B08</v>
      </c>
      <c r="M26" s="37" t="str">
        <f>Results!B22</f>
        <v>FGFR2</v>
      </c>
      <c r="N26" s="70" t="e">
        <f>LOG(Results!H22,2)</f>
        <v>#DIV/0!</v>
      </c>
      <c r="O26" s="71" t="str">
        <f>Results!I22</f>
        <v>N/A</v>
      </c>
      <c r="P26" s="66"/>
      <c r="Q26" s="66"/>
      <c r="R26" s="66"/>
      <c r="S26" s="66"/>
    </row>
    <row r="27" spans="11:19" ht="15" customHeight="1">
      <c r="K27" s="72"/>
      <c r="L27" s="37" t="str">
        <f>Results!C23</f>
        <v>B09</v>
      </c>
      <c r="M27" s="37" t="str">
        <f>Results!B23</f>
        <v>NBN</v>
      </c>
      <c r="N27" s="70" t="e">
        <f>LOG(Results!H23,2)</f>
        <v>#DIV/0!</v>
      </c>
      <c r="O27" s="71" t="str">
        <f>Results!I23</f>
        <v>N/A</v>
      </c>
      <c r="P27" s="66"/>
      <c r="Q27" s="66"/>
      <c r="R27" s="66"/>
      <c r="S27" s="66"/>
    </row>
    <row r="28" spans="11:19" ht="15" customHeight="1">
      <c r="K28" s="72"/>
      <c r="L28" s="37" t="str">
        <f>Results!C24</f>
        <v>B10</v>
      </c>
      <c r="M28" s="37" t="str">
        <f>Results!B24</f>
        <v>TNF</v>
      </c>
      <c r="N28" s="70" t="e">
        <f>LOG(Results!H24,2)</f>
        <v>#DIV/0!</v>
      </c>
      <c r="O28" s="71" t="str">
        <f>Results!I24</f>
        <v>N/A</v>
      </c>
      <c r="P28" s="66"/>
      <c r="Q28" s="66"/>
      <c r="R28" s="66"/>
      <c r="S28" s="66"/>
    </row>
    <row r="29" spans="11:19" ht="15" customHeight="1">
      <c r="K29" s="72"/>
      <c r="L29" s="37" t="str">
        <f>Results!C25</f>
        <v>B11</v>
      </c>
      <c r="M29" s="37" t="str">
        <f>Results!B25</f>
        <v>IGF1</v>
      </c>
      <c r="N29" s="70" t="e">
        <f>LOG(Results!H25,2)</f>
        <v>#DIV/0!</v>
      </c>
      <c r="O29" s="71" t="str">
        <f>Results!I25</f>
        <v>N/A</v>
      </c>
      <c r="P29" s="66"/>
      <c r="Q29" s="66"/>
      <c r="R29" s="66"/>
      <c r="S29" s="66"/>
    </row>
    <row r="30" spans="11:19" ht="15" customHeight="1">
      <c r="K30" s="72"/>
      <c r="L30" s="37" t="str">
        <f>Results!C26</f>
        <v>B12</v>
      </c>
      <c r="M30" s="37" t="str">
        <f>Results!B26</f>
        <v>MDM2</v>
      </c>
      <c r="N30" s="70" t="e">
        <f>LOG(Results!H26,2)</f>
        <v>#DIV/0!</v>
      </c>
      <c r="O30" s="71" t="str">
        <f>Results!I26</f>
        <v>N/A</v>
      </c>
      <c r="P30" s="66"/>
      <c r="Q30" s="66"/>
      <c r="R30" s="66"/>
      <c r="S30" s="66"/>
    </row>
    <row r="31" spans="11:19" ht="15" customHeight="1">
      <c r="K31" s="72"/>
      <c r="L31" s="37" t="str">
        <f>Results!C27</f>
        <v>C01</v>
      </c>
      <c r="M31" s="37" t="str">
        <f>Results!B27</f>
        <v>AR</v>
      </c>
      <c r="N31" s="70" t="e">
        <f>LOG(Results!H27,2)</f>
        <v>#DIV/0!</v>
      </c>
      <c r="O31" s="71" t="str">
        <f>Results!I27</f>
        <v>N/A</v>
      </c>
      <c r="P31" s="66"/>
      <c r="Q31" s="66"/>
      <c r="R31" s="66"/>
      <c r="S31" s="66"/>
    </row>
    <row r="32" spans="11:19" ht="15" customHeight="1">
      <c r="K32" s="72"/>
      <c r="L32" s="37" t="str">
        <f>Results!C28</f>
        <v>C02</v>
      </c>
      <c r="M32" s="37" t="str">
        <f>Results!B28</f>
        <v>ESR2</v>
      </c>
      <c r="N32" s="70" t="e">
        <f>LOG(Results!H28,2)</f>
        <v>#DIV/0!</v>
      </c>
      <c r="O32" s="71" t="str">
        <f>Results!I28</f>
        <v>N/A</v>
      </c>
      <c r="P32" s="66"/>
      <c r="Q32" s="66"/>
      <c r="R32" s="66"/>
      <c r="S32" s="66"/>
    </row>
    <row r="33" spans="11:19" ht="15" customHeight="1">
      <c r="K33" s="72"/>
      <c r="L33" s="37" t="str">
        <f>Results!C29</f>
        <v>C03</v>
      </c>
      <c r="M33" s="37" t="str">
        <f>Results!B29</f>
        <v>PGR</v>
      </c>
      <c r="N33" s="70" t="e">
        <f>LOG(Results!H29,2)</f>
        <v>#DIV/0!</v>
      </c>
      <c r="O33" s="71" t="str">
        <f>Results!I29</f>
        <v>N/A</v>
      </c>
      <c r="P33" s="66"/>
      <c r="Q33" s="66"/>
      <c r="R33" s="66"/>
      <c r="S33" s="66"/>
    </row>
    <row r="34" spans="11:19" ht="15" customHeight="1">
      <c r="K34" s="72"/>
      <c r="L34" s="37" t="str">
        <f>Results!C30</f>
        <v>C04</v>
      </c>
      <c r="M34" s="37" t="str">
        <f>Results!B30</f>
        <v>CCND1</v>
      </c>
      <c r="N34" s="70" t="e">
        <f>LOG(Results!H30,2)</f>
        <v>#DIV/0!</v>
      </c>
      <c r="O34" s="71" t="str">
        <f>Results!I30</f>
        <v>N/A</v>
      </c>
      <c r="P34" s="66"/>
      <c r="Q34" s="66"/>
      <c r="R34" s="66"/>
      <c r="S34" s="66"/>
    </row>
    <row r="35" spans="11:19" ht="15" customHeight="1">
      <c r="K35" s="72"/>
      <c r="L35" s="37" t="str">
        <f>Results!C31</f>
        <v>C05</v>
      </c>
      <c r="M35" s="37" t="str">
        <f>Results!B31</f>
        <v>VEGFA</v>
      </c>
      <c r="N35" s="70" t="e">
        <f>LOG(Results!H31,2)</f>
        <v>#DIV/0!</v>
      </c>
      <c r="O35" s="71" t="str">
        <f>Results!I31</f>
        <v>N/A</v>
      </c>
      <c r="P35" s="66"/>
      <c r="Q35" s="66"/>
      <c r="R35" s="66"/>
      <c r="S35" s="66"/>
    </row>
    <row r="36" spans="11:19" ht="15" customHeight="1">
      <c r="K36" s="72"/>
      <c r="L36" s="37" t="str">
        <f>Results!C32</f>
        <v>C06</v>
      </c>
      <c r="M36" s="37" t="str">
        <f>Results!B32</f>
        <v>ABCB1</v>
      </c>
      <c r="N36" s="70" t="e">
        <f>LOG(Results!H32,2)</f>
        <v>#DIV/0!</v>
      </c>
      <c r="O36" s="71" t="str">
        <f>Results!I32</f>
        <v>N/A</v>
      </c>
      <c r="P36" s="66"/>
      <c r="Q36" s="66"/>
      <c r="R36" s="66"/>
      <c r="S36" s="66"/>
    </row>
    <row r="37" spans="11:19" ht="15" customHeight="1">
      <c r="K37" s="72"/>
      <c r="L37" s="37" t="str">
        <f>Results!C33</f>
        <v>C07</v>
      </c>
      <c r="M37" s="37" t="str">
        <f>Results!B33</f>
        <v>XRCC2</v>
      </c>
      <c r="N37" s="70" t="e">
        <f>LOG(Results!H33,2)</f>
        <v>#DIV/0!</v>
      </c>
      <c r="O37" s="71" t="str">
        <f>Results!I33</f>
        <v>N/A</v>
      </c>
      <c r="P37" s="66"/>
      <c r="Q37" s="66"/>
      <c r="R37" s="66"/>
      <c r="S37" s="66"/>
    </row>
    <row r="38" spans="11:19" ht="15" customHeight="1">
      <c r="K38" s="72"/>
      <c r="L38" s="37" t="str">
        <f>Results!C34</f>
        <v>C08</v>
      </c>
      <c r="M38" s="37" t="str">
        <f>Results!B34</f>
        <v>CASP8</v>
      </c>
      <c r="N38" s="70" t="e">
        <f>LOG(Results!H34,2)</f>
        <v>#DIV/0!</v>
      </c>
      <c r="O38" s="71" t="str">
        <f>Results!I34</f>
        <v>N/A</v>
      </c>
      <c r="P38" s="66"/>
      <c r="Q38" s="66"/>
      <c r="R38" s="66"/>
      <c r="S38" s="66"/>
    </row>
    <row r="39" spans="11:19" ht="15" customHeight="1">
      <c r="K39" s="72"/>
      <c r="L39" s="37" t="str">
        <f>Results!C35</f>
        <v>C09</v>
      </c>
      <c r="M39" s="37" t="str">
        <f>Results!B35</f>
        <v>IGFBP3</v>
      </c>
      <c r="N39" s="70" t="e">
        <f>LOG(Results!H35,2)</f>
        <v>#DIV/0!</v>
      </c>
      <c r="O39" s="71" t="str">
        <f>Results!I35</f>
        <v>N/A</v>
      </c>
      <c r="P39" s="66"/>
      <c r="Q39" s="66"/>
      <c r="R39" s="66"/>
      <c r="S39" s="66"/>
    </row>
    <row r="40" spans="11:19" ht="15" customHeight="1">
      <c r="K40" s="72"/>
      <c r="L40" s="37" t="str">
        <f>Results!C36</f>
        <v>C10</v>
      </c>
      <c r="M40" s="37" t="str">
        <f>Results!B36</f>
        <v>PIK3CA</v>
      </c>
      <c r="N40" s="70" t="e">
        <f>LOG(Results!H36,2)</f>
        <v>#DIV/0!</v>
      </c>
      <c r="O40" s="71" t="str">
        <f>Results!I36</f>
        <v>N/A</v>
      </c>
      <c r="P40" s="66"/>
      <c r="Q40" s="66"/>
      <c r="R40" s="66"/>
      <c r="S40" s="66"/>
    </row>
    <row r="41" spans="11:19" ht="15" customHeight="1">
      <c r="K41" s="72"/>
      <c r="L41" s="37" t="str">
        <f>Results!C37</f>
        <v>C11</v>
      </c>
      <c r="M41" s="37" t="str">
        <f>Results!B37</f>
        <v>ERCC4</v>
      </c>
      <c r="N41" s="70" t="e">
        <f>LOG(Results!H37,2)</f>
        <v>#DIV/0!</v>
      </c>
      <c r="O41" s="71" t="str">
        <f>Results!I37</f>
        <v>N/A</v>
      </c>
      <c r="P41" s="66"/>
      <c r="Q41" s="66"/>
      <c r="R41" s="66"/>
      <c r="S41" s="66"/>
    </row>
    <row r="42" spans="11:19" ht="15" customHeight="1">
      <c r="K42" s="72"/>
      <c r="L42" s="37" t="str">
        <f>Results!C38</f>
        <v>C12</v>
      </c>
      <c r="M42" s="37" t="str">
        <f>Results!B38</f>
        <v>MAP3K1</v>
      </c>
      <c r="N42" s="70" t="e">
        <f>LOG(Results!H38,2)</f>
        <v>#DIV/0!</v>
      </c>
      <c r="O42" s="71" t="str">
        <f>Results!I38</f>
        <v>N/A</v>
      </c>
      <c r="P42" s="66"/>
      <c r="Q42" s="66"/>
      <c r="R42" s="66"/>
      <c r="S42" s="66"/>
    </row>
    <row r="43" spans="11:19" ht="15" customHeight="1">
      <c r="K43" s="72"/>
      <c r="L43" s="37" t="str">
        <f>Results!C39</f>
        <v>D01</v>
      </c>
      <c r="M43" s="37" t="str">
        <f>Results!B39</f>
        <v>PTGS2</v>
      </c>
      <c r="N43" s="70" t="e">
        <f>LOG(Results!H39,2)</f>
        <v>#DIV/0!</v>
      </c>
      <c r="O43" s="71" t="str">
        <f>Results!I39</f>
        <v>N/A</v>
      </c>
      <c r="P43" s="66"/>
      <c r="Q43" s="66"/>
      <c r="R43" s="66"/>
      <c r="S43" s="66"/>
    </row>
    <row r="44" spans="11:19" ht="15" customHeight="1">
      <c r="K44" s="72"/>
      <c r="L44" s="37" t="str">
        <f>Results!C40</f>
        <v>D02</v>
      </c>
      <c r="M44" s="37" t="str">
        <f>Results!B40</f>
        <v>CYP3A5</v>
      </c>
      <c r="N44" s="70" t="e">
        <f>LOG(Results!H40,2)</f>
        <v>#DIV/0!</v>
      </c>
      <c r="O44" s="71" t="str">
        <f>Results!I40</f>
        <v>N/A</v>
      </c>
      <c r="P44" s="66"/>
      <c r="Q44" s="66"/>
      <c r="R44" s="66"/>
      <c r="S44" s="66"/>
    </row>
    <row r="45" spans="11:19" ht="15" customHeight="1">
      <c r="K45" s="72"/>
      <c r="L45" s="37" t="str">
        <f>Results!C41</f>
        <v>D03</v>
      </c>
      <c r="M45" s="37" t="str">
        <f>Results!B41</f>
        <v>HSD17B1</v>
      </c>
      <c r="N45" s="70" t="e">
        <f>LOG(Results!H41,2)</f>
        <v>#DIV/0!</v>
      </c>
      <c r="O45" s="71" t="str">
        <f>Results!I41</f>
        <v>N/A</v>
      </c>
      <c r="P45" s="66"/>
      <c r="Q45" s="66"/>
      <c r="R45" s="66"/>
      <c r="S45" s="66"/>
    </row>
    <row r="46" spans="11:19" ht="15" customHeight="1">
      <c r="K46" s="72"/>
      <c r="L46" s="37" t="str">
        <f>Results!C42</f>
        <v>D04</v>
      </c>
      <c r="M46" s="37" t="str">
        <f>Results!B42</f>
        <v>BARD1</v>
      </c>
      <c r="N46" s="70" t="e">
        <f>LOG(Results!H42,2)</f>
        <v>#DIV/0!</v>
      </c>
      <c r="O46" s="71" t="str">
        <f>Results!I42</f>
        <v>N/A</v>
      </c>
      <c r="P46" s="66"/>
      <c r="Q46" s="66"/>
      <c r="R46" s="66"/>
      <c r="S46" s="66"/>
    </row>
    <row r="47" spans="11:19" ht="15" customHeight="1">
      <c r="K47" s="72"/>
      <c r="L47" s="37" t="str">
        <f>Results!C43</f>
        <v>D05</v>
      </c>
      <c r="M47" s="37" t="str">
        <f>Results!B43</f>
        <v>NQO1</v>
      </c>
      <c r="N47" s="70" t="e">
        <f>LOG(Results!H43,2)</f>
        <v>#DIV/0!</v>
      </c>
      <c r="O47" s="71" t="str">
        <f>Results!I43</f>
        <v>N/A</v>
      </c>
      <c r="P47" s="66"/>
      <c r="Q47" s="66"/>
      <c r="R47" s="66"/>
      <c r="S47" s="66"/>
    </row>
    <row r="48" spans="11:19" ht="15" customHeight="1">
      <c r="K48" s="72"/>
      <c r="L48" s="37" t="str">
        <f>Results!C44</f>
        <v>D06</v>
      </c>
      <c r="M48" s="37" t="str">
        <f>Results!B44</f>
        <v>LIG4</v>
      </c>
      <c r="N48" s="70" t="e">
        <f>LOG(Results!H44,2)</f>
        <v>#DIV/0!</v>
      </c>
      <c r="O48" s="71" t="str">
        <f>Results!I44</f>
        <v>N/A</v>
      </c>
      <c r="P48" s="66"/>
      <c r="Q48" s="66"/>
      <c r="R48" s="66"/>
      <c r="S48" s="66"/>
    </row>
    <row r="49" spans="11:19" ht="15" customHeight="1">
      <c r="K49" s="72"/>
      <c r="L49" s="37" t="str">
        <f>Results!C45</f>
        <v>D07</v>
      </c>
      <c r="M49" s="37" t="str">
        <f>Results!B45</f>
        <v>NOS3</v>
      </c>
      <c r="N49" s="70" t="e">
        <f>LOG(Results!H45,2)</f>
        <v>#DIV/0!</v>
      </c>
      <c r="O49" s="71" t="str">
        <f>Results!I45</f>
        <v>N/A</v>
      </c>
      <c r="P49" s="66"/>
      <c r="Q49" s="66"/>
      <c r="R49" s="66"/>
      <c r="S49" s="66"/>
    </row>
    <row r="50" spans="11:19" ht="15" customHeight="1">
      <c r="K50" s="72"/>
      <c r="L50" s="37" t="str">
        <f>Results!C46</f>
        <v>D08</v>
      </c>
      <c r="M50" s="37" t="str">
        <f>Results!B46</f>
        <v>XPC</v>
      </c>
      <c r="N50" s="70" t="e">
        <f>LOG(Results!H46,2)</f>
        <v>#DIV/0!</v>
      </c>
      <c r="O50" s="71" t="str">
        <f>Results!I46</f>
        <v>N/A</v>
      </c>
      <c r="P50" s="66"/>
      <c r="Q50" s="66"/>
      <c r="R50" s="66"/>
      <c r="S50" s="66"/>
    </row>
    <row r="51" spans="11:19" ht="15" customHeight="1">
      <c r="K51" s="72"/>
      <c r="L51" s="37" t="str">
        <f>Results!C47</f>
        <v>D09</v>
      </c>
      <c r="M51" s="37" t="str">
        <f>Results!B47</f>
        <v>EGFR</v>
      </c>
      <c r="N51" s="70" t="e">
        <f>LOG(Results!H47,2)</f>
        <v>#DIV/0!</v>
      </c>
      <c r="O51" s="71" t="str">
        <f>Results!I47</f>
        <v>N/A</v>
      </c>
      <c r="P51" s="66"/>
      <c r="Q51" s="66"/>
      <c r="R51" s="66"/>
      <c r="S51" s="66"/>
    </row>
    <row r="52" spans="11:19" ht="15" customHeight="1">
      <c r="K52" s="72"/>
      <c r="L52" s="37" t="str">
        <f>Results!C48</f>
        <v>D10</v>
      </c>
      <c r="M52" s="37" t="str">
        <f>Results!B48</f>
        <v>IL6</v>
      </c>
      <c r="N52" s="70" t="e">
        <f>LOG(Results!H48,2)</f>
        <v>#DIV/0!</v>
      </c>
      <c r="O52" s="71" t="str">
        <f>Results!I48</f>
        <v>N/A</v>
      </c>
      <c r="P52" s="66"/>
      <c r="Q52" s="66"/>
      <c r="R52" s="66"/>
      <c r="S52" s="66"/>
    </row>
    <row r="53" spans="11:19" ht="15" customHeight="1">
      <c r="K53" s="72"/>
      <c r="L53" s="37" t="str">
        <f>Results!C49</f>
        <v>D11</v>
      </c>
      <c r="M53" s="37" t="str">
        <f>Results!B49</f>
        <v>TYMS</v>
      </c>
      <c r="N53" s="70" t="e">
        <f>LOG(Results!H49,2)</f>
        <v>#DIV/0!</v>
      </c>
      <c r="O53" s="71" t="str">
        <f>Results!I49</f>
        <v>N/A</v>
      </c>
      <c r="P53" s="66"/>
      <c r="Q53" s="66"/>
      <c r="R53" s="66"/>
      <c r="S53" s="66"/>
    </row>
    <row r="54" spans="11:19" ht="15" customHeight="1">
      <c r="K54" s="72"/>
      <c r="L54" s="37" t="str">
        <f>Results!C50</f>
        <v>D12</v>
      </c>
      <c r="M54" s="37" t="str">
        <f>Results!B50</f>
        <v>CDKN2A</v>
      </c>
      <c r="N54" s="70" t="e">
        <f>LOG(Results!H50,2)</f>
        <v>#DIV/0!</v>
      </c>
      <c r="O54" s="71" t="str">
        <f>Results!I50</f>
        <v>N/A</v>
      </c>
      <c r="P54" s="66"/>
      <c r="Q54" s="66"/>
      <c r="R54" s="66"/>
      <c r="S54" s="66"/>
    </row>
    <row r="55" spans="11:19" ht="15" customHeight="1">
      <c r="K55" s="72"/>
      <c r="L55" s="37" t="str">
        <f>Results!C51</f>
        <v>E01</v>
      </c>
      <c r="M55" s="37" t="str">
        <f>Results!B51</f>
        <v>ERCC5</v>
      </c>
      <c r="N55" s="70" t="e">
        <f>LOG(Results!H51,2)</f>
        <v>#DIV/0!</v>
      </c>
      <c r="O55" s="71" t="str">
        <f>Results!I51</f>
        <v>N/A</v>
      </c>
      <c r="P55" s="66"/>
      <c r="Q55" s="66"/>
      <c r="R55" s="66"/>
      <c r="S55" s="66"/>
    </row>
    <row r="56" spans="11:19" ht="15" customHeight="1">
      <c r="K56" s="72"/>
      <c r="L56" s="37" t="str">
        <f>Results!C52</f>
        <v>E02</v>
      </c>
      <c r="M56" s="37" t="str">
        <f>Results!B52</f>
        <v>IL10</v>
      </c>
      <c r="N56" s="70" t="e">
        <f>LOG(Results!H52,2)</f>
        <v>#DIV/0!</v>
      </c>
      <c r="O56" s="71" t="str">
        <f>Results!I52</f>
        <v>N/A</v>
      </c>
      <c r="P56" s="66"/>
      <c r="Q56" s="66"/>
      <c r="R56" s="66"/>
      <c r="S56" s="66"/>
    </row>
    <row r="57" spans="11:19" ht="15" customHeight="1">
      <c r="K57" s="72"/>
      <c r="L57" s="37" t="str">
        <f>Results!C53</f>
        <v>E03</v>
      </c>
      <c r="M57" s="37" t="str">
        <f>Results!B53</f>
        <v>LEPR</v>
      </c>
      <c r="N57" s="70" t="e">
        <f>LOG(Results!H53,2)</f>
        <v>#DIV/0!</v>
      </c>
      <c r="O57" s="71" t="str">
        <f>Results!I53</f>
        <v>N/A</v>
      </c>
      <c r="P57" s="66"/>
      <c r="Q57" s="66"/>
      <c r="R57" s="66"/>
      <c r="S57" s="66"/>
    </row>
    <row r="58" spans="11:19" ht="15" customHeight="1">
      <c r="K58" s="72"/>
      <c r="L58" s="37" t="str">
        <f>Results!C54</f>
        <v>E04</v>
      </c>
      <c r="M58" s="37" t="str">
        <f>Results!B54</f>
        <v>LSP1</v>
      </c>
      <c r="N58" s="70" t="e">
        <f>LOG(Results!H54,2)</f>
        <v>#DIV/0!</v>
      </c>
      <c r="O58" s="71" t="str">
        <f>Results!I54</f>
        <v>N/A</v>
      </c>
      <c r="P58" s="66"/>
      <c r="Q58" s="66"/>
      <c r="R58" s="66"/>
      <c r="S58" s="66"/>
    </row>
    <row r="59" spans="11:19" ht="15" customHeight="1">
      <c r="K59" s="72"/>
      <c r="L59" s="37" t="str">
        <f>Results!C55</f>
        <v>E05</v>
      </c>
      <c r="M59" s="37" t="str">
        <f>Results!B55</f>
        <v>NCOA3</v>
      </c>
      <c r="N59" s="70" t="e">
        <f>LOG(Results!H55,2)</f>
        <v>#DIV/0!</v>
      </c>
      <c r="O59" s="71" t="str">
        <f>Results!I55</f>
        <v>N/A</v>
      </c>
      <c r="P59" s="66"/>
      <c r="Q59" s="66"/>
      <c r="R59" s="66"/>
      <c r="S59" s="66"/>
    </row>
    <row r="60" spans="11:19" ht="15" customHeight="1">
      <c r="K60" s="72"/>
      <c r="L60" s="37" t="str">
        <f>Results!C56</f>
        <v>E06</v>
      </c>
      <c r="M60" s="37" t="str">
        <f>Results!B56</f>
        <v>CDH1</v>
      </c>
      <c r="N60" s="70" t="e">
        <f>LOG(Results!H56,2)</f>
        <v>#DIV/0!</v>
      </c>
      <c r="O60" s="71" t="str">
        <f>Results!I56</f>
        <v>N/A</v>
      </c>
      <c r="P60" s="66"/>
      <c r="Q60" s="66"/>
      <c r="R60" s="66"/>
      <c r="S60" s="66"/>
    </row>
    <row r="61" spans="11:19" ht="15" customHeight="1">
      <c r="K61" s="72"/>
      <c r="L61" s="37" t="str">
        <f>Results!C57</f>
        <v>E07</v>
      </c>
      <c r="M61" s="37" t="str">
        <f>Results!B57</f>
        <v>CYP2C19</v>
      </c>
      <c r="N61" s="70" t="e">
        <f>LOG(Results!H57,2)</f>
        <v>#DIV/0!</v>
      </c>
      <c r="O61" s="71" t="str">
        <f>Results!I57</f>
        <v>N/A</v>
      </c>
      <c r="P61" s="66"/>
      <c r="Q61" s="66"/>
      <c r="R61" s="66"/>
      <c r="S61" s="66"/>
    </row>
    <row r="62" spans="11:19" ht="15" customHeight="1">
      <c r="K62" s="72"/>
      <c r="L62" s="37" t="str">
        <f>Results!C58</f>
        <v>E08</v>
      </c>
      <c r="M62" s="37" t="str">
        <f>Results!B58</f>
        <v>AHR</v>
      </c>
      <c r="N62" s="70" t="e">
        <f>LOG(Results!H58,2)</f>
        <v>#DIV/0!</v>
      </c>
      <c r="O62" s="71" t="str">
        <f>Results!I58</f>
        <v>N/A</v>
      </c>
      <c r="P62" s="66"/>
      <c r="Q62" s="66"/>
      <c r="R62" s="66"/>
      <c r="S62" s="66"/>
    </row>
    <row r="63" spans="11:19" ht="15" customHeight="1">
      <c r="K63" s="72"/>
      <c r="L63" s="37" t="str">
        <f>Results!C59</f>
        <v>E09</v>
      </c>
      <c r="M63" s="37" t="str">
        <f>Results!B59</f>
        <v>MMP2</v>
      </c>
      <c r="N63" s="70" t="e">
        <f>LOG(Results!H59,2)</f>
        <v>#DIV/0!</v>
      </c>
      <c r="O63" s="71" t="str">
        <f>Results!I59</f>
        <v>N/A</v>
      </c>
      <c r="P63" s="66"/>
      <c r="Q63" s="66"/>
      <c r="R63" s="66"/>
      <c r="S63" s="66"/>
    </row>
    <row r="64" spans="11:19" ht="15" customHeight="1">
      <c r="K64" s="72"/>
      <c r="L64" s="37" t="str">
        <f>Results!C60</f>
        <v>E10</v>
      </c>
      <c r="M64" s="37" t="str">
        <f>Results!B60</f>
        <v>MPO</v>
      </c>
      <c r="N64" s="70" t="e">
        <f>LOG(Results!H60,2)</f>
        <v>#DIV/0!</v>
      </c>
      <c r="O64" s="71" t="str">
        <f>Results!I60</f>
        <v>N/A</v>
      </c>
      <c r="P64" s="66"/>
      <c r="Q64" s="66"/>
      <c r="R64" s="66"/>
      <c r="S64" s="66"/>
    </row>
    <row r="65" spans="11:19" ht="15" customHeight="1">
      <c r="K65" s="72"/>
      <c r="L65" s="37" t="str">
        <f>Results!C61</f>
        <v>E11</v>
      </c>
      <c r="M65" s="37" t="str">
        <f>Results!B61</f>
        <v>MTR</v>
      </c>
      <c r="N65" s="70" t="e">
        <f>LOG(Results!H61,2)</f>
        <v>#DIV/0!</v>
      </c>
      <c r="O65" s="71" t="str">
        <f>Results!I61</f>
        <v>N/A</v>
      </c>
      <c r="P65" s="66"/>
      <c r="Q65" s="66"/>
      <c r="R65" s="66"/>
      <c r="S65" s="66"/>
    </row>
    <row r="66" spans="11:19" ht="15" customHeight="1">
      <c r="K66" s="72"/>
      <c r="L66" s="37" t="str">
        <f>Results!C62</f>
        <v>E12</v>
      </c>
      <c r="M66" s="37" t="str">
        <f>Results!B62</f>
        <v>SERPINE1</v>
      </c>
      <c r="N66" s="70" t="e">
        <f>LOG(Results!H62,2)</f>
        <v>#DIV/0!</v>
      </c>
      <c r="O66" s="71" t="str">
        <f>Results!I62</f>
        <v>N/A</v>
      </c>
      <c r="P66" s="66"/>
      <c r="Q66" s="66"/>
      <c r="R66" s="66"/>
      <c r="S66" s="66"/>
    </row>
    <row r="67" spans="11:19" ht="15" customHeight="1">
      <c r="K67" s="72"/>
      <c r="L67" s="37" t="str">
        <f>Results!C63</f>
        <v>F01</v>
      </c>
      <c r="M67" s="37" t="str">
        <f>Results!B63</f>
        <v>RAD52</v>
      </c>
      <c r="N67" s="70" t="e">
        <f>LOG(Results!H63,2)</f>
        <v>#DIV/0!</v>
      </c>
      <c r="O67" s="71" t="str">
        <f>Results!I63</f>
        <v>N/A</v>
      </c>
      <c r="P67" s="66"/>
      <c r="Q67" s="66"/>
      <c r="R67" s="66"/>
      <c r="S67" s="66"/>
    </row>
    <row r="68" spans="11:19" ht="15" customHeight="1">
      <c r="K68" s="72"/>
      <c r="L68" s="37" t="str">
        <f>Results!C64</f>
        <v>F02</v>
      </c>
      <c r="M68" s="37" t="str">
        <f>Results!B64</f>
        <v>RAD50</v>
      </c>
      <c r="N68" s="70" t="e">
        <f>LOG(Results!H64,2)</f>
        <v>#DIV/0!</v>
      </c>
      <c r="O68" s="71" t="str">
        <f>Results!I64</f>
        <v>N/A</v>
      </c>
      <c r="P68" s="66"/>
      <c r="Q68" s="66"/>
      <c r="R68" s="66"/>
      <c r="S68" s="66"/>
    </row>
    <row r="69" spans="11:19" ht="15" customHeight="1">
      <c r="K69" s="72"/>
      <c r="L69" s="37" t="str">
        <f>Results!C65</f>
        <v>F03</v>
      </c>
      <c r="M69" s="37" t="str">
        <f>Results!B65</f>
        <v>ADH1B</v>
      </c>
      <c r="N69" s="70" t="e">
        <f>LOG(Results!H65,2)</f>
        <v>#DIV/0!</v>
      </c>
      <c r="O69" s="71" t="str">
        <f>Results!I65</f>
        <v>N/A</v>
      </c>
      <c r="P69" s="66"/>
      <c r="Q69" s="66"/>
      <c r="R69" s="66"/>
      <c r="S69" s="66"/>
    </row>
    <row r="70" spans="11:19" ht="15" customHeight="1">
      <c r="K70" s="72"/>
      <c r="L70" s="37" t="str">
        <f>Results!C66</f>
        <v>F04</v>
      </c>
      <c r="M70" s="37" t="str">
        <f>Results!B66</f>
        <v>CYP2C9</v>
      </c>
      <c r="N70" s="70" t="e">
        <f>LOG(Results!H66,2)</f>
        <v>#DIV/0!</v>
      </c>
      <c r="O70" s="71" t="str">
        <f>Results!I66</f>
        <v>N/A</v>
      </c>
      <c r="P70" s="66"/>
      <c r="Q70" s="66"/>
      <c r="R70" s="66"/>
      <c r="S70" s="66"/>
    </row>
    <row r="71" spans="11:19" ht="15" customHeight="1">
      <c r="K71" s="72"/>
      <c r="L71" s="37" t="str">
        <f>Results!C67</f>
        <v>F05</v>
      </c>
      <c r="M71" s="37" t="str">
        <f>Results!B67</f>
        <v>IRS1</v>
      </c>
      <c r="N71" s="70" t="e">
        <f>LOG(Results!H67,2)</f>
        <v>#DIV/0!</v>
      </c>
      <c r="O71" s="71" t="str">
        <f>Results!I67</f>
        <v>N/A</v>
      </c>
      <c r="P71" s="66"/>
      <c r="Q71" s="66"/>
      <c r="R71" s="66"/>
      <c r="S71" s="66"/>
    </row>
    <row r="72" spans="11:19" ht="15" customHeight="1">
      <c r="K72" s="72"/>
      <c r="L72" s="37" t="str">
        <f>Results!C68</f>
        <v>F06</v>
      </c>
      <c r="M72" s="37" t="str">
        <f>Results!B68</f>
        <v>SHBG</v>
      </c>
      <c r="N72" s="70" t="e">
        <f>LOG(Results!H68,2)</f>
        <v>#DIV/0!</v>
      </c>
      <c r="O72" s="71" t="str">
        <f>Results!I68</f>
        <v>N/A</v>
      </c>
      <c r="P72" s="66"/>
      <c r="Q72" s="66"/>
      <c r="R72" s="66"/>
      <c r="S72" s="66"/>
    </row>
    <row r="73" spans="11:19" ht="15" customHeight="1">
      <c r="K73" s="72"/>
      <c r="L73" s="37" t="str">
        <f>Results!C69</f>
        <v>F07</v>
      </c>
      <c r="M73" s="37" t="str">
        <f>Results!B69</f>
        <v>SRD5A2</v>
      </c>
      <c r="N73" s="70" t="e">
        <f>LOG(Results!H69,2)</f>
        <v>#DIV/0!</v>
      </c>
      <c r="O73" s="71" t="str">
        <f>Results!I69</f>
        <v>N/A</v>
      </c>
      <c r="P73" s="66"/>
      <c r="Q73" s="66"/>
      <c r="R73" s="66"/>
      <c r="S73" s="66"/>
    </row>
    <row r="74" spans="11:19" ht="15" customHeight="1">
      <c r="K74" s="72"/>
      <c r="L74" s="37" t="str">
        <f>Results!C70</f>
        <v>F08</v>
      </c>
      <c r="M74" s="37" t="str">
        <f>Results!B70</f>
        <v>TGFBR1</v>
      </c>
      <c r="N74" s="70" t="e">
        <f>LOG(Results!H70,2)</f>
        <v>#DIV/0!</v>
      </c>
      <c r="O74" s="71" t="str">
        <f>Results!I70</f>
        <v>N/A</v>
      </c>
      <c r="P74" s="66"/>
      <c r="Q74" s="66"/>
      <c r="R74" s="66"/>
      <c r="S74" s="66"/>
    </row>
    <row r="75" spans="11:19" ht="15" customHeight="1">
      <c r="K75" s="72"/>
      <c r="L75" s="37" t="str">
        <f>Results!C71</f>
        <v>F09</v>
      </c>
      <c r="M75" s="37" t="str">
        <f>Results!B71</f>
        <v>XRCC4</v>
      </c>
      <c r="N75" s="70" t="e">
        <f>LOG(Results!H71,2)</f>
        <v>#DIV/0!</v>
      </c>
      <c r="O75" s="71" t="str">
        <f>Results!I71</f>
        <v>N/A</v>
      </c>
      <c r="P75" s="66"/>
      <c r="Q75" s="66"/>
      <c r="R75" s="66"/>
      <c r="S75" s="66"/>
    </row>
    <row r="76" spans="11:19" ht="15" customHeight="1">
      <c r="K76" s="72"/>
      <c r="L76" s="37" t="str">
        <f>Results!C72</f>
        <v>F10</v>
      </c>
      <c r="M76" s="37" t="str">
        <f>Results!B72</f>
        <v>NAT1</v>
      </c>
      <c r="N76" s="70" t="e">
        <f>LOG(Results!H72,2)</f>
        <v>#DIV/0!</v>
      </c>
      <c r="O76" s="71" t="str">
        <f>Results!I72</f>
        <v>N/A</v>
      </c>
      <c r="P76" s="66"/>
      <c r="Q76" s="66"/>
      <c r="R76" s="66"/>
      <c r="S76" s="66"/>
    </row>
    <row r="77" spans="11:19" ht="15" customHeight="1">
      <c r="K77" s="72"/>
      <c r="L77" s="37" t="str">
        <f>Results!C73</f>
        <v>F11</v>
      </c>
      <c r="M77" s="37" t="str">
        <f>Results!B73</f>
        <v>ADH1C</v>
      </c>
      <c r="N77" s="70" t="e">
        <f>LOG(Results!H73,2)</f>
        <v>#DIV/0!</v>
      </c>
      <c r="O77" s="71" t="str">
        <f>Results!I73</f>
        <v>N/A</v>
      </c>
      <c r="P77" s="66"/>
      <c r="Q77" s="66"/>
      <c r="R77" s="66"/>
      <c r="S77" s="66"/>
    </row>
    <row r="78" spans="11:19" ht="15" customHeight="1">
      <c r="K78" s="72"/>
      <c r="L78" s="37" t="str">
        <f>Results!C74</f>
        <v>F12</v>
      </c>
      <c r="M78" s="37" t="str">
        <f>Results!B74</f>
        <v>CYP11A1</v>
      </c>
      <c r="N78" s="70" t="e">
        <f>LOG(Results!H74,2)</f>
        <v>#DIV/0!</v>
      </c>
      <c r="O78" s="71" t="str">
        <f>Results!I74</f>
        <v>N/A</v>
      </c>
      <c r="P78" s="66"/>
      <c r="Q78" s="66"/>
      <c r="R78" s="66"/>
      <c r="S78" s="66"/>
    </row>
    <row r="79" spans="11:19" ht="15" customHeight="1">
      <c r="K79" s="72"/>
      <c r="L79" s="37" t="str">
        <f>Results!C75</f>
        <v>G01</v>
      </c>
      <c r="M79" s="37" t="str">
        <f>Results!B75</f>
        <v>EPHX1</v>
      </c>
      <c r="N79" s="70" t="e">
        <f>LOG(Results!H75,2)</f>
        <v>#DIV/0!</v>
      </c>
      <c r="O79" s="71" t="str">
        <f>Results!I75</f>
        <v>N/A</v>
      </c>
      <c r="P79" s="66"/>
      <c r="Q79" s="66"/>
      <c r="R79" s="66"/>
      <c r="S79" s="66"/>
    </row>
    <row r="80" spans="11:19" ht="15" customHeight="1">
      <c r="K80" s="72"/>
      <c r="L80" s="37" t="str">
        <f>Results!C76</f>
        <v>G02</v>
      </c>
      <c r="M80" s="37" t="str">
        <f>Results!B76</f>
        <v>APEX1</v>
      </c>
      <c r="N80" s="70" t="e">
        <f>LOG(Results!H76,2)</f>
        <v>#DIV/0!</v>
      </c>
      <c r="O80" s="71" t="str">
        <f>Results!I76</f>
        <v>N/A</v>
      </c>
      <c r="P80" s="66"/>
      <c r="Q80" s="66"/>
      <c r="R80" s="66"/>
      <c r="S80" s="66"/>
    </row>
    <row r="81" spans="11:19" ht="15" customHeight="1">
      <c r="K81" s="72"/>
      <c r="L81" s="37" t="str">
        <f>Results!C77</f>
        <v>G03</v>
      </c>
      <c r="M81" s="37" t="str">
        <f>Results!B77</f>
        <v>IGFBP1</v>
      </c>
      <c r="N81" s="70" t="e">
        <f>LOG(Results!H77,2)</f>
        <v>#DIV/0!</v>
      </c>
      <c r="O81" s="71" t="str">
        <f>Results!I77</f>
        <v>N/A</v>
      </c>
      <c r="P81" s="66"/>
      <c r="Q81" s="66"/>
      <c r="R81" s="66"/>
      <c r="S81" s="66"/>
    </row>
    <row r="82" spans="11:19" ht="15" customHeight="1">
      <c r="K82" s="72"/>
      <c r="L82" s="37" t="str">
        <f>Results!C78</f>
        <v>G04</v>
      </c>
      <c r="M82" s="37" t="str">
        <f>Results!B78</f>
        <v>IL1B</v>
      </c>
      <c r="N82" s="70" t="e">
        <f>LOG(Results!H78,2)</f>
        <v>#DIV/0!</v>
      </c>
      <c r="O82" s="71" t="str">
        <f>Results!I78</f>
        <v>N/A</v>
      </c>
      <c r="P82" s="66"/>
      <c r="Q82" s="66"/>
      <c r="R82" s="66"/>
      <c r="S82" s="66"/>
    </row>
    <row r="83" spans="11:19" ht="15" customHeight="1">
      <c r="K83" s="72"/>
      <c r="L83" s="37" t="str">
        <f>Results!C79</f>
        <v>G05</v>
      </c>
      <c r="M83" s="37" t="str">
        <f>Results!B79</f>
        <v>ITGB3</v>
      </c>
      <c r="N83" s="70" t="e">
        <f>LOG(Results!H79,2)</f>
        <v>#DIV/0!</v>
      </c>
      <c r="O83" s="71" t="str">
        <f>Results!I79</f>
        <v>N/A</v>
      </c>
      <c r="P83" s="66"/>
      <c r="Q83" s="66"/>
      <c r="R83" s="66"/>
      <c r="S83" s="66"/>
    </row>
    <row r="84" spans="11:19" ht="15" customHeight="1">
      <c r="K84" s="72"/>
      <c r="L84" s="37" t="str">
        <f>Results!C80</f>
        <v>G06</v>
      </c>
      <c r="M84" s="37" t="str">
        <f>Results!B80</f>
        <v>MLH1</v>
      </c>
      <c r="N84" s="70" t="e">
        <f>LOG(Results!H80,2)</f>
        <v>#DIV/0!</v>
      </c>
      <c r="O84" s="71" t="str">
        <f>Results!I80</f>
        <v>N/A</v>
      </c>
      <c r="P84" s="66"/>
      <c r="Q84" s="66"/>
      <c r="R84" s="66"/>
      <c r="S84" s="66"/>
    </row>
    <row r="85" spans="11:19" ht="15" customHeight="1">
      <c r="K85" s="72"/>
      <c r="L85" s="37" t="str">
        <f>Results!C81</f>
        <v>G07</v>
      </c>
      <c r="M85" s="37" t="str">
        <f>Results!B81</f>
        <v>OGG1</v>
      </c>
      <c r="N85" s="70" t="e">
        <f>LOG(Results!H81,2)</f>
        <v>#DIV/0!</v>
      </c>
      <c r="O85" s="71" t="str">
        <f>Results!I81</f>
        <v>N/A</v>
      </c>
      <c r="P85" s="66"/>
      <c r="Q85" s="66"/>
      <c r="R85" s="66"/>
      <c r="S85" s="66"/>
    </row>
    <row r="86" spans="11:19" ht="15" customHeight="1">
      <c r="K86" s="72"/>
      <c r="L86" s="37" t="str">
        <f>Results!C82</f>
        <v>G08</v>
      </c>
      <c r="M86" s="37" t="str">
        <f>Results!B82</f>
        <v>PHB</v>
      </c>
      <c r="N86" s="70" t="e">
        <f>LOG(Results!H82,2)</f>
        <v>#DIV/0!</v>
      </c>
      <c r="O86" s="71" t="str">
        <f>Results!I82</f>
        <v>N/A</v>
      </c>
      <c r="P86" s="66"/>
      <c r="Q86" s="66"/>
      <c r="R86" s="66"/>
      <c r="S86" s="66"/>
    </row>
    <row r="87" spans="11:19" ht="15" customHeight="1">
      <c r="K87" s="72"/>
      <c r="L87" s="37" t="str">
        <f>Results!C83</f>
        <v>G09</v>
      </c>
      <c r="M87" s="37" t="str">
        <f>Results!B83</f>
        <v>ZNF350</v>
      </c>
      <c r="N87" s="70" t="e">
        <f>LOG(Results!H83,2)</f>
        <v>#DIV/0!</v>
      </c>
      <c r="O87" s="71" t="str">
        <f>Results!I83</f>
        <v>N/A</v>
      </c>
      <c r="P87" s="66"/>
      <c r="Q87" s="66"/>
      <c r="R87" s="66"/>
      <c r="S87" s="66"/>
    </row>
    <row r="88" spans="11:19" ht="15" customHeight="1">
      <c r="K88" s="72"/>
      <c r="L88" s="37" t="str">
        <f>Results!C84</f>
        <v>G10</v>
      </c>
      <c r="M88" s="37" t="str">
        <f>Results!B84</f>
        <v>SIPA1</v>
      </c>
      <c r="N88" s="70" t="e">
        <f>LOG(Results!H84,2)</f>
        <v>#DIV/0!</v>
      </c>
      <c r="O88" s="71" t="str">
        <f>Results!I84</f>
        <v>N/A</v>
      </c>
      <c r="P88" s="66"/>
      <c r="Q88" s="66"/>
      <c r="R88" s="66"/>
      <c r="S88" s="66"/>
    </row>
    <row r="89" spans="11:19" ht="15" customHeight="1">
      <c r="K89" s="72"/>
      <c r="L89" s="37" t="str">
        <f>Results!C85</f>
        <v>G11</v>
      </c>
      <c r="M89" s="37" t="str">
        <f>Results!B85</f>
        <v>NR1I2</v>
      </c>
      <c r="N89" s="70" t="e">
        <f>LOG(Results!H85,2)</f>
        <v>#DIV/0!</v>
      </c>
      <c r="O89" s="71" t="str">
        <f>Results!I85</f>
        <v>N/A</v>
      </c>
      <c r="P89" s="66"/>
      <c r="Q89" s="66"/>
      <c r="R89" s="66"/>
      <c r="S89" s="66"/>
    </row>
    <row r="90" spans="11:19" ht="15" customHeight="1">
      <c r="K90" s="72"/>
      <c r="L90" s="37" t="str">
        <f>Results!C86</f>
        <v>G12</v>
      </c>
      <c r="M90" s="37" t="str">
        <f>Results!B86</f>
        <v>CDK4</v>
      </c>
      <c r="N90" s="70" t="e">
        <f>LOG(Results!H86,2)</f>
        <v>#DIV/0!</v>
      </c>
      <c r="O90" s="71" t="str">
        <f>Results!I86</f>
        <v>N/A</v>
      </c>
      <c r="P90" s="66"/>
      <c r="Q90" s="66"/>
      <c r="R90" s="66"/>
      <c r="S90" s="66"/>
    </row>
    <row r="91" spans="11:15" ht="15" customHeight="1">
      <c r="K91" s="72"/>
      <c r="L91" s="37" t="str">
        <f>Results!C87</f>
        <v>H01</v>
      </c>
      <c r="M91" s="37" t="str">
        <f>Results!B87</f>
        <v>HGDC</v>
      </c>
      <c r="N91" s="70" t="e">
        <f>LOG(Results!H87,2)</f>
        <v>#DIV/0!</v>
      </c>
      <c r="O91" s="71" t="str">
        <f>Results!I87</f>
        <v>N/A</v>
      </c>
    </row>
    <row r="92" spans="11:15" ht="15" customHeight="1">
      <c r="K92" s="72"/>
      <c r="L92" s="37" t="str">
        <f>Results!C88</f>
        <v>H02</v>
      </c>
      <c r="M92" s="37" t="str">
        <f>Results!B88</f>
        <v>HGDC</v>
      </c>
      <c r="N92" s="70" t="e">
        <f>LOG(Results!H88,2)</f>
        <v>#DIV/0!</v>
      </c>
      <c r="O92" s="71" t="str">
        <f>Results!I88</f>
        <v>N/A</v>
      </c>
    </row>
    <row r="93" spans="11:15" ht="15" customHeight="1">
      <c r="K93" s="72"/>
      <c r="L93" s="37" t="str">
        <f>Results!C89</f>
        <v>H03</v>
      </c>
      <c r="M93" s="37" t="str">
        <f>Results!B89</f>
        <v>GAPDH</v>
      </c>
      <c r="N93" s="70" t="e">
        <f>LOG(Results!H89,2)</f>
        <v>#DIV/0!</v>
      </c>
      <c r="O93" s="71" t="str">
        <f>Results!I89</f>
        <v>N/A</v>
      </c>
    </row>
    <row r="94" spans="11:15" ht="15" customHeight="1">
      <c r="K94" s="72"/>
      <c r="L94" s="37" t="str">
        <f>Results!C90</f>
        <v>H04</v>
      </c>
      <c r="M94" s="37" t="str">
        <f>Results!B90</f>
        <v>ACTB</v>
      </c>
      <c r="N94" s="70" t="e">
        <f>LOG(Results!H90,2)</f>
        <v>#DIV/0!</v>
      </c>
      <c r="O94" s="71" t="str">
        <f>Results!I90</f>
        <v>N/A</v>
      </c>
    </row>
    <row r="95" spans="11:15" ht="15" customHeight="1">
      <c r="K95" s="72"/>
      <c r="L95" s="37" t="str">
        <f>Results!C91</f>
        <v>H05</v>
      </c>
      <c r="M95" s="37" t="str">
        <f>Results!B91</f>
        <v>B2M</v>
      </c>
      <c r="N95" s="70" t="e">
        <f>LOG(Results!H91,2)</f>
        <v>#DIV/0!</v>
      </c>
      <c r="O95" s="71" t="str">
        <f>Results!I91</f>
        <v>N/A</v>
      </c>
    </row>
    <row r="96" spans="11:15" ht="12.75">
      <c r="K96" s="72"/>
      <c r="L96" s="37" t="str">
        <f>Results!C92</f>
        <v>H06</v>
      </c>
      <c r="M96" s="37" t="str">
        <f>Results!B92</f>
        <v>RPL13A</v>
      </c>
      <c r="N96" s="70" t="e">
        <f>LOG(Results!H92,2)</f>
        <v>#DIV/0!</v>
      </c>
      <c r="O96" s="71" t="str">
        <f>Results!I92</f>
        <v>N/A</v>
      </c>
    </row>
    <row r="97" spans="11:15" ht="12.75">
      <c r="K97" s="72"/>
      <c r="L97" s="37" t="str">
        <f>Results!C93</f>
        <v>H07</v>
      </c>
      <c r="M97" s="37" t="str">
        <f>Results!B93</f>
        <v>HPRT1</v>
      </c>
      <c r="N97" s="70" t="e">
        <f>LOG(Results!H93,2)</f>
        <v>#DIV/0!</v>
      </c>
      <c r="O97" s="71" t="str">
        <f>Results!I93</f>
        <v>N/A</v>
      </c>
    </row>
    <row r="98" spans="11:15" ht="12.75">
      <c r="K98" s="74"/>
      <c r="L98" s="37" t="str">
        <f>Results!C94</f>
        <v>H08</v>
      </c>
      <c r="M98" s="37" t="str">
        <f>Results!B94</f>
        <v>RN18S1</v>
      </c>
      <c r="N98" s="70" t="e">
        <f>LOG(Results!H94,2)</f>
        <v>#DIV/0!</v>
      </c>
      <c r="O98" s="71" t="str">
        <f>Results!I94</f>
        <v>N/A</v>
      </c>
    </row>
    <row r="99" spans="11:15" ht="12.75">
      <c r="K99" s="69" t="str">
        <f>'Gene Table'!A99</f>
        <v>Plate 2</v>
      </c>
      <c r="L99" s="37" t="str">
        <f>Results!C99</f>
        <v>A01</v>
      </c>
      <c r="M99" s="37" t="str">
        <f>Results!B99</f>
        <v>CCNE1</v>
      </c>
      <c r="N99" s="70" t="e">
        <f>LOG(Results!H99,2)</f>
        <v>#DIV/0!</v>
      </c>
      <c r="O99" s="71" t="str">
        <f>Results!I99</f>
        <v>N/A</v>
      </c>
    </row>
    <row r="100" spans="11:15" ht="12.75">
      <c r="K100" s="72"/>
      <c r="L100" s="37" t="str">
        <f>Results!C100</f>
        <v>A02</v>
      </c>
      <c r="M100" s="37" t="str">
        <f>Results!B100</f>
        <v>CCND2</v>
      </c>
      <c r="N100" s="70" t="e">
        <f>LOG(Results!H100,2)</f>
        <v>#DIV/0!</v>
      </c>
      <c r="O100" s="71" t="str">
        <f>Results!I100</f>
        <v>N/A</v>
      </c>
    </row>
    <row r="101" spans="11:15" ht="12.75">
      <c r="K101" s="72"/>
      <c r="L101" s="37" t="str">
        <f>Results!C101</f>
        <v>A03</v>
      </c>
      <c r="M101" s="37" t="str">
        <f>Results!B101</f>
        <v>XRCC5</v>
      </c>
      <c r="N101" s="70" t="e">
        <f>LOG(Results!H101,2)</f>
        <v>#DIV/0!</v>
      </c>
      <c r="O101" s="71" t="str">
        <f>Results!I101</f>
        <v>N/A</v>
      </c>
    </row>
    <row r="102" spans="11:15" ht="12.75">
      <c r="K102" s="72"/>
      <c r="L102" s="37" t="str">
        <f>Results!C102</f>
        <v>A04</v>
      </c>
      <c r="M102" s="37" t="str">
        <f>Results!B102</f>
        <v>TXNRD1</v>
      </c>
      <c r="N102" s="70" t="e">
        <f>LOG(Results!H102,2)</f>
        <v>#DIV/0!</v>
      </c>
      <c r="O102" s="71" t="str">
        <f>Results!I102</f>
        <v>N/A</v>
      </c>
    </row>
    <row r="103" spans="11:15" ht="12.75">
      <c r="K103" s="72"/>
      <c r="L103" s="37" t="str">
        <f>Results!C103</f>
        <v>A05</v>
      </c>
      <c r="M103" s="37" t="str">
        <f>Results!B103</f>
        <v>TXN</v>
      </c>
      <c r="N103" s="70" t="e">
        <f>LOG(Results!H103,2)</f>
        <v>#DIV/0!</v>
      </c>
      <c r="O103" s="71" t="str">
        <f>Results!I103</f>
        <v>N/A</v>
      </c>
    </row>
    <row r="104" spans="11:15" ht="12.75">
      <c r="K104" s="72"/>
      <c r="L104" s="37" t="str">
        <f>Results!C104</f>
        <v>A06</v>
      </c>
      <c r="M104" s="37" t="str">
        <f>Results!B104</f>
        <v>SOD1</v>
      </c>
      <c r="N104" s="70" t="e">
        <f>LOG(Results!H104,2)</f>
        <v>#DIV/0!</v>
      </c>
      <c r="O104" s="71" t="str">
        <f>Results!I104</f>
        <v>N/A</v>
      </c>
    </row>
    <row r="105" spans="11:15" ht="12.75">
      <c r="K105" s="72"/>
      <c r="L105" s="37" t="str">
        <f>Results!C105</f>
        <v>A07</v>
      </c>
      <c r="M105" s="37" t="str">
        <f>Results!B105</f>
        <v>CXCL12</v>
      </c>
      <c r="N105" s="70" t="e">
        <f>LOG(Results!H105,2)</f>
        <v>#DIV/0!</v>
      </c>
      <c r="O105" s="71" t="str">
        <f>Results!I105</f>
        <v>N/A</v>
      </c>
    </row>
    <row r="106" spans="11:15" ht="12.75">
      <c r="K106" s="72"/>
      <c r="L106" s="37" t="str">
        <f>Results!C106</f>
        <v>A08</v>
      </c>
      <c r="M106" s="37" t="str">
        <f>Results!B106</f>
        <v>RAD51C</v>
      </c>
      <c r="N106" s="70" t="e">
        <f>LOG(Results!H106,2)</f>
        <v>#DIV/0!</v>
      </c>
      <c r="O106" s="71" t="str">
        <f>Results!I106</f>
        <v>N/A</v>
      </c>
    </row>
    <row r="107" spans="11:15" ht="12.75">
      <c r="K107" s="72"/>
      <c r="L107" s="37" t="str">
        <f>Results!C107</f>
        <v>A09</v>
      </c>
      <c r="M107" s="37" t="str">
        <f>Results!B107</f>
        <v>BACH1</v>
      </c>
      <c r="N107" s="70" t="e">
        <f>LOG(Results!H107,2)</f>
        <v>#DIV/0!</v>
      </c>
      <c r="O107" s="71" t="str">
        <f>Results!I107</f>
        <v>N/A</v>
      </c>
    </row>
    <row r="108" spans="11:15" ht="12.75">
      <c r="K108" s="72"/>
      <c r="L108" s="37" t="str">
        <f>Results!C108</f>
        <v>A10</v>
      </c>
      <c r="M108" s="37" t="str">
        <f>Results!B108</f>
        <v>PPARG</v>
      </c>
      <c r="N108" s="70" t="e">
        <f>LOG(Results!H108,2)</f>
        <v>#DIV/0!</v>
      </c>
      <c r="O108" s="71" t="str">
        <f>Results!I108</f>
        <v>N/A</v>
      </c>
    </row>
    <row r="109" spans="11:15" ht="12.75">
      <c r="K109" s="72"/>
      <c r="L109" s="37" t="str">
        <f>Results!C109</f>
        <v>A11</v>
      </c>
      <c r="M109" s="37" t="str">
        <f>Results!B109</f>
        <v>ATR</v>
      </c>
      <c r="N109" s="70" t="e">
        <f>LOG(Results!H109,2)</f>
        <v>#DIV/0!</v>
      </c>
      <c r="O109" s="71" t="str">
        <f>Results!I109</f>
        <v>N/A</v>
      </c>
    </row>
    <row r="110" spans="11:15" ht="12.75">
      <c r="K110" s="72"/>
      <c r="L110" s="37" t="str">
        <f>Results!C110</f>
        <v>A12</v>
      </c>
      <c r="M110" s="37" t="str">
        <f>Results!B110</f>
        <v>MRE11A</v>
      </c>
      <c r="N110" s="70" t="e">
        <f>LOG(Results!H110,2)</f>
        <v>#DIV/0!</v>
      </c>
      <c r="O110" s="71" t="str">
        <f>Results!I110</f>
        <v>N/A</v>
      </c>
    </row>
    <row r="111" spans="11:15" ht="12.75">
      <c r="K111" s="72"/>
      <c r="L111" s="37" t="str">
        <f>Results!C111</f>
        <v>B01</v>
      </c>
      <c r="M111" s="37" t="str">
        <f>Results!B111</f>
        <v>MMP3</v>
      </c>
      <c r="N111" s="70" t="e">
        <f>LOG(Results!H111,2)</f>
        <v>#DIV/0!</v>
      </c>
      <c r="O111" s="71" t="str">
        <f>Results!I111</f>
        <v>N/A</v>
      </c>
    </row>
    <row r="112" spans="11:15" ht="12.75">
      <c r="K112" s="72"/>
      <c r="L112" s="37" t="str">
        <f>Results!C112</f>
        <v>B02</v>
      </c>
      <c r="M112" s="37" t="str">
        <f>Results!B112</f>
        <v>MMP1</v>
      </c>
      <c r="N112" s="70" t="e">
        <f>LOG(Results!H112,2)</f>
        <v>#DIV/0!</v>
      </c>
      <c r="O112" s="71" t="str">
        <f>Results!I112</f>
        <v>N/A</v>
      </c>
    </row>
    <row r="113" spans="11:15" ht="12.75">
      <c r="K113" s="72"/>
      <c r="L113" s="37" t="str">
        <f>Results!C113</f>
        <v>B03</v>
      </c>
      <c r="M113" s="37" t="str">
        <f>Results!B113</f>
        <v>LEP</v>
      </c>
      <c r="N113" s="70" t="e">
        <f>LOG(Results!H113,2)</f>
        <v>#DIV/0!</v>
      </c>
      <c r="O113" s="71" t="str">
        <f>Results!I113</f>
        <v>N/A</v>
      </c>
    </row>
    <row r="114" spans="11:15" ht="12.75">
      <c r="K114" s="72"/>
      <c r="L114" s="37" t="str">
        <f>Results!C114</f>
        <v>B04</v>
      </c>
      <c r="M114" s="37" t="str">
        <f>Results!B114</f>
        <v>FASLG</v>
      </c>
      <c r="N114" s="70" t="e">
        <f>LOG(Results!H114,2)</f>
        <v>#DIV/0!</v>
      </c>
      <c r="O114" s="71" t="str">
        <f>Results!I114</f>
        <v>N/A</v>
      </c>
    </row>
    <row r="115" spans="11:15" ht="12.75">
      <c r="K115" s="72"/>
      <c r="L115" s="37" t="str">
        <f>Results!C115</f>
        <v>B05</v>
      </c>
      <c r="M115" s="37" t="str">
        <f>Results!B115</f>
        <v>IGF1R</v>
      </c>
      <c r="N115" s="70" t="e">
        <f>LOG(Results!H115,2)</f>
        <v>#DIV/0!</v>
      </c>
      <c r="O115" s="71" t="str">
        <f>Results!I115</f>
        <v>N/A</v>
      </c>
    </row>
    <row r="116" spans="11:15" ht="12.75">
      <c r="K116" s="72"/>
      <c r="L116" s="37" t="str">
        <f>Results!C116</f>
        <v>B06</v>
      </c>
      <c r="M116" s="37" t="str">
        <f>Results!B116</f>
        <v>GH1</v>
      </c>
      <c r="N116" s="70" t="e">
        <f>LOG(Results!H116,2)</f>
        <v>#DIV/0!</v>
      </c>
      <c r="O116" s="71" t="str">
        <f>Results!I116</f>
        <v>N/A</v>
      </c>
    </row>
    <row r="117" spans="11:15" ht="12.75">
      <c r="K117" s="72"/>
      <c r="L117" s="37" t="str">
        <f>Results!C117</f>
        <v>B07</v>
      </c>
      <c r="M117" s="37" t="str">
        <f>Results!B117</f>
        <v>TXN2</v>
      </c>
      <c r="N117" s="70" t="e">
        <f>LOG(Results!H117,2)</f>
        <v>#DIV/0!</v>
      </c>
      <c r="O117" s="71" t="str">
        <f>Results!I117</f>
        <v>N/A</v>
      </c>
    </row>
    <row r="118" spans="11:15" ht="12.75">
      <c r="K118" s="72"/>
      <c r="L118" s="37" t="str">
        <f>Results!C118</f>
        <v>B08</v>
      </c>
      <c r="M118" s="37" t="str">
        <f>Results!B118</f>
        <v>XRCC6</v>
      </c>
      <c r="N118" s="70" t="e">
        <f>LOG(Results!H118,2)</f>
        <v>#DIV/0!</v>
      </c>
      <c r="O118" s="71" t="str">
        <f>Results!I118</f>
        <v>N/A</v>
      </c>
    </row>
    <row r="119" spans="11:15" ht="12.75">
      <c r="K119" s="72"/>
      <c r="L119" s="37" t="str">
        <f>Results!C119</f>
        <v>B09</v>
      </c>
      <c r="M119" s="37" t="str">
        <f>Results!B119</f>
        <v>ERCC6</v>
      </c>
      <c r="N119" s="70" t="e">
        <f>LOG(Results!H119,2)</f>
        <v>#DIV/0!</v>
      </c>
      <c r="O119" s="71" t="str">
        <f>Results!I119</f>
        <v>N/A</v>
      </c>
    </row>
    <row r="120" spans="11:15" ht="12.75">
      <c r="K120" s="72"/>
      <c r="L120" s="37" t="str">
        <f>Results!C120</f>
        <v>B10</v>
      </c>
      <c r="M120" s="37" t="str">
        <f>Results!B120</f>
        <v>EP300</v>
      </c>
      <c r="N120" s="70" t="e">
        <f>LOG(Results!H120,2)</f>
        <v>#DIV/0!</v>
      </c>
      <c r="O120" s="71" t="str">
        <f>Results!I120</f>
        <v>N/A</v>
      </c>
    </row>
    <row r="121" spans="11:15" ht="12.75">
      <c r="K121" s="72"/>
      <c r="L121" s="37" t="str">
        <f>Results!C121</f>
        <v>B11</v>
      </c>
      <c r="M121" s="37" t="str">
        <f>Results!B121</f>
        <v>CYP2B6</v>
      </c>
      <c r="N121" s="70" t="e">
        <f>LOG(Results!H121,2)</f>
        <v>#DIV/0!</v>
      </c>
      <c r="O121" s="71" t="str">
        <f>Results!I121</f>
        <v>N/A</v>
      </c>
    </row>
    <row r="122" spans="11:15" ht="12.75">
      <c r="K122" s="72"/>
      <c r="L122" s="37" t="str">
        <f>Results!C122</f>
        <v>B12</v>
      </c>
      <c r="M122" s="37" t="str">
        <f>Results!B122</f>
        <v>PARP1</v>
      </c>
      <c r="N122" s="70" t="e">
        <f>LOG(Results!H122,2)</f>
        <v>#DIV/0!</v>
      </c>
      <c r="O122" s="71" t="str">
        <f>Results!I122</f>
        <v>N/A</v>
      </c>
    </row>
    <row r="123" spans="11:15" ht="12.75">
      <c r="K123" s="72"/>
      <c r="L123" s="37" t="str">
        <f>Results!C123</f>
        <v>C01</v>
      </c>
      <c r="M123" s="37" t="str">
        <f>Results!B123</f>
        <v>TXNRD2</v>
      </c>
      <c r="N123" s="70" t="e">
        <f>LOG(Results!H123,2)</f>
        <v>#DIV/0!</v>
      </c>
      <c r="O123" s="71" t="str">
        <f>Results!I123</f>
        <v>N/A</v>
      </c>
    </row>
    <row r="124" spans="11:15" ht="12.75">
      <c r="K124" s="72"/>
      <c r="L124" s="37" t="str">
        <f>Results!C124</f>
        <v>C02</v>
      </c>
      <c r="M124" s="37" t="str">
        <f>Results!B124</f>
        <v>CDKN2D</v>
      </c>
      <c r="N124" s="70" t="e">
        <f>LOG(Results!H124,2)</f>
        <v>#DIV/0!</v>
      </c>
      <c r="O124" s="71" t="str">
        <f>Results!I124</f>
        <v>N/A</v>
      </c>
    </row>
    <row r="125" spans="11:15" ht="12.75">
      <c r="K125" s="72"/>
      <c r="L125" s="37" t="str">
        <f>Results!C125</f>
        <v>C03</v>
      </c>
      <c r="M125" s="37" t="str">
        <f>Results!B125</f>
        <v>IGFALS</v>
      </c>
      <c r="N125" s="70" t="e">
        <f>LOG(Results!H125,2)</f>
        <v>#DIV/0!</v>
      </c>
      <c r="O125" s="71" t="str">
        <f>Results!I125</f>
        <v>N/A</v>
      </c>
    </row>
    <row r="126" spans="11:15" ht="12.75">
      <c r="K126" s="72"/>
      <c r="L126" s="37" t="str">
        <f>Results!C126</f>
        <v>C04</v>
      </c>
      <c r="M126" s="37" t="str">
        <f>Results!B126</f>
        <v>HLA-DRB1</v>
      </c>
      <c r="N126" s="70" t="e">
        <f>LOG(Results!H126,2)</f>
        <v>#DIV/0!</v>
      </c>
      <c r="O126" s="71" t="str">
        <f>Results!I126</f>
        <v>N/A</v>
      </c>
    </row>
    <row r="127" spans="11:15" ht="12.75">
      <c r="K127" s="72"/>
      <c r="L127" s="37" t="str">
        <f>Results!C127</f>
        <v>C05</v>
      </c>
      <c r="M127" s="37" t="str">
        <f>Results!B127</f>
        <v>GSTO1</v>
      </c>
      <c r="N127" s="70" t="e">
        <f>LOG(Results!H127,2)</f>
        <v>#DIV/0!</v>
      </c>
      <c r="O127" s="71" t="str">
        <f>Results!I127</f>
        <v>N/A</v>
      </c>
    </row>
    <row r="128" spans="11:15" ht="12.75">
      <c r="K128" s="72"/>
      <c r="L128" s="37" t="str">
        <f>Results!C128</f>
        <v>C06</v>
      </c>
      <c r="M128" s="37" t="str">
        <f>Results!B128</f>
        <v>CBR3</v>
      </c>
      <c r="N128" s="70" t="e">
        <f>LOG(Results!H128,2)</f>
        <v>#DIV/0!</v>
      </c>
      <c r="O128" s="71" t="str">
        <f>Results!I128</f>
        <v>N/A</v>
      </c>
    </row>
    <row r="129" spans="11:15" ht="12.75">
      <c r="K129" s="72"/>
      <c r="L129" s="37" t="str">
        <f>Results!C129</f>
        <v>C07</v>
      </c>
      <c r="M129" s="37" t="str">
        <f>Results!B129</f>
        <v>WRN</v>
      </c>
      <c r="N129" s="70" t="e">
        <f>LOG(Results!H129,2)</f>
        <v>#DIV/0!</v>
      </c>
      <c r="O129" s="71" t="str">
        <f>Results!I129</f>
        <v>N/A</v>
      </c>
    </row>
    <row r="130" spans="11:15" ht="12.75">
      <c r="K130" s="72"/>
      <c r="L130" s="37" t="str">
        <f>Results!C130</f>
        <v>C08</v>
      </c>
      <c r="M130" s="37" t="str">
        <f>Results!B130</f>
        <v>UGT2B7</v>
      </c>
      <c r="N130" s="70" t="e">
        <f>LOG(Results!H130,2)</f>
        <v>#DIV/0!</v>
      </c>
      <c r="O130" s="71" t="str">
        <f>Results!I130</f>
        <v>N/A</v>
      </c>
    </row>
    <row r="131" spans="11:15" ht="12.75">
      <c r="K131" s="72"/>
      <c r="L131" s="37" t="str">
        <f>Results!C131</f>
        <v>C09</v>
      </c>
      <c r="M131" s="37" t="str">
        <f>Results!B131</f>
        <v>SULT1E1</v>
      </c>
      <c r="N131" s="70" t="e">
        <f>LOG(Results!H131,2)</f>
        <v>#DIV/0!</v>
      </c>
      <c r="O131" s="71" t="str">
        <f>Results!I131</f>
        <v>N/A</v>
      </c>
    </row>
    <row r="132" spans="11:15" ht="12.75">
      <c r="K132" s="72"/>
      <c r="L132" s="37" t="str">
        <f>Results!C132</f>
        <v>C10</v>
      </c>
      <c r="M132" s="37" t="str">
        <f>Results!B132</f>
        <v>BLM</v>
      </c>
      <c r="N132" s="70" t="e">
        <f>LOG(Results!H132,2)</f>
        <v>#DIV/0!</v>
      </c>
      <c r="O132" s="71" t="str">
        <f>Results!I132</f>
        <v>N/A</v>
      </c>
    </row>
    <row r="133" spans="11:15" ht="12.75">
      <c r="K133" s="72"/>
      <c r="L133" s="37" t="str">
        <f>Results!C133</f>
        <v>C11</v>
      </c>
      <c r="M133" s="37" t="str">
        <f>Results!B133</f>
        <v>BCL2</v>
      </c>
      <c r="N133" s="70" t="e">
        <f>LOG(Results!H133,2)</f>
        <v>#DIV/0!</v>
      </c>
      <c r="O133" s="71" t="str">
        <f>Results!I133</f>
        <v>N/A</v>
      </c>
    </row>
    <row r="134" spans="11:15" ht="12.75">
      <c r="K134" s="72"/>
      <c r="L134" s="37" t="str">
        <f>Results!C134</f>
        <v>C12</v>
      </c>
      <c r="M134" s="37" t="str">
        <f>Results!B134</f>
        <v>RB1</v>
      </c>
      <c r="N134" s="70" t="e">
        <f>LOG(Results!H134,2)</f>
        <v>#DIV/0!</v>
      </c>
      <c r="O134" s="71" t="str">
        <f>Results!I134</f>
        <v>N/A</v>
      </c>
    </row>
    <row r="135" spans="11:15" ht="12.75">
      <c r="K135" s="72"/>
      <c r="L135" s="37" t="str">
        <f>Results!C135</f>
        <v>D01</v>
      </c>
      <c r="M135" s="37" t="str">
        <f>Results!B135</f>
        <v>PPARBP</v>
      </c>
      <c r="N135" s="70" t="e">
        <f>LOG(Results!H135,2)</f>
        <v>#DIV/0!</v>
      </c>
      <c r="O135" s="71" t="str">
        <f>Results!I135</f>
        <v>N/A</v>
      </c>
    </row>
    <row r="136" spans="11:15" ht="12.75">
      <c r="K136" s="72"/>
      <c r="L136" s="37" t="str">
        <f>Results!C136</f>
        <v>D02</v>
      </c>
      <c r="M136" s="37" t="str">
        <f>Results!B136</f>
        <v>GHRL</v>
      </c>
      <c r="N136" s="70" t="e">
        <f>LOG(Results!H136,2)</f>
        <v>#DIV/0!</v>
      </c>
      <c r="O136" s="71" t="str">
        <f>Results!I136</f>
        <v>N/A</v>
      </c>
    </row>
    <row r="137" spans="11:15" ht="12.75">
      <c r="K137" s="72"/>
      <c r="L137" s="37" t="str">
        <f>Results!C137</f>
        <v>D03</v>
      </c>
      <c r="M137" s="37" t="str">
        <f>Results!B137</f>
        <v>NME1</v>
      </c>
      <c r="N137" s="70" t="e">
        <f>LOG(Results!H137,2)</f>
        <v>#DIV/0!</v>
      </c>
      <c r="O137" s="71" t="str">
        <f>Results!I137</f>
        <v>N/A</v>
      </c>
    </row>
    <row r="138" spans="11:15" ht="12.75">
      <c r="K138" s="72"/>
      <c r="L138" s="37" t="str">
        <f>Results!C138</f>
        <v>D04</v>
      </c>
      <c r="M138" s="37" t="str">
        <f>Results!B138</f>
        <v>MYC</v>
      </c>
      <c r="N138" s="70" t="e">
        <f>LOG(Results!H138,2)</f>
        <v>#DIV/0!</v>
      </c>
      <c r="O138" s="71" t="str">
        <f>Results!I138</f>
        <v>N/A</v>
      </c>
    </row>
    <row r="139" spans="11:15" ht="12.75">
      <c r="K139" s="72"/>
      <c r="L139" s="37" t="str">
        <f>Results!C139</f>
        <v>D05</v>
      </c>
      <c r="M139" s="37" t="str">
        <f>Results!B139</f>
        <v>MMP9</v>
      </c>
      <c r="N139" s="70" t="e">
        <f>LOG(Results!H139,2)</f>
        <v>#DIV/0!</v>
      </c>
      <c r="O139" s="71" t="str">
        <f>Results!I139</f>
        <v>N/A</v>
      </c>
    </row>
    <row r="140" spans="11:15" ht="12.75">
      <c r="K140" s="72"/>
      <c r="L140" s="37" t="str">
        <f>Results!C140</f>
        <v>D06</v>
      </c>
      <c r="M140" s="37" t="str">
        <f>Results!B140</f>
        <v>LIG1</v>
      </c>
      <c r="N140" s="70" t="e">
        <f>LOG(Results!H140,2)</f>
        <v>#DIV/0!</v>
      </c>
      <c r="O140" s="71" t="str">
        <f>Results!I140</f>
        <v>N/A</v>
      </c>
    </row>
    <row r="141" spans="11:15" ht="12.75">
      <c r="K141" s="72"/>
      <c r="L141" s="37" t="str">
        <f>Results!C141</f>
        <v>D07</v>
      </c>
      <c r="M141" s="37" t="str">
        <f>Results!B141</f>
        <v>KDR</v>
      </c>
      <c r="N141" s="70" t="e">
        <f>LOG(Results!H141,2)</f>
        <v>#DIV/0!</v>
      </c>
      <c r="O141" s="71" t="str">
        <f>Results!I141</f>
        <v>N/A</v>
      </c>
    </row>
    <row r="142" spans="11:15" ht="12.75">
      <c r="K142" s="72"/>
      <c r="L142" s="37" t="str">
        <f>Results!C142</f>
        <v>D08</v>
      </c>
      <c r="M142" s="37" t="str">
        <f>Results!B142</f>
        <v>IL8</v>
      </c>
      <c r="N142" s="70" t="e">
        <f>LOG(Results!H142,2)</f>
        <v>#DIV/0!</v>
      </c>
      <c r="O142" s="71" t="str">
        <f>Results!I142</f>
        <v>N/A</v>
      </c>
    </row>
    <row r="143" spans="11:15" ht="12.75">
      <c r="K143" s="72"/>
      <c r="L143" s="37" t="str">
        <f>Results!C143</f>
        <v>D09</v>
      </c>
      <c r="M143" s="37" t="str">
        <f>Results!B143</f>
        <v>IL1A</v>
      </c>
      <c r="N143" s="70" t="e">
        <f>LOG(Results!H143,2)</f>
        <v>#DIV/0!</v>
      </c>
      <c r="O143" s="71" t="str">
        <f>Results!I143</f>
        <v>N/A</v>
      </c>
    </row>
    <row r="144" spans="11:15" ht="12.75">
      <c r="K144" s="72"/>
      <c r="L144" s="37" t="str">
        <f>Results!C144</f>
        <v>D10</v>
      </c>
      <c r="M144" s="37" t="str">
        <f>Results!B144</f>
        <v>APOE</v>
      </c>
      <c r="N144" s="70" t="e">
        <f>LOG(Results!H144,2)</f>
        <v>#DIV/0!</v>
      </c>
      <c r="O144" s="71" t="str">
        <f>Results!I144</f>
        <v>N/A</v>
      </c>
    </row>
    <row r="145" spans="11:15" ht="12.75">
      <c r="K145" s="72"/>
      <c r="L145" s="37" t="str">
        <f>Results!C145</f>
        <v>D11</v>
      </c>
      <c r="M145" s="37" t="str">
        <f>Results!B145</f>
        <v>APC</v>
      </c>
      <c r="N145" s="70" t="e">
        <f>LOG(Results!H145,2)</f>
        <v>#DIV/0!</v>
      </c>
      <c r="O145" s="71" t="str">
        <f>Results!I145</f>
        <v>N/A</v>
      </c>
    </row>
    <row r="146" spans="11:15" ht="12.75">
      <c r="K146" s="72"/>
      <c r="L146" s="37" t="str">
        <f>Results!C146</f>
        <v>D12</v>
      </c>
      <c r="M146" s="37" t="str">
        <f>Results!B146</f>
        <v>MSH6</v>
      </c>
      <c r="N146" s="70" t="e">
        <f>LOG(Results!H146,2)</f>
        <v>#DIV/0!</v>
      </c>
      <c r="O146" s="71" t="str">
        <f>Results!I146</f>
        <v>N/A</v>
      </c>
    </row>
    <row r="147" spans="11:15" ht="12.75">
      <c r="K147" s="72"/>
      <c r="L147" s="37" t="str">
        <f>Results!C147</f>
        <v>E01</v>
      </c>
      <c r="M147" s="37" t="str">
        <f>Results!B147</f>
        <v>GSTM3</v>
      </c>
      <c r="N147" s="70" t="e">
        <f>LOG(Results!H147,2)</f>
        <v>#DIV/0!</v>
      </c>
      <c r="O147" s="71" t="str">
        <f>Results!I147</f>
        <v>N/A</v>
      </c>
    </row>
    <row r="148" spans="11:15" ht="12.75">
      <c r="K148" s="72"/>
      <c r="L148" s="37" t="str">
        <f>Results!C148</f>
        <v>E02</v>
      </c>
      <c r="M148" s="37" t="str">
        <f>Results!B148</f>
        <v>GSR</v>
      </c>
      <c r="N148" s="70" t="e">
        <f>LOG(Results!H148,2)</f>
        <v>#DIV/0!</v>
      </c>
      <c r="O148" s="71" t="str">
        <f>Results!I148</f>
        <v>N/A</v>
      </c>
    </row>
    <row r="149" spans="11:15" ht="12.75">
      <c r="K149" s="72"/>
      <c r="L149" s="37" t="str">
        <f>Results!C149</f>
        <v>E03</v>
      </c>
      <c r="M149" s="37" t="str">
        <f>Results!B149</f>
        <v>GPX4</v>
      </c>
      <c r="N149" s="70" t="e">
        <f>LOG(Results!H149,2)</f>
        <v>#DIV/0!</v>
      </c>
      <c r="O149" s="71" t="str">
        <f>Results!I149</f>
        <v>N/A</v>
      </c>
    </row>
    <row r="150" spans="11:15" ht="12.75">
      <c r="K150" s="72"/>
      <c r="L150" s="37" t="str">
        <f>Results!C150</f>
        <v>E04</v>
      </c>
      <c r="M150" s="37" t="str">
        <f>Results!B150</f>
        <v>FANCD2</v>
      </c>
      <c r="N150" s="70" t="e">
        <f>LOG(Results!H150,2)</f>
        <v>#DIV/0!</v>
      </c>
      <c r="O150" s="71" t="str">
        <f>Results!I150</f>
        <v>N/A</v>
      </c>
    </row>
    <row r="151" spans="11:15" ht="12.75">
      <c r="K151" s="72"/>
      <c r="L151" s="37" t="str">
        <f>Results!C151</f>
        <v>E05</v>
      </c>
      <c r="M151" s="37" t="str">
        <f>Results!B151</f>
        <v>ERCC1</v>
      </c>
      <c r="N151" s="70" t="e">
        <f>LOG(Results!H151,2)</f>
        <v>#DIV/0!</v>
      </c>
      <c r="O151" s="71" t="str">
        <f>Results!I151</f>
        <v>N/A</v>
      </c>
    </row>
    <row r="152" spans="11:15" ht="12.75">
      <c r="K152" s="72"/>
      <c r="L152" s="37" t="str">
        <f>Results!C152</f>
        <v>E06</v>
      </c>
      <c r="M152" s="37" t="str">
        <f>Results!B152</f>
        <v>CTLA4</v>
      </c>
      <c r="N152" s="70" t="e">
        <f>LOG(Results!H152,2)</f>
        <v>#DIV/0!</v>
      </c>
      <c r="O152" s="71" t="str">
        <f>Results!I152</f>
        <v>N/A</v>
      </c>
    </row>
    <row r="153" spans="11:15" ht="12.75">
      <c r="K153" s="72"/>
      <c r="L153" s="37" t="str">
        <f>Results!C153</f>
        <v>E07</v>
      </c>
      <c r="M153" s="37" t="str">
        <f>Results!B153</f>
        <v>CHEK1</v>
      </c>
      <c r="N153" s="70" t="e">
        <f>LOG(Results!H153,2)</f>
        <v>#DIV/0!</v>
      </c>
      <c r="O153" s="71" t="str">
        <f>Results!I153</f>
        <v>N/A</v>
      </c>
    </row>
    <row r="154" spans="11:15" ht="12.75">
      <c r="K154" s="72"/>
      <c r="L154" s="37" t="str">
        <f>Results!C154</f>
        <v>E08</v>
      </c>
      <c r="M154" s="37" t="str">
        <f>Results!B154</f>
        <v>CDKN2C</v>
      </c>
      <c r="N154" s="70" t="e">
        <f>LOG(Results!H154,2)</f>
        <v>#DIV/0!</v>
      </c>
      <c r="O154" s="71" t="str">
        <f>Results!I154</f>
        <v>N/A</v>
      </c>
    </row>
    <row r="155" spans="11:15" ht="12.75">
      <c r="K155" s="72"/>
      <c r="L155" s="37" t="str">
        <f>Results!C155</f>
        <v>E09</v>
      </c>
      <c r="M155" s="37" t="str">
        <f>Results!B155</f>
        <v>CDK2</v>
      </c>
      <c r="N155" s="70" t="e">
        <f>LOG(Results!H155,2)</f>
        <v>#DIV/0!</v>
      </c>
      <c r="O155" s="71" t="str">
        <f>Results!I155</f>
        <v>N/A</v>
      </c>
    </row>
    <row r="156" spans="11:15" ht="12.75">
      <c r="K156" s="72"/>
      <c r="L156" s="37" t="str">
        <f>Results!C156</f>
        <v>E10</v>
      </c>
      <c r="M156" s="37" t="str">
        <f>Results!B156</f>
        <v>DNMT3B</v>
      </c>
      <c r="N156" s="70" t="e">
        <f>LOG(Results!H156,2)</f>
        <v>#DIV/0!</v>
      </c>
      <c r="O156" s="71" t="str">
        <f>Results!I156</f>
        <v>N/A</v>
      </c>
    </row>
    <row r="157" spans="11:15" ht="12.75">
      <c r="K157" s="72"/>
      <c r="L157" s="37" t="str">
        <f>Results!C157</f>
        <v>E11</v>
      </c>
      <c r="M157" s="37" t="str">
        <f>Results!B157</f>
        <v>SST</v>
      </c>
      <c r="N157" s="70" t="e">
        <f>LOG(Results!H157,2)</f>
        <v>#DIV/0!</v>
      </c>
      <c r="O157" s="71" t="str">
        <f>Results!I157</f>
        <v>N/A</v>
      </c>
    </row>
    <row r="158" spans="11:15" ht="12.75">
      <c r="K158" s="72"/>
      <c r="L158" s="37" t="str">
        <f>Results!C158</f>
        <v>E12</v>
      </c>
      <c r="M158" s="37" t="str">
        <f>Results!B158</f>
        <v>UGT2B15</v>
      </c>
      <c r="N158" s="70" t="e">
        <f>LOG(Results!H158,2)</f>
        <v>#DIV/0!</v>
      </c>
      <c r="O158" s="71" t="str">
        <f>Results!I158</f>
        <v>N/A</v>
      </c>
    </row>
    <row r="159" spans="11:15" ht="12.75">
      <c r="K159" s="72"/>
      <c r="L159" s="37" t="str">
        <f>Results!C159</f>
        <v>F01</v>
      </c>
      <c r="M159" s="37" t="str">
        <f>Results!B159</f>
        <v>CLCA2</v>
      </c>
      <c r="N159" s="70" t="e">
        <f>LOG(Results!H159,2)</f>
        <v>#DIV/0!</v>
      </c>
      <c r="O159" s="71" t="str">
        <f>Results!I159</f>
        <v>N/A</v>
      </c>
    </row>
    <row r="160" spans="11:15" ht="12.75">
      <c r="K160" s="72"/>
      <c r="L160" s="37" t="str">
        <f>Results!C160</f>
        <v>F02</v>
      </c>
      <c r="M160" s="37" t="str">
        <f>Results!B160</f>
        <v>NCOR1</v>
      </c>
      <c r="N160" s="70" t="e">
        <f>LOG(Results!H160,2)</f>
        <v>#DIV/0!</v>
      </c>
      <c r="O160" s="71" t="str">
        <f>Results!I160</f>
        <v>N/A</v>
      </c>
    </row>
    <row r="161" spans="11:15" ht="12.75">
      <c r="K161" s="72"/>
      <c r="L161" s="37" t="str">
        <f>Results!C161</f>
        <v>F03</v>
      </c>
      <c r="M161" s="37" t="str">
        <f>Results!B161</f>
        <v>ADIPOQ</v>
      </c>
      <c r="N161" s="70" t="e">
        <f>LOG(Results!H161,2)</f>
        <v>#DIV/0!</v>
      </c>
      <c r="O161" s="71" t="str">
        <f>Results!I161</f>
        <v>N/A</v>
      </c>
    </row>
    <row r="162" spans="11:15" ht="12.75">
      <c r="K162" s="72"/>
      <c r="L162" s="37" t="str">
        <f>Results!C162</f>
        <v>F04</v>
      </c>
      <c r="M162" s="37" t="str">
        <f>Results!B162</f>
        <v>PERLD1</v>
      </c>
      <c r="N162" s="70" t="e">
        <f>LOG(Results!H162,2)</f>
        <v>#DIV/0!</v>
      </c>
      <c r="O162" s="71" t="str">
        <f>Results!I162</f>
        <v>N/A</v>
      </c>
    </row>
    <row r="163" spans="11:15" ht="12.75">
      <c r="K163" s="72"/>
      <c r="L163" s="37" t="str">
        <f>Results!C163</f>
        <v>F05</v>
      </c>
      <c r="M163" s="37" t="str">
        <f>Results!B163</f>
        <v>PTTG1</v>
      </c>
      <c r="N163" s="70" t="e">
        <f>LOG(Results!H163,2)</f>
        <v>#DIV/0!</v>
      </c>
      <c r="O163" s="71" t="str">
        <f>Results!I163</f>
        <v>N/A</v>
      </c>
    </row>
    <row r="164" spans="11:15" ht="12.75">
      <c r="K164" s="72"/>
      <c r="L164" s="37" t="str">
        <f>Results!C164</f>
        <v>F06</v>
      </c>
      <c r="M164" s="37" t="str">
        <f>Results!B164</f>
        <v>MBD2</v>
      </c>
      <c r="N164" s="70" t="e">
        <f>LOG(Results!H164,2)</f>
        <v>#DIV/0!</v>
      </c>
      <c r="O164" s="71" t="str">
        <f>Results!I164</f>
        <v>N/A</v>
      </c>
    </row>
    <row r="165" spans="11:15" ht="12.75">
      <c r="K165" s="72"/>
      <c r="L165" s="37" t="str">
        <f>Results!C165</f>
        <v>F07</v>
      </c>
      <c r="M165" s="37" t="str">
        <f>Results!B165</f>
        <v>CBS</v>
      </c>
      <c r="N165" s="70" t="e">
        <f>LOG(Results!H165,2)</f>
        <v>#DIV/0!</v>
      </c>
      <c r="O165" s="71" t="str">
        <f>Results!I165</f>
        <v>N/A</v>
      </c>
    </row>
    <row r="166" spans="11:15" ht="12.75">
      <c r="K166" s="72"/>
      <c r="L166" s="37" t="str">
        <f>Results!C166</f>
        <v>F08</v>
      </c>
      <c r="M166" s="37" t="str">
        <f>Results!B166</f>
        <v>CBR1</v>
      </c>
      <c r="N166" s="70" t="e">
        <f>LOG(Results!H166,2)</f>
        <v>#DIV/0!</v>
      </c>
      <c r="O166" s="71" t="str">
        <f>Results!I166</f>
        <v>N/A</v>
      </c>
    </row>
    <row r="167" spans="11:15" ht="12.75">
      <c r="K167" s="72"/>
      <c r="L167" s="37" t="str">
        <f>Results!C167</f>
        <v>F09</v>
      </c>
      <c r="M167" s="37" t="str">
        <f>Results!B167</f>
        <v>AKR1C3</v>
      </c>
      <c r="N167" s="70" t="e">
        <f>LOG(Results!H167,2)</f>
        <v>#DIV/0!</v>
      </c>
      <c r="O167" s="71" t="str">
        <f>Results!I167</f>
        <v>N/A</v>
      </c>
    </row>
    <row r="168" spans="11:15" ht="12.75">
      <c r="K168" s="72"/>
      <c r="L168" s="37" t="str">
        <f>Results!C168</f>
        <v>F10</v>
      </c>
      <c r="M168" s="37" t="str">
        <f>Results!B168</f>
        <v>PPP1R1B</v>
      </c>
      <c r="N168" s="70" t="e">
        <f>LOG(Results!H168,2)</f>
        <v>#DIV/0!</v>
      </c>
      <c r="O168" s="71" t="str">
        <f>Results!I168</f>
        <v>N/A</v>
      </c>
    </row>
    <row r="169" spans="11:15" ht="12.75">
      <c r="K169" s="72"/>
      <c r="L169" s="37" t="str">
        <f>Results!C169</f>
        <v>F11</v>
      </c>
      <c r="M169" s="37" t="str">
        <f>Results!B169</f>
        <v>BAP1</v>
      </c>
      <c r="N169" s="70" t="e">
        <f>LOG(Results!H169,2)</f>
        <v>#DIV/0!</v>
      </c>
      <c r="O169" s="71" t="str">
        <f>Results!I169</f>
        <v>N/A</v>
      </c>
    </row>
    <row r="170" spans="11:15" ht="12.75">
      <c r="K170" s="72"/>
      <c r="L170" s="37" t="str">
        <f>Results!C170</f>
        <v>F12</v>
      </c>
      <c r="M170" s="37" t="str">
        <f>Results!B170</f>
        <v>COL18A1</v>
      </c>
      <c r="N170" s="70" t="e">
        <f>LOG(Results!H170,2)</f>
        <v>#DIV/0!</v>
      </c>
      <c r="O170" s="71" t="str">
        <f>Results!I170</f>
        <v>N/A</v>
      </c>
    </row>
    <row r="171" spans="11:15" ht="12.75">
      <c r="K171" s="72"/>
      <c r="L171" s="37" t="str">
        <f>Results!C171</f>
        <v>G01</v>
      </c>
      <c r="M171" s="37" t="str">
        <f>Results!B171</f>
        <v>TTK</v>
      </c>
      <c r="N171" s="70" t="e">
        <f>LOG(Results!H171,2)</f>
        <v>#DIV/0!</v>
      </c>
      <c r="O171" s="71" t="str">
        <f>Results!I171</f>
        <v>N/A</v>
      </c>
    </row>
    <row r="172" spans="11:15" ht="12.75">
      <c r="K172" s="72"/>
      <c r="L172" s="37" t="str">
        <f>Results!C172</f>
        <v>G02</v>
      </c>
      <c r="M172" s="37" t="str">
        <f>Results!B172</f>
        <v>TOP2A</v>
      </c>
      <c r="N172" s="70" t="e">
        <f>LOG(Results!H172,2)</f>
        <v>#DIV/0!</v>
      </c>
      <c r="O172" s="71" t="str">
        <f>Results!I172</f>
        <v>N/A</v>
      </c>
    </row>
    <row r="173" spans="11:15" ht="12.75">
      <c r="K173" s="72"/>
      <c r="L173" s="37" t="str">
        <f>Results!C173</f>
        <v>G03</v>
      </c>
      <c r="M173" s="37" t="str">
        <f>Results!B173</f>
        <v>BUB1B</v>
      </c>
      <c r="N173" s="70" t="e">
        <f>LOG(Results!H173,2)</f>
        <v>#DIV/0!</v>
      </c>
      <c r="O173" s="71" t="str">
        <f>Results!I173</f>
        <v>N/A</v>
      </c>
    </row>
    <row r="174" spans="11:15" ht="12.75">
      <c r="K174" s="72"/>
      <c r="L174" s="37" t="str">
        <f>Results!C174</f>
        <v>G04</v>
      </c>
      <c r="M174" s="37" t="str">
        <f>Results!B174</f>
        <v>TERF2</v>
      </c>
      <c r="N174" s="70" t="e">
        <f>LOG(Results!H174,2)</f>
        <v>#DIV/0!</v>
      </c>
      <c r="O174" s="71" t="str">
        <f>Results!I174</f>
        <v>N/A</v>
      </c>
    </row>
    <row r="175" spans="11:15" ht="12.75">
      <c r="K175" s="72"/>
      <c r="L175" s="37" t="str">
        <f>Results!C175</f>
        <v>G05</v>
      </c>
      <c r="M175" s="37" t="str">
        <f>Results!B175</f>
        <v>TERF1</v>
      </c>
      <c r="N175" s="70" t="e">
        <f>LOG(Results!H175,2)</f>
        <v>#DIV/0!</v>
      </c>
      <c r="O175" s="71" t="str">
        <f>Results!I175</f>
        <v>N/A</v>
      </c>
    </row>
    <row r="176" spans="11:15" ht="12.75">
      <c r="K176" s="72"/>
      <c r="L176" s="37" t="str">
        <f>Results!C176</f>
        <v>G06</v>
      </c>
      <c r="M176" s="37" t="str">
        <f>Results!B176</f>
        <v>TEP1</v>
      </c>
      <c r="N176" s="70" t="e">
        <f>LOG(Results!H176,2)</f>
        <v>#DIV/0!</v>
      </c>
      <c r="O176" s="71" t="str">
        <f>Results!I176</f>
        <v>N/A</v>
      </c>
    </row>
    <row r="177" spans="11:15" ht="12.75">
      <c r="K177" s="72"/>
      <c r="L177" s="37" t="str">
        <f>Results!C177</f>
        <v>G07</v>
      </c>
      <c r="M177" s="37" t="str">
        <f>Results!B177</f>
        <v>SSTR2</v>
      </c>
      <c r="N177" s="70" t="e">
        <f>LOG(Results!H177,2)</f>
        <v>#DIV/0!</v>
      </c>
      <c r="O177" s="71" t="str">
        <f>Results!I177</f>
        <v>N/A</v>
      </c>
    </row>
    <row r="178" spans="11:15" ht="12.75">
      <c r="K178" s="72"/>
      <c r="L178" s="37" t="str">
        <f>Results!C178</f>
        <v>G08</v>
      </c>
      <c r="M178" s="37" t="str">
        <f>Results!B178</f>
        <v>SKP2</v>
      </c>
      <c r="N178" s="70" t="e">
        <f>LOG(Results!H178,2)</f>
        <v>#DIV/0!</v>
      </c>
      <c r="O178" s="71" t="str">
        <f>Results!I178</f>
        <v>N/A</v>
      </c>
    </row>
    <row r="179" spans="11:15" ht="12.75">
      <c r="K179" s="72"/>
      <c r="L179" s="37" t="str">
        <f>Results!C179</f>
        <v>G09</v>
      </c>
      <c r="M179" s="37" t="str">
        <f>Results!B179</f>
        <v>SHC1</v>
      </c>
      <c r="N179" s="70" t="e">
        <f>LOG(Results!H179,2)</f>
        <v>#DIV/0!</v>
      </c>
      <c r="O179" s="71" t="str">
        <f>Results!I179</f>
        <v>N/A</v>
      </c>
    </row>
    <row r="180" spans="11:15" ht="12.75">
      <c r="K180" s="72"/>
      <c r="L180" s="37" t="str">
        <f>Results!C180</f>
        <v>G10</v>
      </c>
      <c r="M180" s="37" t="str">
        <f>Results!B180</f>
        <v>RNASEL</v>
      </c>
      <c r="N180" s="70" t="e">
        <f>LOG(Results!H180,2)</f>
        <v>#DIV/0!</v>
      </c>
      <c r="O180" s="71" t="str">
        <f>Results!I180</f>
        <v>N/A</v>
      </c>
    </row>
    <row r="181" spans="11:15" ht="12.75">
      <c r="K181" s="72"/>
      <c r="L181" s="37" t="str">
        <f>Results!C181</f>
        <v>G11</v>
      </c>
      <c r="M181" s="37" t="str">
        <f>Results!B181</f>
        <v>RAD51L1</v>
      </c>
      <c r="N181" s="70" t="e">
        <f>LOG(Results!H181,2)</f>
        <v>#DIV/0!</v>
      </c>
      <c r="O181" s="71" t="str">
        <f>Results!I181</f>
        <v>N/A</v>
      </c>
    </row>
    <row r="182" spans="11:15" ht="12.75">
      <c r="K182" s="72"/>
      <c r="L182" s="37" t="str">
        <f>Results!C182</f>
        <v>G12</v>
      </c>
      <c r="M182" s="37" t="str">
        <f>Results!B182</f>
        <v>RAD23B</v>
      </c>
      <c r="N182" s="70" t="e">
        <f>LOG(Results!H182,2)</f>
        <v>#DIV/0!</v>
      </c>
      <c r="O182" s="71" t="str">
        <f>Results!I182</f>
        <v>N/A</v>
      </c>
    </row>
    <row r="183" spans="11:15" ht="12.75">
      <c r="K183" s="72"/>
      <c r="L183" s="37" t="str">
        <f>Results!C183</f>
        <v>H01</v>
      </c>
      <c r="M183" s="37" t="str">
        <f>Results!B183</f>
        <v>HGDC</v>
      </c>
      <c r="N183" s="70" t="e">
        <f>LOG(Results!H183,2)</f>
        <v>#DIV/0!</v>
      </c>
      <c r="O183" s="71" t="str">
        <f>Results!I183</f>
        <v>N/A</v>
      </c>
    </row>
    <row r="184" spans="11:15" ht="12.75">
      <c r="K184" s="72"/>
      <c r="L184" s="37" t="str">
        <f>Results!C184</f>
        <v>H02</v>
      </c>
      <c r="M184" s="37" t="str">
        <f>Results!B184</f>
        <v>HGDC</v>
      </c>
      <c r="N184" s="70" t="e">
        <f>LOG(Results!H184,2)</f>
        <v>#DIV/0!</v>
      </c>
      <c r="O184" s="71" t="str">
        <f>Results!I184</f>
        <v>N/A</v>
      </c>
    </row>
    <row r="185" spans="11:15" ht="12.75">
      <c r="K185" s="72"/>
      <c r="L185" s="37" t="str">
        <f>Results!C185</f>
        <v>H03</v>
      </c>
      <c r="M185" s="37" t="str">
        <f>Results!B185</f>
        <v>GAPDH</v>
      </c>
      <c r="N185" s="70" t="e">
        <f>LOG(Results!H185,2)</f>
        <v>#DIV/0!</v>
      </c>
      <c r="O185" s="71" t="str">
        <f>Results!I185</f>
        <v>N/A</v>
      </c>
    </row>
    <row r="186" spans="11:15" ht="12.75">
      <c r="K186" s="72"/>
      <c r="L186" s="37" t="str">
        <f>Results!C186</f>
        <v>H04</v>
      </c>
      <c r="M186" s="37" t="str">
        <f>Results!B186</f>
        <v>ACTB</v>
      </c>
      <c r="N186" s="70" t="e">
        <f>LOG(Results!H186,2)</f>
        <v>#DIV/0!</v>
      </c>
      <c r="O186" s="71" t="str">
        <f>Results!I186</f>
        <v>N/A</v>
      </c>
    </row>
    <row r="187" spans="11:15" ht="12.75">
      <c r="K187" s="72"/>
      <c r="L187" s="37" t="str">
        <f>Results!C187</f>
        <v>H05</v>
      </c>
      <c r="M187" s="37" t="str">
        <f>Results!B187</f>
        <v>B2M</v>
      </c>
      <c r="N187" s="70" t="e">
        <f>LOG(Results!H187,2)</f>
        <v>#DIV/0!</v>
      </c>
      <c r="O187" s="71" t="str">
        <f>Results!I187</f>
        <v>N/A</v>
      </c>
    </row>
    <row r="188" spans="11:15" ht="12.75">
      <c r="K188" s="72"/>
      <c r="L188" s="37" t="str">
        <f>Results!C188</f>
        <v>H06</v>
      </c>
      <c r="M188" s="37" t="str">
        <f>Results!B188</f>
        <v>RPL13A</v>
      </c>
      <c r="N188" s="70" t="e">
        <f>LOG(Results!H188,2)</f>
        <v>#DIV/0!</v>
      </c>
      <c r="O188" s="71" t="str">
        <f>Results!I188</f>
        <v>N/A</v>
      </c>
    </row>
    <row r="189" spans="11:15" ht="12.75">
      <c r="K189" s="72"/>
      <c r="L189" s="37" t="str">
        <f>Results!C189</f>
        <v>H07</v>
      </c>
      <c r="M189" s="37" t="str">
        <f>Results!B189</f>
        <v>HPRT1</v>
      </c>
      <c r="N189" s="70" t="e">
        <f>LOG(Results!H189,2)</f>
        <v>#DIV/0!</v>
      </c>
      <c r="O189" s="71" t="str">
        <f>Results!I189</f>
        <v>N/A</v>
      </c>
    </row>
    <row r="190" spans="11:15" ht="12.75">
      <c r="K190" s="74"/>
      <c r="L190" s="37" t="str">
        <f>Results!C190</f>
        <v>H08</v>
      </c>
      <c r="M190" s="37" t="str">
        <f>Results!B190</f>
        <v>RN18S1</v>
      </c>
      <c r="N190" s="70" t="e">
        <f>LOG(Results!H190,2)</f>
        <v>#DIV/0!</v>
      </c>
      <c r="O190" s="71" t="str">
        <f>Results!I190</f>
        <v>N/A</v>
      </c>
    </row>
    <row r="191" spans="11:15" ht="12.75">
      <c r="K191" s="69" t="str">
        <f>'Gene Table'!A195</f>
        <v>Plate 3</v>
      </c>
      <c r="L191" s="37" t="str">
        <f>Results!C195</f>
        <v>A01</v>
      </c>
      <c r="M191" s="37" t="str">
        <f>Results!B195</f>
        <v>PTPRJ</v>
      </c>
      <c r="N191" s="70" t="e">
        <f>LOG(Results!H195,2)</f>
        <v>#DIV/0!</v>
      </c>
      <c r="O191" s="71" t="str">
        <f>Results!I195</f>
        <v>N/A</v>
      </c>
    </row>
    <row r="192" spans="11:15" ht="12.75">
      <c r="K192" s="72"/>
      <c r="L192" s="37" t="str">
        <f>Results!C196</f>
        <v>A02</v>
      </c>
      <c r="M192" s="37" t="str">
        <f>Results!B196</f>
        <v>PTGS1</v>
      </c>
      <c r="N192" s="70" t="e">
        <f>LOG(Results!H196,2)</f>
        <v>#DIV/0!</v>
      </c>
      <c r="O192" s="71" t="str">
        <f>Results!I196</f>
        <v>N/A</v>
      </c>
    </row>
    <row r="193" spans="11:15" ht="12.75">
      <c r="K193" s="72"/>
      <c r="L193" s="37" t="str">
        <f>Results!C197</f>
        <v>A03</v>
      </c>
      <c r="M193" s="37" t="str">
        <f>Results!B197</f>
        <v>PTGIS</v>
      </c>
      <c r="N193" s="70" t="e">
        <f>LOG(Results!H197,2)</f>
        <v>#DIV/0!</v>
      </c>
      <c r="O193" s="71" t="str">
        <f>Results!I197</f>
        <v>N/A</v>
      </c>
    </row>
    <row r="194" spans="11:15" ht="12.75">
      <c r="K194" s="72"/>
      <c r="L194" s="37" t="str">
        <f>Results!C198</f>
        <v>A04</v>
      </c>
      <c r="M194" s="37" t="str">
        <f>Results!B198</f>
        <v>PTGDS</v>
      </c>
      <c r="N194" s="70" t="e">
        <f>LOG(Results!H198,2)</f>
        <v>#DIV/0!</v>
      </c>
      <c r="O194" s="71" t="str">
        <f>Results!I198</f>
        <v>N/A</v>
      </c>
    </row>
    <row r="195" spans="11:15" ht="12.75">
      <c r="K195" s="72"/>
      <c r="L195" s="37" t="str">
        <f>Results!C199</f>
        <v>A05</v>
      </c>
      <c r="M195" s="37" t="str">
        <f>Results!B199</f>
        <v>PTEN</v>
      </c>
      <c r="N195" s="70" t="e">
        <f>LOG(Results!H199,2)</f>
        <v>#DIV/0!</v>
      </c>
      <c r="O195" s="71" t="str">
        <f>Results!I199</f>
        <v>N/A</v>
      </c>
    </row>
    <row r="196" spans="11:15" ht="12.75">
      <c r="K196" s="72"/>
      <c r="L196" s="37" t="str">
        <f>Results!C200</f>
        <v>A06</v>
      </c>
      <c r="M196" s="37" t="str">
        <f>Results!B200</f>
        <v>PRL</v>
      </c>
      <c r="N196" s="70" t="e">
        <f>LOG(Results!H200,2)</f>
        <v>#DIV/0!</v>
      </c>
      <c r="O196" s="71" t="str">
        <f>Results!I200</f>
        <v>N/A</v>
      </c>
    </row>
    <row r="197" spans="11:15" ht="12.75">
      <c r="K197" s="72"/>
      <c r="L197" s="37" t="str">
        <f>Results!C201</f>
        <v>A07</v>
      </c>
      <c r="M197" s="37" t="str">
        <f>Results!B201</f>
        <v>ECHDC1</v>
      </c>
      <c r="N197" s="70" t="e">
        <f>LOG(Results!H201,2)</f>
        <v>#DIV/0!</v>
      </c>
      <c r="O197" s="71" t="str">
        <f>Results!I201</f>
        <v>N/A</v>
      </c>
    </row>
    <row r="198" spans="11:15" ht="12.75">
      <c r="K198" s="72"/>
      <c r="L198" s="37" t="str">
        <f>Results!C202</f>
        <v>A08</v>
      </c>
      <c r="M198" s="37" t="str">
        <f>Results!B202</f>
        <v>FBXW7</v>
      </c>
      <c r="N198" s="70" t="e">
        <f>LOG(Results!H202,2)</f>
        <v>#DIV/0!</v>
      </c>
      <c r="O198" s="71" t="str">
        <f>Results!I202</f>
        <v>N/A</v>
      </c>
    </row>
    <row r="199" spans="11:15" ht="12.75">
      <c r="K199" s="72"/>
      <c r="L199" s="37" t="str">
        <f>Results!C203</f>
        <v>A09</v>
      </c>
      <c r="M199" s="37" t="str">
        <f>Results!B203</f>
        <v>KIAA1794</v>
      </c>
      <c r="N199" s="70" t="e">
        <f>LOG(Results!H203,2)</f>
        <v>#DIV/0!</v>
      </c>
      <c r="O199" s="71" t="str">
        <f>Results!I203</f>
        <v>N/A</v>
      </c>
    </row>
    <row r="200" spans="11:15" ht="12.75">
      <c r="K200" s="72"/>
      <c r="L200" s="37" t="str">
        <f>Results!C204</f>
        <v>A10</v>
      </c>
      <c r="M200" s="37" t="str">
        <f>Results!B204</f>
        <v>PON1</v>
      </c>
      <c r="N200" s="70" t="e">
        <f>LOG(Results!H204,2)</f>
        <v>#DIV/0!</v>
      </c>
      <c r="O200" s="71" t="str">
        <f>Results!I204</f>
        <v>N/A</v>
      </c>
    </row>
    <row r="201" spans="11:15" ht="12.75">
      <c r="K201" s="72"/>
      <c r="L201" s="37" t="str">
        <f>Results!C205</f>
        <v>A11</v>
      </c>
      <c r="M201" s="37" t="str">
        <f>Results!B205</f>
        <v>POLD1</v>
      </c>
      <c r="N201" s="70" t="e">
        <f>LOG(Results!H205,2)</f>
        <v>#DIV/0!</v>
      </c>
      <c r="O201" s="71" t="str">
        <f>Results!I205</f>
        <v>N/A</v>
      </c>
    </row>
    <row r="202" spans="11:15" ht="12.75">
      <c r="K202" s="72"/>
      <c r="L202" s="37" t="str">
        <f>Results!C206</f>
        <v>A12</v>
      </c>
      <c r="M202" s="37" t="str">
        <f>Results!B206</f>
        <v>ADIPOR1</v>
      </c>
      <c r="N202" s="70" t="e">
        <f>LOG(Results!H206,2)</f>
        <v>#DIV/0!</v>
      </c>
      <c r="O202" s="71" t="str">
        <f>Results!I206</f>
        <v>N/A</v>
      </c>
    </row>
    <row r="203" spans="11:15" ht="12.75">
      <c r="K203" s="72"/>
      <c r="L203" s="37" t="str">
        <f>Results!C207</f>
        <v>B01</v>
      </c>
      <c r="M203" s="37" t="str">
        <f>Results!B207</f>
        <v>NPAS2</v>
      </c>
      <c r="N203" s="70" t="e">
        <f>LOG(Results!H207,2)</f>
        <v>#DIV/0!</v>
      </c>
      <c r="O203" s="71" t="str">
        <f>Results!I207</f>
        <v>N/A</v>
      </c>
    </row>
    <row r="204" spans="11:15" ht="12.75">
      <c r="K204" s="72"/>
      <c r="L204" s="37" t="str">
        <f>Results!C208</f>
        <v>B02</v>
      </c>
      <c r="M204" s="37" t="str">
        <f>Results!B208</f>
        <v>NQO2</v>
      </c>
      <c r="N204" s="70" t="e">
        <f>LOG(Results!H208,2)</f>
        <v>#DIV/0!</v>
      </c>
      <c r="O204" s="71" t="str">
        <f>Results!I208</f>
        <v>N/A</v>
      </c>
    </row>
    <row r="205" spans="11:15" ht="12.75">
      <c r="K205" s="72"/>
      <c r="L205" s="37" t="str">
        <f>Results!C209</f>
        <v>B03</v>
      </c>
      <c r="M205" s="37" t="str">
        <f>Results!B209</f>
        <v>NFKBIA</v>
      </c>
      <c r="N205" s="70" t="e">
        <f>LOG(Results!H209,2)</f>
        <v>#DIV/0!</v>
      </c>
      <c r="O205" s="71" t="str">
        <f>Results!I209</f>
        <v>N/A</v>
      </c>
    </row>
    <row r="206" spans="11:15" ht="12.75">
      <c r="K206" s="72"/>
      <c r="L206" s="37" t="str">
        <f>Results!C210</f>
        <v>B04</v>
      </c>
      <c r="M206" s="37" t="str">
        <f>Results!B210</f>
        <v>MUC1</v>
      </c>
      <c r="N206" s="70" t="e">
        <f>LOG(Results!H210,2)</f>
        <v>#DIV/0!</v>
      </c>
      <c r="O206" s="71" t="str">
        <f>Results!I210</f>
        <v>N/A</v>
      </c>
    </row>
    <row r="207" spans="11:15" ht="12.75">
      <c r="K207" s="72"/>
      <c r="L207" s="37" t="str">
        <f>Results!C211</f>
        <v>B05</v>
      </c>
      <c r="M207" s="37" t="str">
        <f>Results!B211</f>
        <v>MTRR</v>
      </c>
      <c r="N207" s="70" t="e">
        <f>LOG(Results!H211,2)</f>
        <v>#DIV/0!</v>
      </c>
      <c r="O207" s="71" t="str">
        <f>Results!I211</f>
        <v>N/A</v>
      </c>
    </row>
    <row r="208" spans="11:15" ht="12.75">
      <c r="K208" s="72"/>
      <c r="L208" s="37" t="str">
        <f>Results!C212</f>
        <v>B06</v>
      </c>
      <c r="M208" s="37" t="str">
        <f>Results!B212</f>
        <v>STS</v>
      </c>
      <c r="N208" s="70" t="e">
        <f>LOG(Results!H212,2)</f>
        <v>#DIV/0!</v>
      </c>
      <c r="O208" s="71" t="str">
        <f>Results!I212</f>
        <v>N/A</v>
      </c>
    </row>
    <row r="209" spans="11:15" ht="12.75">
      <c r="K209" s="72"/>
      <c r="L209" s="37" t="str">
        <f>Results!C213</f>
        <v>B07</v>
      </c>
      <c r="M209" s="37" t="str">
        <f>Results!B213</f>
        <v>LIG3</v>
      </c>
      <c r="N209" s="70" t="e">
        <f>LOG(Results!H213,2)</f>
        <v>#DIV/0!</v>
      </c>
      <c r="O209" s="71" t="str">
        <f>Results!I213</f>
        <v>N/A</v>
      </c>
    </row>
    <row r="210" spans="11:15" ht="12.75">
      <c r="K210" s="72"/>
      <c r="L210" s="37" t="str">
        <f>Results!C214</f>
        <v>B08</v>
      </c>
      <c r="M210" s="37" t="str">
        <f>Results!B214</f>
        <v>ITGB4</v>
      </c>
      <c r="N210" s="70" t="e">
        <f>LOG(Results!H214,2)</f>
        <v>#DIV/0!</v>
      </c>
      <c r="O210" s="71" t="str">
        <f>Results!I214</f>
        <v>N/A</v>
      </c>
    </row>
    <row r="211" spans="11:15" ht="12.75">
      <c r="K211" s="72"/>
      <c r="L211" s="37" t="str">
        <f>Results!C215</f>
        <v>B09</v>
      </c>
      <c r="M211" s="37" t="str">
        <f>Results!B215</f>
        <v>IL1RN</v>
      </c>
      <c r="N211" s="70" t="e">
        <f>LOG(Results!H215,2)</f>
        <v>#DIV/0!</v>
      </c>
      <c r="O211" s="71" t="str">
        <f>Results!I215</f>
        <v>N/A</v>
      </c>
    </row>
    <row r="212" spans="11:15" ht="12.75">
      <c r="K212" s="72"/>
      <c r="L212" s="37" t="str">
        <f>Results!C216</f>
        <v>B10</v>
      </c>
      <c r="M212" s="37" t="str">
        <f>Results!B216</f>
        <v>KLK3</v>
      </c>
      <c r="N212" s="70" t="e">
        <f>LOG(Results!H216,2)</f>
        <v>#DIV/0!</v>
      </c>
      <c r="O212" s="71" t="str">
        <f>Results!I216</f>
        <v>N/A</v>
      </c>
    </row>
    <row r="213" spans="11:15" ht="12.75">
      <c r="K213" s="72"/>
      <c r="L213" s="37" t="str">
        <f>Results!C217</f>
        <v>B11</v>
      </c>
      <c r="M213" s="37" t="str">
        <f>Results!B217</f>
        <v>HSD17B2</v>
      </c>
      <c r="N213" s="70" t="e">
        <f>LOG(Results!H217,2)</f>
        <v>#DIV/0!</v>
      </c>
      <c r="O213" s="71" t="str">
        <f>Results!I217</f>
        <v>N/A</v>
      </c>
    </row>
    <row r="214" spans="11:15" ht="12.75">
      <c r="K214" s="72"/>
      <c r="L214" s="37" t="str">
        <f>Results!C218</f>
        <v>B12</v>
      </c>
      <c r="M214" s="37" t="str">
        <f>Results!B218</f>
        <v>HRAS</v>
      </c>
      <c r="N214" s="70" t="e">
        <f>LOG(Results!H218,2)</f>
        <v>#DIV/0!</v>
      </c>
      <c r="O214" s="71" t="str">
        <f>Results!I218</f>
        <v>N/A</v>
      </c>
    </row>
    <row r="215" spans="11:15" ht="12.75">
      <c r="K215" s="72"/>
      <c r="L215" s="37" t="str">
        <f>Results!C219</f>
        <v>C01</v>
      </c>
      <c r="M215" s="37" t="str">
        <f>Results!B219</f>
        <v>ACACA</v>
      </c>
      <c r="N215" s="70" t="e">
        <f>LOG(Results!H219,2)</f>
        <v>#DIV/0!</v>
      </c>
      <c r="O215" s="71" t="str">
        <f>Results!I219</f>
        <v>N/A</v>
      </c>
    </row>
    <row r="216" spans="11:15" ht="12.75">
      <c r="K216" s="72"/>
      <c r="L216" s="37" t="str">
        <f>Results!C220</f>
        <v>C02</v>
      </c>
      <c r="M216" s="37" t="str">
        <f>Results!B220</f>
        <v>HIF1A</v>
      </c>
      <c r="N216" s="70" t="e">
        <f>LOG(Results!H220,2)</f>
        <v>#DIV/0!</v>
      </c>
      <c r="O216" s="71" t="str">
        <f>Results!I220</f>
        <v>N/A</v>
      </c>
    </row>
    <row r="217" spans="11:15" ht="12.75">
      <c r="K217" s="72"/>
      <c r="L217" s="37" t="str">
        <f>Results!C221</f>
        <v>C03</v>
      </c>
      <c r="M217" s="37" t="str">
        <f>Results!B221</f>
        <v>HFE</v>
      </c>
      <c r="N217" s="70" t="e">
        <f>LOG(Results!H221,2)</f>
        <v>#DIV/0!</v>
      </c>
      <c r="O217" s="71" t="str">
        <f>Results!I221</f>
        <v>N/A</v>
      </c>
    </row>
    <row r="218" spans="11:15" ht="12.75">
      <c r="K218" s="72"/>
      <c r="L218" s="37" t="str">
        <f>Results!C222</f>
        <v>C04</v>
      </c>
      <c r="M218" s="37" t="str">
        <f>Results!B222</f>
        <v>HDAC2</v>
      </c>
      <c r="N218" s="70" t="e">
        <f>LOG(Results!H222,2)</f>
        <v>#DIV/0!</v>
      </c>
      <c r="O218" s="71" t="str">
        <f>Results!I222</f>
        <v>N/A</v>
      </c>
    </row>
    <row r="219" spans="11:15" ht="12.75">
      <c r="K219" s="72"/>
      <c r="L219" s="37" t="str">
        <f>Results!C223</f>
        <v>C05</v>
      </c>
      <c r="M219" s="37" t="str">
        <f>Results!B223</f>
        <v>GSTZ1</v>
      </c>
      <c r="N219" s="70" t="e">
        <f>LOG(Results!H223,2)</f>
        <v>#DIV/0!</v>
      </c>
      <c r="O219" s="71" t="str">
        <f>Results!I223</f>
        <v>N/A</v>
      </c>
    </row>
    <row r="220" spans="11:15" ht="12.75">
      <c r="K220" s="72"/>
      <c r="L220" s="37" t="str">
        <f>Results!C224</f>
        <v>C06</v>
      </c>
      <c r="M220" s="37" t="str">
        <f>Results!B224</f>
        <v>GSTM2</v>
      </c>
      <c r="N220" s="70" t="e">
        <f>LOG(Results!H224,2)</f>
        <v>#DIV/0!</v>
      </c>
      <c r="O220" s="71" t="str">
        <f>Results!I224</f>
        <v>N/A</v>
      </c>
    </row>
    <row r="221" spans="11:15" ht="12.75">
      <c r="K221" s="72"/>
      <c r="L221" s="37" t="str">
        <f>Results!C225</f>
        <v>C07</v>
      </c>
      <c r="M221" s="37" t="str">
        <f>Results!B225</f>
        <v>GSTA2</v>
      </c>
      <c r="N221" s="70" t="e">
        <f>LOG(Results!H225,2)</f>
        <v>#DIV/0!</v>
      </c>
      <c r="O221" s="71" t="str">
        <f>Results!I225</f>
        <v>N/A</v>
      </c>
    </row>
    <row r="222" spans="11:15" ht="12.75">
      <c r="K222" s="72"/>
      <c r="L222" s="37" t="str">
        <f>Results!C226</f>
        <v>C08</v>
      </c>
      <c r="M222" s="37" t="str">
        <f>Results!B226</f>
        <v>GNB3</v>
      </c>
      <c r="N222" s="70" t="e">
        <f>LOG(Results!H226,2)</f>
        <v>#DIV/0!</v>
      </c>
      <c r="O222" s="71" t="str">
        <f>Results!I226</f>
        <v>N/A</v>
      </c>
    </row>
    <row r="223" spans="11:15" ht="12.75">
      <c r="K223" s="72"/>
      <c r="L223" s="37" t="str">
        <f>Results!C227</f>
        <v>C09</v>
      </c>
      <c r="M223" s="37" t="str">
        <f>Results!B227</f>
        <v>GLO1</v>
      </c>
      <c r="N223" s="70" t="e">
        <f>LOG(Results!H227,2)</f>
        <v>#DIV/0!</v>
      </c>
      <c r="O223" s="71" t="str">
        <f>Results!I227</f>
        <v>N/A</v>
      </c>
    </row>
    <row r="224" spans="11:15" ht="12.75">
      <c r="K224" s="72"/>
      <c r="L224" s="37" t="str">
        <f>Results!C228</f>
        <v>C10</v>
      </c>
      <c r="M224" s="37" t="str">
        <f>Results!B228</f>
        <v>GHRH</v>
      </c>
      <c r="N224" s="70" t="e">
        <f>LOG(Results!H228,2)</f>
        <v>#DIV/0!</v>
      </c>
      <c r="O224" s="71" t="str">
        <f>Results!I228</f>
        <v>N/A</v>
      </c>
    </row>
    <row r="225" spans="11:15" ht="12.75">
      <c r="K225" s="72"/>
      <c r="L225" s="37" t="str">
        <f>Results!C229</f>
        <v>C11</v>
      </c>
      <c r="M225" s="37" t="str">
        <f>Results!B229</f>
        <v>GC</v>
      </c>
      <c r="N225" s="70" t="e">
        <f>LOG(Results!H229,2)</f>
        <v>#DIV/0!</v>
      </c>
      <c r="O225" s="71" t="str">
        <f>Results!I229</f>
        <v>N/A</v>
      </c>
    </row>
    <row r="226" spans="11:15" ht="12.75">
      <c r="K226" s="72"/>
      <c r="L226" s="37" t="str">
        <f>Results!C230</f>
        <v>C12</v>
      </c>
      <c r="M226" s="37" t="str">
        <f>Results!B230</f>
        <v>POT1</v>
      </c>
      <c r="N226" s="70" t="e">
        <f>LOG(Results!H230,2)</f>
        <v>#DIV/0!</v>
      </c>
      <c r="O226" s="71" t="str">
        <f>Results!I230</f>
        <v>N/A</v>
      </c>
    </row>
    <row r="227" spans="11:15" ht="12.75">
      <c r="K227" s="72"/>
      <c r="L227" s="37" t="str">
        <f>Results!C231</f>
        <v>D01</v>
      </c>
      <c r="M227" s="37" t="str">
        <f>Results!B231</f>
        <v>IKZF3</v>
      </c>
      <c r="N227" s="70" t="e">
        <f>LOG(Results!H231,2)</f>
        <v>#DIV/0!</v>
      </c>
      <c r="O227" s="71" t="str">
        <f>Results!I231</f>
        <v>N/A</v>
      </c>
    </row>
    <row r="228" spans="11:15" ht="12.75">
      <c r="K228" s="72"/>
      <c r="L228" s="37" t="str">
        <f>Results!C232</f>
        <v>D02</v>
      </c>
      <c r="M228" s="37" t="str">
        <f>Results!B232</f>
        <v>FGFR4</v>
      </c>
      <c r="N228" s="70" t="e">
        <f>LOG(Results!H232,2)</f>
        <v>#DIV/0!</v>
      </c>
      <c r="O228" s="71" t="str">
        <f>Results!I232</f>
        <v>N/A</v>
      </c>
    </row>
    <row r="229" spans="11:15" ht="12.75">
      <c r="K229" s="72"/>
      <c r="L229" s="37" t="str">
        <f>Results!C233</f>
        <v>D03</v>
      </c>
      <c r="M229" s="37" t="str">
        <f>Results!B233</f>
        <v>ALDH3A1</v>
      </c>
      <c r="N229" s="70" t="e">
        <f>LOG(Results!H233,2)</f>
        <v>#DIV/0!</v>
      </c>
      <c r="O229" s="71" t="str">
        <f>Results!I233</f>
        <v>N/A</v>
      </c>
    </row>
    <row r="230" spans="11:15" ht="12.75">
      <c r="K230" s="72"/>
      <c r="L230" s="37" t="str">
        <f>Results!C234</f>
        <v>D04</v>
      </c>
      <c r="M230" s="37" t="str">
        <f>Results!B234</f>
        <v>FANCF</v>
      </c>
      <c r="N230" s="70" t="e">
        <f>LOG(Results!H234,2)</f>
        <v>#DIV/0!</v>
      </c>
      <c r="O230" s="71" t="str">
        <f>Results!I234</f>
        <v>N/A</v>
      </c>
    </row>
    <row r="231" spans="11:15" ht="12.75">
      <c r="K231" s="72"/>
      <c r="L231" s="37" t="str">
        <f>Results!C235</f>
        <v>D05</v>
      </c>
      <c r="M231" s="37" t="str">
        <f>Results!B235</f>
        <v>FANCC</v>
      </c>
      <c r="N231" s="70" t="e">
        <f>LOG(Results!H235,2)</f>
        <v>#DIV/0!</v>
      </c>
      <c r="O231" s="71" t="str">
        <f>Results!I235</f>
        <v>N/A</v>
      </c>
    </row>
    <row r="232" spans="11:15" ht="12.75">
      <c r="K232" s="72"/>
      <c r="L232" s="37" t="str">
        <f>Results!C236</f>
        <v>D06</v>
      </c>
      <c r="M232" s="37" t="str">
        <f>Results!B236</f>
        <v>ALDH1A1</v>
      </c>
      <c r="N232" s="70" t="e">
        <f>LOG(Results!H236,2)</f>
        <v>#DIV/0!</v>
      </c>
      <c r="O232" s="71" t="str">
        <f>Results!I236</f>
        <v>N/A</v>
      </c>
    </row>
    <row r="233" spans="11:15" ht="12.75">
      <c r="K233" s="72"/>
      <c r="L233" s="37" t="str">
        <f>Results!C237</f>
        <v>D07</v>
      </c>
      <c r="M233" s="37" t="str">
        <f>Results!B237</f>
        <v>F5</v>
      </c>
      <c r="N233" s="70" t="e">
        <f>LOG(Results!H237,2)</f>
        <v>#DIV/0!</v>
      </c>
      <c r="O233" s="71" t="str">
        <f>Results!I237</f>
        <v>N/A</v>
      </c>
    </row>
    <row r="234" spans="11:15" ht="12.75">
      <c r="K234" s="72"/>
      <c r="L234" s="37" t="str">
        <f>Results!C238</f>
        <v>D08</v>
      </c>
      <c r="M234" s="37" t="str">
        <f>Results!B238</f>
        <v>F2</v>
      </c>
      <c r="N234" s="70" t="e">
        <f>LOG(Results!H238,2)</f>
        <v>#DIV/0!</v>
      </c>
      <c r="O234" s="71" t="str">
        <f>Results!I238</f>
        <v>N/A</v>
      </c>
    </row>
    <row r="235" spans="11:15" ht="12.75">
      <c r="K235" s="72"/>
      <c r="L235" s="37" t="str">
        <f>Results!C239</f>
        <v>D09</v>
      </c>
      <c r="M235" s="37" t="str">
        <f>Results!B239</f>
        <v>ERCC3</v>
      </c>
      <c r="N235" s="70" t="e">
        <f>LOG(Results!H239,2)</f>
        <v>#DIV/0!</v>
      </c>
      <c r="O235" s="71" t="str">
        <f>Results!I239</f>
        <v>N/A</v>
      </c>
    </row>
    <row r="236" spans="11:15" ht="12.75">
      <c r="K236" s="72"/>
      <c r="L236" s="37" t="str">
        <f>Results!C240</f>
        <v>D10</v>
      </c>
      <c r="M236" s="37" t="str">
        <f>Results!B240</f>
        <v>EGF</v>
      </c>
      <c r="N236" s="70" t="e">
        <f>LOG(Results!H240,2)</f>
        <v>#DIV/0!</v>
      </c>
      <c r="O236" s="71" t="str">
        <f>Results!I240</f>
        <v>N/A</v>
      </c>
    </row>
    <row r="237" spans="11:15" ht="12.75">
      <c r="K237" s="72"/>
      <c r="L237" s="37" t="str">
        <f>Results!C241</f>
        <v>D11</v>
      </c>
      <c r="M237" s="37" t="str">
        <f>Results!B241</f>
        <v>DNASE1</v>
      </c>
      <c r="N237" s="70" t="e">
        <f>LOG(Results!H241,2)</f>
        <v>#DIV/0!</v>
      </c>
      <c r="O237" s="71" t="str">
        <f>Results!I241</f>
        <v>N/A</v>
      </c>
    </row>
    <row r="238" spans="11:15" ht="12.75">
      <c r="K238" s="72"/>
      <c r="L238" s="37" t="str">
        <f>Results!C242</f>
        <v>D12</v>
      </c>
      <c r="M238" s="37" t="str">
        <f>Results!B242</f>
        <v>DMBT1</v>
      </c>
      <c r="N238" s="70" t="e">
        <f>LOG(Results!H242,2)</f>
        <v>#DIV/0!</v>
      </c>
      <c r="O238" s="71" t="str">
        <f>Results!I242</f>
        <v>N/A</v>
      </c>
    </row>
    <row r="239" spans="11:15" ht="12.75">
      <c r="K239" s="72"/>
      <c r="L239" s="37" t="str">
        <f>Results!C243</f>
        <v>E01</v>
      </c>
      <c r="M239" s="37" t="str">
        <f>Results!B243</f>
        <v>DHFR</v>
      </c>
      <c r="N239" s="70" t="e">
        <f>LOG(Results!H243,2)</f>
        <v>#DIV/0!</v>
      </c>
      <c r="O239" s="71" t="str">
        <f>Results!I243</f>
        <v>N/A</v>
      </c>
    </row>
    <row r="240" spans="11:15" ht="12.75">
      <c r="K240" s="72"/>
      <c r="L240" s="37" t="str">
        <f>Results!C244</f>
        <v>E02</v>
      </c>
      <c r="M240" s="37" t="str">
        <f>Results!B244</f>
        <v>ACE</v>
      </c>
      <c r="N240" s="70" t="e">
        <f>LOG(Results!H244,2)</f>
        <v>#DIV/0!</v>
      </c>
      <c r="O240" s="71" t="str">
        <f>Results!I244</f>
        <v>N/A</v>
      </c>
    </row>
    <row r="241" spans="11:15" ht="12.75">
      <c r="K241" s="72"/>
      <c r="L241" s="37" t="str">
        <f>Results!C245</f>
        <v>E03</v>
      </c>
      <c r="M241" s="37" t="str">
        <f>Results!B245</f>
        <v>ADRB2</v>
      </c>
      <c r="N241" s="70" t="e">
        <f>LOG(Results!H245,2)</f>
        <v>#DIV/0!</v>
      </c>
      <c r="O241" s="71" t="str">
        <f>Results!I245</f>
        <v>N/A</v>
      </c>
    </row>
    <row r="242" spans="11:15" ht="12.75">
      <c r="K242" s="72"/>
      <c r="L242" s="37" t="str">
        <f>Results!C246</f>
        <v>E04</v>
      </c>
      <c r="M242" s="37" t="str">
        <f>Results!B246</f>
        <v>CTNNB1</v>
      </c>
      <c r="N242" s="70" t="e">
        <f>LOG(Results!H246,2)</f>
        <v>#DIV/0!</v>
      </c>
      <c r="O242" s="71" t="str">
        <f>Results!I246</f>
        <v>N/A</v>
      </c>
    </row>
    <row r="243" spans="11:15" ht="12.75">
      <c r="K243" s="72"/>
      <c r="L243" s="37" t="str">
        <f>Results!C247</f>
        <v>E05</v>
      </c>
      <c r="M243" s="37" t="str">
        <f>Results!B247</f>
        <v>CREBBP</v>
      </c>
      <c r="N243" s="70" t="e">
        <f>LOG(Results!H247,2)</f>
        <v>#DIV/0!</v>
      </c>
      <c r="O243" s="71" t="str">
        <f>Results!I247</f>
        <v>N/A</v>
      </c>
    </row>
    <row r="244" spans="11:15" ht="12.75">
      <c r="K244" s="72"/>
      <c r="L244" s="37" t="str">
        <f>Results!C248</f>
        <v>E06</v>
      </c>
      <c r="M244" s="37" t="str">
        <f>Results!B248</f>
        <v>CCR5</v>
      </c>
      <c r="N244" s="70" t="e">
        <f>LOG(Results!H248,2)</f>
        <v>#DIV/0!</v>
      </c>
      <c r="O244" s="71" t="str">
        <f>Results!I248</f>
        <v>N/A</v>
      </c>
    </row>
    <row r="245" spans="11:15" ht="12.75">
      <c r="K245" s="72"/>
      <c r="L245" s="37" t="str">
        <f>Results!C249</f>
        <v>E07</v>
      </c>
      <c r="M245" s="37" t="str">
        <f>Results!B249</f>
        <v>AKAP13</v>
      </c>
      <c r="N245" s="70" t="e">
        <f>LOG(Results!H249,2)</f>
        <v>#DIV/0!</v>
      </c>
      <c r="O245" s="71" t="str">
        <f>Results!I249</f>
        <v>N/A</v>
      </c>
    </row>
    <row r="246" spans="11:15" ht="12.75">
      <c r="K246" s="72"/>
      <c r="L246" s="37" t="str">
        <f>Results!C250</f>
        <v>E08</v>
      </c>
      <c r="M246" s="37" t="str">
        <f>Results!B250</f>
        <v>RASSF1</v>
      </c>
      <c r="N246" s="70" t="e">
        <f>LOG(Results!H250,2)</f>
        <v>#DIV/0!</v>
      </c>
      <c r="O246" s="71" t="str">
        <f>Results!I250</f>
        <v>N/A</v>
      </c>
    </row>
    <row r="247" spans="11:15" ht="12.75">
      <c r="K247" s="72"/>
      <c r="L247" s="37" t="str">
        <f>Results!C251</f>
        <v>E09</v>
      </c>
      <c r="M247" s="37" t="str">
        <f>Results!B251</f>
        <v>PPARGC1A</v>
      </c>
      <c r="N247" s="70" t="e">
        <f>LOG(Results!H251,2)</f>
        <v>#DIV/0!</v>
      </c>
      <c r="O247" s="71" t="str">
        <f>Results!I251</f>
        <v>N/A</v>
      </c>
    </row>
    <row r="248" spans="11:15" ht="12.75">
      <c r="K248" s="72"/>
      <c r="L248" s="37" t="str">
        <f>Results!C252</f>
        <v>E10</v>
      </c>
      <c r="M248" s="37" t="str">
        <f>Results!B252</f>
        <v>CARM1</v>
      </c>
      <c r="N248" s="70" t="e">
        <f>LOG(Results!H252,2)</f>
        <v>#DIV/0!</v>
      </c>
      <c r="O248" s="71" t="str">
        <f>Results!I252</f>
        <v>N/A</v>
      </c>
    </row>
    <row r="249" spans="11:15" ht="12.75">
      <c r="K249" s="72"/>
      <c r="L249" s="37" t="str">
        <f>Results!C253</f>
        <v>E11</v>
      </c>
      <c r="M249" s="37" t="str">
        <f>Results!B253</f>
        <v>CDK6</v>
      </c>
      <c r="N249" s="70" t="e">
        <f>LOG(Results!H253,2)</f>
        <v>#DIV/0!</v>
      </c>
      <c r="O249" s="71" t="str">
        <f>Results!I253</f>
        <v>N/A</v>
      </c>
    </row>
    <row r="250" spans="11:15" ht="12.75">
      <c r="K250" s="72"/>
      <c r="L250" s="37" t="str">
        <f>Results!C254</f>
        <v>E12</v>
      </c>
      <c r="M250" s="37" t="str">
        <f>Results!B254</f>
        <v>TP73</v>
      </c>
      <c r="N250" s="70" t="e">
        <f>LOG(Results!H254,2)</f>
        <v>#DIV/0!</v>
      </c>
      <c r="O250" s="71" t="str">
        <f>Results!I254</f>
        <v>N/A</v>
      </c>
    </row>
    <row r="251" spans="11:15" ht="12.75">
      <c r="K251" s="72"/>
      <c r="L251" s="37" t="str">
        <f>Results!C255</f>
        <v>F01</v>
      </c>
      <c r="M251" s="37" t="str">
        <f>Results!B255</f>
        <v>NEUROD2</v>
      </c>
      <c r="N251" s="70" t="e">
        <f>LOG(Results!H255,2)</f>
        <v>#DIV/0!</v>
      </c>
      <c r="O251" s="71" t="str">
        <f>Results!I255</f>
        <v>N/A</v>
      </c>
    </row>
    <row r="252" spans="11:15" ht="12.75">
      <c r="K252" s="72"/>
      <c r="L252" s="37" t="str">
        <f>Results!C256</f>
        <v>F02</v>
      </c>
      <c r="M252" s="37" t="str">
        <f>Results!B256</f>
        <v>LUM</v>
      </c>
      <c r="N252" s="70" t="e">
        <f>LOG(Results!H256,2)</f>
        <v>#DIV/0!</v>
      </c>
      <c r="O252" s="71" t="str">
        <f>Results!I256</f>
        <v>N/A</v>
      </c>
    </row>
    <row r="253" spans="11:15" ht="12.75">
      <c r="K253" s="72"/>
      <c r="L253" s="37" t="str">
        <f>Results!C257</f>
        <v>F03</v>
      </c>
      <c r="M253" s="37" t="str">
        <f>Results!B257</f>
        <v>GHSR</v>
      </c>
      <c r="N253" s="70" t="e">
        <f>LOG(Results!H257,2)</f>
        <v>#DIV/0!</v>
      </c>
      <c r="O253" s="71" t="str">
        <f>Results!I257</f>
        <v>N/A</v>
      </c>
    </row>
    <row r="254" spans="11:15" ht="12.75">
      <c r="K254" s="72"/>
      <c r="L254" s="37" t="str">
        <f>Results!C258</f>
        <v>F04</v>
      </c>
      <c r="M254" s="37" t="str">
        <f>Results!B258</f>
        <v>GHRHR</v>
      </c>
      <c r="N254" s="70" t="e">
        <f>LOG(Results!H258,2)</f>
        <v>#DIV/0!</v>
      </c>
      <c r="O254" s="71" t="str">
        <f>Results!I258</f>
        <v>N/A</v>
      </c>
    </row>
    <row r="255" spans="11:15" ht="12.75">
      <c r="K255" s="72"/>
      <c r="L255" s="37" t="str">
        <f>Results!C259</f>
        <v>F05</v>
      </c>
      <c r="M255" s="37" t="str">
        <f>Results!B259</f>
        <v>ABCC4</v>
      </c>
      <c r="N255" s="70" t="e">
        <f>LOG(Results!H259,2)</f>
        <v>#DIV/0!</v>
      </c>
      <c r="O255" s="71" t="str">
        <f>Results!I259</f>
        <v>N/A</v>
      </c>
    </row>
    <row r="256" spans="11:15" ht="12.75">
      <c r="K256" s="72"/>
      <c r="L256" s="37" t="str">
        <f>Results!C260</f>
        <v>F06</v>
      </c>
      <c r="M256" s="37" t="str">
        <f>Results!B260</f>
        <v>FGFR1</v>
      </c>
      <c r="N256" s="70" t="e">
        <f>LOG(Results!H260,2)</f>
        <v>#DIV/0!</v>
      </c>
      <c r="O256" s="71" t="str">
        <f>Results!I260</f>
        <v>N/A</v>
      </c>
    </row>
    <row r="257" spans="11:15" ht="12.75">
      <c r="K257" s="72"/>
      <c r="L257" s="37" t="str">
        <f>Results!C261</f>
        <v>F07</v>
      </c>
      <c r="M257" s="37" t="str">
        <f>Results!B261</f>
        <v>EXO1</v>
      </c>
      <c r="N257" s="70" t="e">
        <f>LOG(Results!H261,2)</f>
        <v>#DIV/0!</v>
      </c>
      <c r="O257" s="71" t="str">
        <f>Results!I261</f>
        <v>N/A</v>
      </c>
    </row>
    <row r="258" spans="11:15" ht="12.75">
      <c r="K258" s="72"/>
      <c r="L258" s="37" t="str">
        <f>Results!C262</f>
        <v>F08</v>
      </c>
      <c r="M258" s="37" t="str">
        <f>Results!B262</f>
        <v>SLC6A4</v>
      </c>
      <c r="N258" s="70" t="e">
        <f>LOG(Results!H262,2)</f>
        <v>#DIV/0!</v>
      </c>
      <c r="O258" s="71" t="str">
        <f>Results!I262</f>
        <v>N/A</v>
      </c>
    </row>
    <row r="259" spans="11:15" ht="12.75">
      <c r="K259" s="72"/>
      <c r="L259" s="37" t="str">
        <f>Results!C263</f>
        <v>F09</v>
      </c>
      <c r="M259" s="37" t="str">
        <f>Results!B263</f>
        <v>DMTF1</v>
      </c>
      <c r="N259" s="70" t="e">
        <f>LOG(Results!H263,2)</f>
        <v>#DIV/0!</v>
      </c>
      <c r="O259" s="71" t="str">
        <f>Results!I263</f>
        <v>N/A</v>
      </c>
    </row>
    <row r="260" spans="11:15" ht="12.75">
      <c r="K260" s="72"/>
      <c r="L260" s="37" t="str">
        <f>Results!C264</f>
        <v>F10</v>
      </c>
      <c r="M260" s="37" t="str">
        <f>Results!B264</f>
        <v>CDC34</v>
      </c>
      <c r="N260" s="70" t="e">
        <f>LOG(Results!H264,2)</f>
        <v>#DIV/0!</v>
      </c>
      <c r="O260" s="71" t="str">
        <f>Results!I264</f>
        <v>N/A</v>
      </c>
    </row>
    <row r="261" spans="11:15" ht="12.75">
      <c r="K261" s="72"/>
      <c r="L261" s="37" t="str">
        <f>Results!C265</f>
        <v>F11</v>
      </c>
      <c r="M261" s="37" t="str">
        <f>Results!B265</f>
        <v>CDC25A</v>
      </c>
      <c r="N261" s="70" t="e">
        <f>LOG(Results!H265,2)</f>
        <v>#DIV/0!</v>
      </c>
      <c r="O261" s="71" t="str">
        <f>Results!I265</f>
        <v>N/A</v>
      </c>
    </row>
    <row r="262" spans="11:15" ht="12.75">
      <c r="K262" s="72"/>
      <c r="L262" s="37" t="str">
        <f>Results!C266</f>
        <v>F12</v>
      </c>
      <c r="M262" s="37" t="str">
        <f>Results!B266</f>
        <v>CDC20</v>
      </c>
      <c r="N262" s="70" t="e">
        <f>LOG(Results!H266,2)</f>
        <v>#DIV/0!</v>
      </c>
      <c r="O262" s="71" t="str">
        <f>Results!I266</f>
        <v>N/A</v>
      </c>
    </row>
    <row r="263" spans="11:15" ht="12.75">
      <c r="K263" s="72"/>
      <c r="L263" s="37" t="str">
        <f>Results!C267</f>
        <v>G01</v>
      </c>
      <c r="M263" s="37" t="str">
        <f>Results!B267</f>
        <v>SETDB1</v>
      </c>
      <c r="N263" s="70" t="e">
        <f>LOG(Results!H267,2)</f>
        <v>#DIV/0!</v>
      </c>
      <c r="O263" s="71" t="str">
        <f>Results!I267</f>
        <v>N/A</v>
      </c>
    </row>
    <row r="264" spans="11:15" ht="12.75">
      <c r="K264" s="72"/>
      <c r="L264" s="37" t="str">
        <f>Results!C268</f>
        <v>G02</v>
      </c>
      <c r="M264" s="37" t="str">
        <f>Results!B268</f>
        <v>EPM2AIP1</v>
      </c>
      <c r="N264" s="70" t="e">
        <f>LOG(Results!H268,2)</f>
        <v>#DIV/0!</v>
      </c>
      <c r="O264" s="71" t="str">
        <f>Results!I268</f>
        <v>N/A</v>
      </c>
    </row>
    <row r="265" spans="11:15" ht="12.75">
      <c r="K265" s="72"/>
      <c r="L265" s="37" t="str">
        <f>Results!C269</f>
        <v>G03</v>
      </c>
      <c r="M265" s="37" t="str">
        <f>Results!B269</f>
        <v>ELMO1</v>
      </c>
      <c r="N265" s="70" t="e">
        <f>LOG(Results!H269,2)</f>
        <v>#DIV/0!</v>
      </c>
      <c r="O265" s="71" t="str">
        <f>Results!I269</f>
        <v>N/A</v>
      </c>
    </row>
    <row r="266" spans="11:15" ht="12.75">
      <c r="K266" s="72"/>
      <c r="L266" s="37" t="str">
        <f>Results!C270</f>
        <v>G04</v>
      </c>
      <c r="M266" s="37" t="str">
        <f>Results!B270</f>
        <v>CDC2</v>
      </c>
      <c r="N266" s="70" t="e">
        <f>LOG(Results!H270,2)</f>
        <v>#DIV/0!</v>
      </c>
      <c r="O266" s="71" t="str">
        <f>Results!I270</f>
        <v>N/A</v>
      </c>
    </row>
    <row r="267" spans="11:15" ht="12.75">
      <c r="K267" s="72"/>
      <c r="L267" s="37" t="str">
        <f>Results!C271</f>
        <v>G05</v>
      </c>
      <c r="M267" s="37" t="str">
        <f>Results!B271</f>
        <v>SPOCK2</v>
      </c>
      <c r="N267" s="70" t="e">
        <f>LOG(Results!H271,2)</f>
        <v>#DIV/0!</v>
      </c>
      <c r="O267" s="71" t="str">
        <f>Results!I271</f>
        <v>N/A</v>
      </c>
    </row>
    <row r="268" spans="11:15" ht="12.75">
      <c r="K268" s="72"/>
      <c r="L268" s="37" t="str">
        <f>Results!C272</f>
        <v>G06</v>
      </c>
      <c r="M268" s="37" t="str">
        <f>Results!B272</f>
        <v>ESPL1</v>
      </c>
      <c r="N268" s="70" t="e">
        <f>LOG(Results!H272,2)</f>
        <v>#DIV/0!</v>
      </c>
      <c r="O268" s="71" t="str">
        <f>Results!I272</f>
        <v>N/A</v>
      </c>
    </row>
    <row r="269" spans="11:15" ht="12.75">
      <c r="K269" s="72"/>
      <c r="L269" s="37" t="str">
        <f>Results!C273</f>
        <v>G07</v>
      </c>
      <c r="M269" s="37" t="str">
        <f>Results!B273</f>
        <v>KLK4</v>
      </c>
      <c r="N269" s="70" t="e">
        <f>LOG(Results!H273,2)</f>
        <v>#DIV/0!</v>
      </c>
      <c r="O269" s="71" t="str">
        <f>Results!I273</f>
        <v>N/A</v>
      </c>
    </row>
    <row r="270" spans="11:15" ht="12.75">
      <c r="K270" s="72"/>
      <c r="L270" s="37" t="str">
        <f>Results!C274</f>
        <v>G08</v>
      </c>
      <c r="M270" s="37" t="str">
        <f>Results!B274</f>
        <v>SLC4A7</v>
      </c>
      <c r="N270" s="70" t="e">
        <f>LOG(Results!H274,2)</f>
        <v>#DIV/0!</v>
      </c>
      <c r="O270" s="71" t="str">
        <f>Results!I274</f>
        <v>N/A</v>
      </c>
    </row>
    <row r="271" spans="11:15" ht="12.75">
      <c r="K271" s="72"/>
      <c r="L271" s="37" t="str">
        <f>Results!C275</f>
        <v>G09</v>
      </c>
      <c r="M271" s="37" t="str">
        <f>Results!B275</f>
        <v>TBX4</v>
      </c>
      <c r="N271" s="70" t="e">
        <f>LOG(Results!H275,2)</f>
        <v>#DIV/0!</v>
      </c>
      <c r="O271" s="71" t="str">
        <f>Results!I275</f>
        <v>N/A</v>
      </c>
    </row>
    <row r="272" spans="11:15" ht="12.75">
      <c r="K272" s="72"/>
      <c r="L272" s="37" t="str">
        <f>Results!C276</f>
        <v>G10</v>
      </c>
      <c r="M272" s="37" t="str">
        <f>Results!B276</f>
        <v>ROCK2</v>
      </c>
      <c r="N272" s="70" t="e">
        <f>LOG(Results!H276,2)</f>
        <v>#DIV/0!</v>
      </c>
      <c r="O272" s="71" t="str">
        <f>Results!I276</f>
        <v>N/A</v>
      </c>
    </row>
    <row r="273" spans="11:15" ht="12.75">
      <c r="K273" s="72"/>
      <c r="L273" s="37" t="str">
        <f>Results!C277</f>
        <v>G11</v>
      </c>
      <c r="M273" s="37" t="str">
        <f>Results!B277</f>
        <v>C1orf38</v>
      </c>
      <c r="N273" s="70" t="e">
        <f>LOG(Results!H277,2)</f>
        <v>#DIV/0!</v>
      </c>
      <c r="O273" s="71" t="str">
        <f>Results!I277</f>
        <v>N/A</v>
      </c>
    </row>
    <row r="274" spans="11:15" ht="12.75">
      <c r="K274" s="72"/>
      <c r="L274" s="37" t="str">
        <f>Results!C278</f>
        <v>G12</v>
      </c>
      <c r="M274" s="37" t="str">
        <f>Results!B278</f>
        <v>CHST3</v>
      </c>
      <c r="N274" s="70" t="e">
        <f>LOG(Results!H278,2)</f>
        <v>#DIV/0!</v>
      </c>
      <c r="O274" s="71" t="str">
        <f>Results!I278</f>
        <v>N/A</v>
      </c>
    </row>
    <row r="275" spans="11:15" ht="12.75">
      <c r="K275" s="72"/>
      <c r="L275" s="37" t="str">
        <f>Results!C279</f>
        <v>H01</v>
      </c>
      <c r="M275" s="37" t="str">
        <f>Results!B279</f>
        <v>HGDC</v>
      </c>
      <c r="N275" s="70" t="e">
        <f>LOG(Results!H279,2)</f>
        <v>#DIV/0!</v>
      </c>
      <c r="O275" s="71" t="str">
        <f>Results!I279</f>
        <v>N/A</v>
      </c>
    </row>
    <row r="276" spans="11:15" ht="12.75">
      <c r="K276" s="72"/>
      <c r="L276" s="37" t="str">
        <f>Results!C280</f>
        <v>H02</v>
      </c>
      <c r="M276" s="37" t="str">
        <f>Results!B280</f>
        <v>HGDC</v>
      </c>
      <c r="N276" s="70" t="e">
        <f>LOG(Results!H280,2)</f>
        <v>#DIV/0!</v>
      </c>
      <c r="O276" s="71" t="str">
        <f>Results!I280</f>
        <v>N/A</v>
      </c>
    </row>
    <row r="277" spans="11:15" ht="12.75">
      <c r="K277" s="72"/>
      <c r="L277" s="37" t="str">
        <f>Results!C281</f>
        <v>H03</v>
      </c>
      <c r="M277" s="37" t="str">
        <f>Results!B281</f>
        <v>GAPDH</v>
      </c>
      <c r="N277" s="70" t="e">
        <f>LOG(Results!H281,2)</f>
        <v>#DIV/0!</v>
      </c>
      <c r="O277" s="71" t="str">
        <f>Results!I281</f>
        <v>N/A</v>
      </c>
    </row>
    <row r="278" spans="11:15" ht="12.75">
      <c r="K278" s="72"/>
      <c r="L278" s="37" t="str">
        <f>Results!C282</f>
        <v>H04</v>
      </c>
      <c r="M278" s="37" t="str">
        <f>Results!B282</f>
        <v>ACTB</v>
      </c>
      <c r="N278" s="70" t="e">
        <f>LOG(Results!H282,2)</f>
        <v>#DIV/0!</v>
      </c>
      <c r="O278" s="71" t="str">
        <f>Results!I282</f>
        <v>N/A</v>
      </c>
    </row>
    <row r="279" spans="11:15" ht="12.75">
      <c r="K279" s="72"/>
      <c r="L279" s="37" t="str">
        <f>Results!C283</f>
        <v>H05</v>
      </c>
      <c r="M279" s="37" t="str">
        <f>Results!B283</f>
        <v>B2M</v>
      </c>
      <c r="N279" s="70" t="e">
        <f>LOG(Results!H283,2)</f>
        <v>#DIV/0!</v>
      </c>
      <c r="O279" s="71" t="str">
        <f>Results!I283</f>
        <v>N/A</v>
      </c>
    </row>
    <row r="280" spans="11:15" ht="12.75">
      <c r="K280" s="72"/>
      <c r="L280" s="37" t="str">
        <f>Results!C284</f>
        <v>H06</v>
      </c>
      <c r="M280" s="37" t="str">
        <f>Results!B284</f>
        <v>RPL13A</v>
      </c>
      <c r="N280" s="70" t="e">
        <f>LOG(Results!H284,2)</f>
        <v>#DIV/0!</v>
      </c>
      <c r="O280" s="71" t="str">
        <f>Results!I284</f>
        <v>N/A</v>
      </c>
    </row>
    <row r="281" spans="11:15" ht="12.75">
      <c r="K281" s="72"/>
      <c r="L281" s="37" t="str">
        <f>Results!C285</f>
        <v>H07</v>
      </c>
      <c r="M281" s="37" t="str">
        <f>Results!B285</f>
        <v>HPRT1</v>
      </c>
      <c r="N281" s="70" t="e">
        <f>LOG(Results!H285,2)</f>
        <v>#DIV/0!</v>
      </c>
      <c r="O281" s="71" t="str">
        <f>Results!I285</f>
        <v>N/A</v>
      </c>
    </row>
    <row r="282" spans="11:15" ht="12.75">
      <c r="K282" s="74"/>
      <c r="L282" s="37" t="str">
        <f>Results!C286</f>
        <v>H08</v>
      </c>
      <c r="M282" s="37" t="str">
        <f>Results!B286</f>
        <v>RN18S1</v>
      </c>
      <c r="N282" s="70" t="e">
        <f>LOG(Results!H286,2)</f>
        <v>#DIV/0!</v>
      </c>
      <c r="O282" s="71" t="str">
        <f>Results!I286</f>
        <v>N/A</v>
      </c>
    </row>
    <row r="283" spans="11:15" ht="12.75">
      <c r="K283" s="69" t="str">
        <f>'Gene Table'!A291</f>
        <v>Plate 4</v>
      </c>
      <c r="L283" s="37" t="str">
        <f>Results!C291</f>
        <v>A01</v>
      </c>
      <c r="M283" s="37" t="str">
        <f>Results!B291</f>
        <v>NRXN2</v>
      </c>
      <c r="N283" s="70" t="e">
        <f>LOG(Results!H291,2)</f>
        <v>#DIV/0!</v>
      </c>
      <c r="O283" s="71" t="str">
        <f>Results!I291</f>
        <v>N/A</v>
      </c>
    </row>
    <row r="284" spans="11:15" ht="12.75">
      <c r="K284" s="72"/>
      <c r="L284" s="37" t="str">
        <f>Results!C292</f>
        <v>A02</v>
      </c>
      <c r="M284" s="37" t="str">
        <f>Results!B292</f>
        <v>KL</v>
      </c>
      <c r="N284" s="70" t="e">
        <f>LOG(Results!H292,2)</f>
        <v>#DIV/0!</v>
      </c>
      <c r="O284" s="71" t="str">
        <f>Results!I292</f>
        <v>N/A</v>
      </c>
    </row>
    <row r="285" spans="11:15" ht="12.75">
      <c r="K285" s="72"/>
      <c r="L285" s="37" t="str">
        <f>Results!C293</f>
        <v>A03</v>
      </c>
      <c r="M285" s="37" t="str">
        <f>Results!B293</f>
        <v>ITGB1BP1</v>
      </c>
      <c r="N285" s="70" t="e">
        <f>LOG(Results!H293,2)</f>
        <v>#DIV/0!</v>
      </c>
      <c r="O285" s="71" t="str">
        <f>Results!I293</f>
        <v>N/A</v>
      </c>
    </row>
    <row r="286" spans="11:15" ht="12.75">
      <c r="K286" s="72"/>
      <c r="L286" s="37" t="str">
        <f>Results!C294</f>
        <v>A04</v>
      </c>
      <c r="M286" s="37" t="str">
        <f>Results!B294</f>
        <v>CD4</v>
      </c>
      <c r="N286" s="70" t="e">
        <f>LOG(Results!H294,2)</f>
        <v>#DIV/0!</v>
      </c>
      <c r="O286" s="71" t="str">
        <f>Results!I294</f>
        <v>N/A</v>
      </c>
    </row>
    <row r="287" spans="11:15" ht="12.75">
      <c r="K287" s="72"/>
      <c r="L287" s="37" t="str">
        <f>Results!C295</f>
        <v>A05</v>
      </c>
      <c r="M287" s="37" t="str">
        <f>Results!B295</f>
        <v>BUB3</v>
      </c>
      <c r="N287" s="70" t="e">
        <f>LOG(Results!H295,2)</f>
        <v>#DIV/0!</v>
      </c>
      <c r="O287" s="71" t="str">
        <f>Results!I295</f>
        <v>N/A</v>
      </c>
    </row>
    <row r="288" spans="11:15" ht="12.75">
      <c r="K288" s="72"/>
      <c r="L288" s="37" t="str">
        <f>Results!C296</f>
        <v>A06</v>
      </c>
      <c r="M288" s="37" t="str">
        <f>Results!B296</f>
        <v>NMI</v>
      </c>
      <c r="N288" s="70" t="e">
        <f>LOG(Results!H296,2)</f>
        <v>#DIV/0!</v>
      </c>
      <c r="O288" s="71" t="str">
        <f>Results!I296</f>
        <v>N/A</v>
      </c>
    </row>
    <row r="289" spans="11:15" ht="12.75">
      <c r="K289" s="72"/>
      <c r="L289" s="37" t="str">
        <f>Results!C297</f>
        <v>A07</v>
      </c>
      <c r="M289" s="37" t="str">
        <f>Results!B297</f>
        <v>VNN2</v>
      </c>
      <c r="N289" s="70" t="e">
        <f>LOG(Results!H297,2)</f>
        <v>#DIV/0!</v>
      </c>
      <c r="O289" s="71" t="str">
        <f>Results!I297</f>
        <v>N/A</v>
      </c>
    </row>
    <row r="290" spans="11:15" ht="12.75">
      <c r="K290" s="72"/>
      <c r="L290" s="37" t="str">
        <f>Results!C298</f>
        <v>A08</v>
      </c>
      <c r="M290" s="37" t="str">
        <f>Results!B298</f>
        <v>PCAF</v>
      </c>
      <c r="N290" s="70" t="e">
        <f>LOG(Results!H298,2)</f>
        <v>#DIV/0!</v>
      </c>
      <c r="O290" s="71" t="str">
        <f>Results!I298</f>
        <v>N/A</v>
      </c>
    </row>
    <row r="291" spans="11:15" ht="12.75">
      <c r="K291" s="72"/>
      <c r="L291" s="37" t="str">
        <f>Results!C299</f>
        <v>A09</v>
      </c>
      <c r="M291" s="37" t="str">
        <f>Results!B299</f>
        <v>NRP1</v>
      </c>
      <c r="N291" s="70" t="e">
        <f>LOG(Results!H299,2)</f>
        <v>#DIV/0!</v>
      </c>
      <c r="O291" s="71" t="str">
        <f>Results!I299</f>
        <v>N/A</v>
      </c>
    </row>
    <row r="292" spans="11:15" ht="12.75">
      <c r="K292" s="72"/>
      <c r="L292" s="37" t="str">
        <f>Results!C300</f>
        <v>A10</v>
      </c>
      <c r="M292" s="37" t="str">
        <f>Results!B300</f>
        <v>NRP2</v>
      </c>
      <c r="N292" s="70" t="e">
        <f>LOG(Results!H300,2)</f>
        <v>#DIV/0!</v>
      </c>
      <c r="O292" s="71" t="str">
        <f>Results!I300</f>
        <v>N/A</v>
      </c>
    </row>
    <row r="293" spans="11:15" ht="12.75">
      <c r="K293" s="72"/>
      <c r="L293" s="37" t="str">
        <f>Results!C301</f>
        <v>A11</v>
      </c>
      <c r="M293" s="37" t="str">
        <f>Results!B301</f>
        <v>CES2</v>
      </c>
      <c r="N293" s="70" t="e">
        <f>LOG(Results!H301,2)</f>
        <v>#DIV/0!</v>
      </c>
      <c r="O293" s="71" t="str">
        <f>Results!I301</f>
        <v>N/A</v>
      </c>
    </row>
    <row r="294" spans="11:15" ht="12.75">
      <c r="K294" s="72"/>
      <c r="L294" s="37" t="str">
        <f>Results!C302</f>
        <v>A12</v>
      </c>
      <c r="M294" s="37" t="str">
        <f>Results!B302</f>
        <v>TNFRSF10A</v>
      </c>
      <c r="N294" s="70" t="e">
        <f>LOG(Results!H302,2)</f>
        <v>#DIV/0!</v>
      </c>
      <c r="O294" s="71" t="str">
        <f>Results!I302</f>
        <v>N/A</v>
      </c>
    </row>
    <row r="295" spans="11:15" ht="12.75">
      <c r="K295" s="72"/>
      <c r="L295" s="37" t="str">
        <f>Results!C303</f>
        <v>B01</v>
      </c>
      <c r="M295" s="37" t="str">
        <f>Results!B303</f>
        <v>TNFRSF10B</v>
      </c>
      <c r="N295" s="70" t="e">
        <f>LOG(Results!H303,2)</f>
        <v>#DIV/0!</v>
      </c>
      <c r="O295" s="71" t="str">
        <f>Results!I303</f>
        <v>N/A</v>
      </c>
    </row>
    <row r="296" spans="11:15" ht="12.75">
      <c r="K296" s="72"/>
      <c r="L296" s="37" t="str">
        <f>Results!C304</f>
        <v>B02</v>
      </c>
      <c r="M296" s="37" t="str">
        <f>Results!B304</f>
        <v>TNFSF10</v>
      </c>
      <c r="N296" s="70" t="e">
        <f>LOG(Results!H304,2)</f>
        <v>#DIV/0!</v>
      </c>
      <c r="O296" s="71" t="str">
        <f>Results!I304</f>
        <v>N/A</v>
      </c>
    </row>
    <row r="297" spans="11:15" ht="12.75">
      <c r="K297" s="72"/>
      <c r="L297" s="37" t="str">
        <f>Results!C305</f>
        <v>B03</v>
      </c>
      <c r="M297" s="37" t="str">
        <f>Results!B305</f>
        <v>RIPK1</v>
      </c>
      <c r="N297" s="70" t="e">
        <f>LOG(Results!H305,2)</f>
        <v>#DIV/0!</v>
      </c>
      <c r="O297" s="71" t="str">
        <f>Results!I305</f>
        <v>N/A</v>
      </c>
    </row>
    <row r="298" spans="11:15" ht="12.75">
      <c r="K298" s="72"/>
      <c r="L298" s="37" t="str">
        <f>Results!C306</f>
        <v>B04</v>
      </c>
      <c r="M298" s="37" t="str">
        <f>Results!B306</f>
        <v>TNKS</v>
      </c>
      <c r="N298" s="70" t="e">
        <f>LOG(Results!H306,2)</f>
        <v>#DIV/0!</v>
      </c>
      <c r="O298" s="71" t="str">
        <f>Results!I306</f>
        <v>N/A</v>
      </c>
    </row>
    <row r="299" spans="11:15" ht="12.75">
      <c r="K299" s="72"/>
      <c r="L299" s="37" t="str">
        <f>Results!C307</f>
        <v>B05</v>
      </c>
      <c r="M299" s="37" t="str">
        <f>Results!B307</f>
        <v>CAV1</v>
      </c>
      <c r="N299" s="70" t="e">
        <f>LOG(Results!H307,2)</f>
        <v>#DIV/0!</v>
      </c>
      <c r="O299" s="71" t="str">
        <f>Results!I307</f>
        <v>N/A</v>
      </c>
    </row>
    <row r="300" spans="11:15" ht="12.75">
      <c r="K300" s="72"/>
      <c r="L300" s="37" t="str">
        <f>Results!C308</f>
        <v>B06</v>
      </c>
      <c r="M300" s="37" t="str">
        <f>Results!B308</f>
        <v>CNTNAP4</v>
      </c>
      <c r="N300" s="70" t="e">
        <f>LOG(Results!H308,2)</f>
        <v>#DIV/0!</v>
      </c>
      <c r="O300" s="71" t="str">
        <f>Results!I308</f>
        <v>N/A</v>
      </c>
    </row>
    <row r="301" spans="11:15" ht="12.75">
      <c r="K301" s="72"/>
      <c r="L301" s="37" t="str">
        <f>Results!C309</f>
        <v>B07</v>
      </c>
      <c r="M301" s="37" t="str">
        <f>Results!B309</f>
        <v>LMO4</v>
      </c>
      <c r="N301" s="70" t="e">
        <f>LOG(Results!H309,2)</f>
        <v>#DIV/0!</v>
      </c>
      <c r="O301" s="71" t="str">
        <f>Results!I309</f>
        <v>N/A</v>
      </c>
    </row>
    <row r="302" spans="11:15" ht="12.75">
      <c r="K302" s="72"/>
      <c r="L302" s="37" t="str">
        <f>Results!C310</f>
        <v>B08</v>
      </c>
      <c r="M302" s="37" t="str">
        <f>Results!B310</f>
        <v>CNTNAP1</v>
      </c>
      <c r="N302" s="70" t="e">
        <f>LOG(Results!H310,2)</f>
        <v>#DIV/0!</v>
      </c>
      <c r="O302" s="71" t="str">
        <f>Results!I310</f>
        <v>N/A</v>
      </c>
    </row>
    <row r="303" spans="11:15" ht="12.75">
      <c r="K303" s="72"/>
      <c r="L303" s="37" t="str">
        <f>Results!C311</f>
        <v>B09</v>
      </c>
      <c r="M303" s="37" t="str">
        <f>Results!B311</f>
        <v>FBXL20</v>
      </c>
      <c r="N303" s="70" t="e">
        <f>LOG(Results!H311,2)</f>
        <v>#DIV/0!</v>
      </c>
      <c r="O303" s="71" t="str">
        <f>Results!I311</f>
        <v>N/A</v>
      </c>
    </row>
    <row r="304" spans="11:15" ht="12.75">
      <c r="K304" s="72"/>
      <c r="L304" s="37" t="str">
        <f>Results!C312</f>
        <v>B10</v>
      </c>
      <c r="M304" s="37" t="str">
        <f>Results!B312</f>
        <v>KLF11</v>
      </c>
      <c r="N304" s="70" t="e">
        <f>LOG(Results!H312,2)</f>
        <v>#DIV/0!</v>
      </c>
      <c r="O304" s="71" t="str">
        <f>Results!I312</f>
        <v>N/A</v>
      </c>
    </row>
    <row r="305" spans="11:15" ht="12.75">
      <c r="K305" s="72"/>
      <c r="L305" s="37" t="str">
        <f>Results!C313</f>
        <v>B11</v>
      </c>
      <c r="M305" s="37" t="str">
        <f>Results!B313</f>
        <v>RECK</v>
      </c>
      <c r="N305" s="70" t="e">
        <f>LOG(Results!H313,2)</f>
        <v>#DIV/0!</v>
      </c>
      <c r="O305" s="71" t="str">
        <f>Results!I313</f>
        <v>N/A</v>
      </c>
    </row>
    <row r="306" spans="11:15" ht="12.75">
      <c r="K306" s="72"/>
      <c r="L306" s="37" t="str">
        <f>Results!C314</f>
        <v>B12</v>
      </c>
      <c r="M306" s="37" t="str">
        <f>Results!B314</f>
        <v>CCDC98</v>
      </c>
      <c r="N306" s="70" t="e">
        <f>LOG(Results!H314,2)</f>
        <v>#DIV/0!</v>
      </c>
      <c r="O306" s="71" t="str">
        <f>Results!I314</f>
        <v>N/A</v>
      </c>
    </row>
    <row r="307" spans="11:15" ht="12.75">
      <c r="K307" s="72"/>
      <c r="L307" s="37" t="str">
        <f>Results!C315</f>
        <v>C01</v>
      </c>
      <c r="M307" s="37" t="str">
        <f>Results!B315</f>
        <v>AXIN2</v>
      </c>
      <c r="N307" s="70" t="e">
        <f>LOG(Results!H315,2)</f>
        <v>#DIV/0!</v>
      </c>
      <c r="O307" s="71" t="str">
        <f>Results!I315</f>
        <v>N/A</v>
      </c>
    </row>
    <row r="308" spans="11:15" ht="12.75">
      <c r="K308" s="72"/>
      <c r="L308" s="37" t="str">
        <f>Results!C316</f>
        <v>C02</v>
      </c>
      <c r="M308" s="37" t="str">
        <f>Results!B316</f>
        <v>AXIN1</v>
      </c>
      <c r="N308" s="70" t="e">
        <f>LOG(Results!H316,2)</f>
        <v>#DIV/0!</v>
      </c>
      <c r="O308" s="71" t="str">
        <f>Results!I316</f>
        <v>N/A</v>
      </c>
    </row>
    <row r="309" spans="11:15" ht="12.75">
      <c r="K309" s="72"/>
      <c r="L309" s="37" t="str">
        <f>Results!C317</f>
        <v>C03</v>
      </c>
      <c r="M309" s="37" t="str">
        <f>Results!B317</f>
        <v>NRIP1</v>
      </c>
      <c r="N309" s="70" t="e">
        <f>LOG(Results!H317,2)</f>
        <v>#DIV/0!</v>
      </c>
      <c r="O309" s="71" t="str">
        <f>Results!I317</f>
        <v>N/A</v>
      </c>
    </row>
    <row r="310" spans="11:15" ht="12.75">
      <c r="K310" s="72"/>
      <c r="L310" s="37" t="str">
        <f>Results!C318</f>
        <v>C04</v>
      </c>
      <c r="M310" s="37" t="str">
        <f>Results!B318</f>
        <v>CDT1</v>
      </c>
      <c r="N310" s="70" t="e">
        <f>LOG(Results!H318,2)</f>
        <v>#DIV/0!</v>
      </c>
      <c r="O310" s="71" t="str">
        <f>Results!I318</f>
        <v>N/A</v>
      </c>
    </row>
    <row r="311" spans="11:15" ht="12.75">
      <c r="K311" s="72"/>
      <c r="L311" s="37" t="str">
        <f>Results!C319</f>
        <v>C05</v>
      </c>
      <c r="M311" s="37" t="str">
        <f>Results!B319</f>
        <v>DPF3</v>
      </c>
      <c r="N311" s="70" t="e">
        <f>LOG(Results!H319,2)</f>
        <v>#DIV/0!</v>
      </c>
      <c r="O311" s="71" t="str">
        <f>Results!I319</f>
        <v>N/A</v>
      </c>
    </row>
    <row r="312" spans="11:15" ht="12.75">
      <c r="K312" s="72"/>
      <c r="L312" s="37" t="str">
        <f>Results!C320</f>
        <v>C06</v>
      </c>
      <c r="M312" s="37" t="str">
        <f>Results!B320</f>
        <v>CLPTM1L</v>
      </c>
      <c r="N312" s="70" t="e">
        <f>LOG(Results!H320,2)</f>
        <v>#DIV/0!</v>
      </c>
      <c r="O312" s="71" t="str">
        <f>Results!I320</f>
        <v>N/A</v>
      </c>
    </row>
    <row r="313" spans="11:15" ht="12.75">
      <c r="K313" s="72"/>
      <c r="L313" s="37" t="str">
        <f>Results!C321</f>
        <v>C07</v>
      </c>
      <c r="M313" s="37" t="str">
        <f>Results!B321</f>
        <v>ACAD10</v>
      </c>
      <c r="N313" s="70" t="e">
        <f>LOG(Results!H321,2)</f>
        <v>#DIV/0!</v>
      </c>
      <c r="O313" s="71" t="str">
        <f>Results!I321</f>
        <v>N/A</v>
      </c>
    </row>
    <row r="314" spans="11:15" ht="12.75">
      <c r="K314" s="72"/>
      <c r="L314" s="37" t="str">
        <f>Results!C322</f>
        <v>C08</v>
      </c>
      <c r="M314" s="37" t="str">
        <f>Results!B322</f>
        <v>TNKS2</v>
      </c>
      <c r="N314" s="70" t="e">
        <f>LOG(Results!H322,2)</f>
        <v>#DIV/0!</v>
      </c>
      <c r="O314" s="71" t="str">
        <f>Results!I322</f>
        <v>N/A</v>
      </c>
    </row>
    <row r="315" spans="11:15" ht="12.75">
      <c r="K315" s="72"/>
      <c r="L315" s="37" t="str">
        <f>Results!C323</f>
        <v>C09</v>
      </c>
      <c r="M315" s="37" t="str">
        <f>Results!B323</f>
        <v>COASY</v>
      </c>
      <c r="N315" s="70" t="e">
        <f>LOG(Results!H323,2)</f>
        <v>#DIV/0!</v>
      </c>
      <c r="O315" s="71" t="str">
        <f>Results!I323</f>
        <v>N/A</v>
      </c>
    </row>
    <row r="316" spans="11:15" ht="12.75">
      <c r="K316" s="72"/>
      <c r="L316" s="37" t="str">
        <f>Results!C324</f>
        <v>C10</v>
      </c>
      <c r="M316" s="37" t="str">
        <f>Results!B324</f>
        <v>CALCR</v>
      </c>
      <c r="N316" s="70" t="e">
        <f>LOG(Results!H324,2)</f>
        <v>#DIV/0!</v>
      </c>
      <c r="O316" s="71" t="str">
        <f>Results!I324</f>
        <v>N/A</v>
      </c>
    </row>
    <row r="317" spans="11:15" ht="12.75">
      <c r="K317" s="72"/>
      <c r="L317" s="37" t="str">
        <f>Results!C325</f>
        <v>C11</v>
      </c>
      <c r="M317" s="37" t="str">
        <f>Results!B325</f>
        <v>EHMT1</v>
      </c>
      <c r="N317" s="70" t="e">
        <f>LOG(Results!H325,2)</f>
        <v>#DIV/0!</v>
      </c>
      <c r="O317" s="71" t="str">
        <f>Results!I325</f>
        <v>N/A</v>
      </c>
    </row>
    <row r="318" spans="11:15" ht="12.75">
      <c r="K318" s="72"/>
      <c r="L318" s="37" t="str">
        <f>Results!C326</f>
        <v>C12</v>
      </c>
      <c r="M318" s="37" t="str">
        <f>Results!B326</f>
        <v>SHFM1</v>
      </c>
      <c r="N318" s="70" t="e">
        <f>LOG(Results!H326,2)</f>
        <v>#DIV/0!</v>
      </c>
      <c r="O318" s="71" t="str">
        <f>Results!I326</f>
        <v>N/A</v>
      </c>
    </row>
    <row r="319" spans="11:15" ht="12.75">
      <c r="K319" s="72"/>
      <c r="L319" s="37" t="str">
        <f>Results!C327</f>
        <v>D01</v>
      </c>
      <c r="M319" s="37" t="str">
        <f>Results!B327</f>
        <v>VTCN1</v>
      </c>
      <c r="N319" s="70" t="e">
        <f>LOG(Results!H327,2)</f>
        <v>#DIV/0!</v>
      </c>
      <c r="O319" s="71" t="str">
        <f>Results!I327</f>
        <v>N/A</v>
      </c>
    </row>
    <row r="320" spans="11:15" ht="12.75">
      <c r="K320" s="72"/>
      <c r="L320" s="37" t="str">
        <f>Results!C328</f>
        <v>D02</v>
      </c>
      <c r="M320" s="37" t="str">
        <f>Results!B328</f>
        <v>ADIPOR2</v>
      </c>
      <c r="N320" s="70" t="e">
        <f>LOG(Results!H328,2)</f>
        <v>#DIV/0!</v>
      </c>
      <c r="O320" s="71" t="str">
        <f>Results!I328</f>
        <v>N/A</v>
      </c>
    </row>
    <row r="321" spans="11:15" ht="12.75">
      <c r="K321" s="72"/>
      <c r="L321" s="37" t="str">
        <f>Results!C329</f>
        <v>D03</v>
      </c>
      <c r="M321" s="37" t="str">
        <f>Results!B329</f>
        <v>CXCR4</v>
      </c>
      <c r="N321" s="70" t="e">
        <f>LOG(Results!H329,2)</f>
        <v>#DIV/0!</v>
      </c>
      <c r="O321" s="71" t="str">
        <f>Results!I329</f>
        <v>N/A</v>
      </c>
    </row>
    <row r="322" spans="11:15" ht="12.75">
      <c r="K322" s="72"/>
      <c r="L322" s="37" t="str">
        <f>Results!C330</f>
        <v>D04</v>
      </c>
      <c r="M322" s="37" t="str">
        <f>Results!B330</f>
        <v>PRDM2</v>
      </c>
      <c r="N322" s="70" t="e">
        <f>LOG(Results!H330,2)</f>
        <v>#DIV/0!</v>
      </c>
      <c r="O322" s="71" t="str">
        <f>Results!I330</f>
        <v>N/A</v>
      </c>
    </row>
    <row r="323" spans="11:15" ht="12.75">
      <c r="K323" s="72"/>
      <c r="L323" s="37" t="str">
        <f>Results!C331</f>
        <v>D05</v>
      </c>
      <c r="M323" s="37" t="str">
        <f>Results!B331</f>
        <v>WEE1</v>
      </c>
      <c r="N323" s="70" t="e">
        <f>LOG(Results!H331,2)</f>
        <v>#DIV/0!</v>
      </c>
      <c r="O323" s="71" t="str">
        <f>Results!I331</f>
        <v>N/A</v>
      </c>
    </row>
    <row r="324" spans="11:15" ht="12.75">
      <c r="K324" s="72"/>
      <c r="L324" s="37" t="str">
        <f>Results!C332</f>
        <v>D06</v>
      </c>
      <c r="M324" s="37" t="str">
        <f>Results!B332</f>
        <v>VHL</v>
      </c>
      <c r="N324" s="70" t="e">
        <f>LOG(Results!H332,2)</f>
        <v>#DIV/0!</v>
      </c>
      <c r="O324" s="71" t="str">
        <f>Results!I332</f>
        <v>N/A</v>
      </c>
    </row>
    <row r="325" spans="11:15" ht="12.75">
      <c r="K325" s="72"/>
      <c r="L325" s="37" t="str">
        <f>Results!C333</f>
        <v>D07</v>
      </c>
      <c r="M325" s="37" t="str">
        <f>Results!B333</f>
        <v>USP1</v>
      </c>
      <c r="N325" s="70" t="e">
        <f>LOG(Results!H333,2)</f>
        <v>#DIV/0!</v>
      </c>
      <c r="O325" s="71" t="str">
        <f>Results!I333</f>
        <v>N/A</v>
      </c>
    </row>
    <row r="326" spans="11:15" ht="12.75">
      <c r="K326" s="72"/>
      <c r="L326" s="37" t="str">
        <f>Results!C334</f>
        <v>D08</v>
      </c>
      <c r="M326" s="37" t="str">
        <f>Results!B334</f>
        <v>UQCRFS1</v>
      </c>
      <c r="N326" s="70" t="e">
        <f>LOG(Results!H334,2)</f>
        <v>#DIV/0!</v>
      </c>
      <c r="O326" s="71" t="str">
        <f>Results!I334</f>
        <v>N/A</v>
      </c>
    </row>
    <row r="327" spans="11:15" ht="12.75">
      <c r="K327" s="72"/>
      <c r="L327" s="37" t="str">
        <f>Results!C335</f>
        <v>D09</v>
      </c>
      <c r="M327" s="37" t="str">
        <f>Results!B335</f>
        <v>UCP2</v>
      </c>
      <c r="N327" s="70" t="e">
        <f>LOG(Results!H335,2)</f>
        <v>#DIV/0!</v>
      </c>
      <c r="O327" s="71" t="str">
        <f>Results!I335</f>
        <v>N/A</v>
      </c>
    </row>
    <row r="328" spans="11:15" ht="12.75">
      <c r="K328" s="72"/>
      <c r="L328" s="37" t="str">
        <f>Results!C336</f>
        <v>D10</v>
      </c>
      <c r="M328" s="37" t="str">
        <f>Results!B336</f>
        <v>UBE2I</v>
      </c>
      <c r="N328" s="70" t="e">
        <f>LOG(Results!H336,2)</f>
        <v>#DIV/0!</v>
      </c>
      <c r="O328" s="71" t="str">
        <f>Results!I336</f>
        <v>N/A</v>
      </c>
    </row>
    <row r="329" spans="11:15" ht="12.75">
      <c r="K329" s="72"/>
      <c r="L329" s="37" t="str">
        <f>Results!C337</f>
        <v>D11</v>
      </c>
      <c r="M329" s="37" t="str">
        <f>Results!B337</f>
        <v>TWIST1</v>
      </c>
      <c r="N329" s="70" t="e">
        <f>LOG(Results!H337,2)</f>
        <v>#DIV/0!</v>
      </c>
      <c r="O329" s="71" t="str">
        <f>Results!I337</f>
        <v>N/A</v>
      </c>
    </row>
    <row r="330" spans="11:15" ht="12.75">
      <c r="K330" s="72"/>
      <c r="L330" s="37" t="str">
        <f>Results!C338</f>
        <v>D12</v>
      </c>
      <c r="M330" s="37" t="str">
        <f>Results!B338</f>
        <v>TSHR</v>
      </c>
      <c r="N330" s="70" t="e">
        <f>LOG(Results!H338,2)</f>
        <v>#DIV/0!</v>
      </c>
      <c r="O330" s="71" t="str">
        <f>Results!I338</f>
        <v>N/A</v>
      </c>
    </row>
    <row r="331" spans="11:15" ht="12.75">
      <c r="K331" s="72"/>
      <c r="L331" s="37" t="str">
        <f>Results!C339</f>
        <v>E01</v>
      </c>
      <c r="M331" s="37" t="str">
        <f>Results!B339</f>
        <v>TP53BP1</v>
      </c>
      <c r="N331" s="70" t="e">
        <f>LOG(Results!H339,2)</f>
        <v>#DIV/0!</v>
      </c>
      <c r="O331" s="71" t="str">
        <f>Results!I339</f>
        <v>N/A</v>
      </c>
    </row>
    <row r="332" spans="11:15" ht="12.75">
      <c r="K332" s="72"/>
      <c r="L332" s="37" t="str">
        <f>Results!C340</f>
        <v>E02</v>
      </c>
      <c r="M332" s="37" t="str">
        <f>Results!B340</f>
        <v>TNFRSF1B</v>
      </c>
      <c r="N332" s="70" t="e">
        <f>LOG(Results!H340,2)</f>
        <v>#DIV/0!</v>
      </c>
      <c r="O332" s="71" t="str">
        <f>Results!I340</f>
        <v>N/A</v>
      </c>
    </row>
    <row r="333" spans="11:15" ht="12.75">
      <c r="K333" s="72"/>
      <c r="L333" s="37" t="str">
        <f>Results!C341</f>
        <v>E03</v>
      </c>
      <c r="M333" s="37" t="str">
        <f>Results!B341</f>
        <v>TLR3</v>
      </c>
      <c r="N333" s="70" t="e">
        <f>LOG(Results!H341,2)</f>
        <v>#DIV/0!</v>
      </c>
      <c r="O333" s="71" t="str">
        <f>Results!I341</f>
        <v>N/A</v>
      </c>
    </row>
    <row r="334" spans="11:15" ht="12.75">
      <c r="K334" s="72"/>
      <c r="L334" s="37" t="str">
        <f>Results!C342</f>
        <v>E04</v>
      </c>
      <c r="M334" s="37" t="str">
        <f>Results!B342</f>
        <v>TGFB2</v>
      </c>
      <c r="N334" s="70" t="e">
        <f>LOG(Results!H342,2)</f>
        <v>#DIV/0!</v>
      </c>
      <c r="O334" s="71" t="str">
        <f>Results!I342</f>
        <v>N/A</v>
      </c>
    </row>
    <row r="335" spans="11:15" ht="12.75">
      <c r="K335" s="72"/>
      <c r="L335" s="37" t="str">
        <f>Results!C343</f>
        <v>E05</v>
      </c>
      <c r="M335" s="37" t="str">
        <f>Results!B343</f>
        <v>TFR2</v>
      </c>
      <c r="N335" s="70" t="e">
        <f>LOG(Results!H343,2)</f>
        <v>#DIV/0!</v>
      </c>
      <c r="O335" s="71" t="str">
        <f>Results!I343</f>
        <v>N/A</v>
      </c>
    </row>
    <row r="336" spans="11:15" ht="12.75">
      <c r="K336" s="72"/>
      <c r="L336" s="37" t="str">
        <f>Results!C344</f>
        <v>E06</v>
      </c>
      <c r="M336" s="37" t="str">
        <f>Results!B344</f>
        <v>BUB1</v>
      </c>
      <c r="N336" s="70" t="e">
        <f>LOG(Results!H344,2)</f>
        <v>#DIV/0!</v>
      </c>
      <c r="O336" s="71" t="str">
        <f>Results!I344</f>
        <v>N/A</v>
      </c>
    </row>
    <row r="337" spans="11:15" ht="12.75">
      <c r="K337" s="72"/>
      <c r="L337" s="37" t="str">
        <f>Results!C345</f>
        <v>E07</v>
      </c>
      <c r="M337" s="37" t="str">
        <f>Results!B345</f>
        <v>TBXAS1</v>
      </c>
      <c r="N337" s="70" t="e">
        <f>LOG(Results!H345,2)</f>
        <v>#DIV/0!</v>
      </c>
      <c r="O337" s="71" t="str">
        <f>Results!I345</f>
        <v>N/A</v>
      </c>
    </row>
    <row r="338" spans="11:15" ht="12.75">
      <c r="K338" s="72"/>
      <c r="L338" s="37" t="str">
        <f>Results!C346</f>
        <v>E08</v>
      </c>
      <c r="M338" s="37" t="str">
        <f>Results!B346</f>
        <v>TBX2</v>
      </c>
      <c r="N338" s="70" t="e">
        <f>LOG(Results!H346,2)</f>
        <v>#DIV/0!</v>
      </c>
      <c r="O338" s="71" t="str">
        <f>Results!I346</f>
        <v>N/A</v>
      </c>
    </row>
    <row r="339" spans="11:15" ht="12.75">
      <c r="K339" s="72"/>
      <c r="L339" s="37" t="str">
        <f>Results!C347</f>
        <v>E09</v>
      </c>
      <c r="M339" s="37" t="str">
        <f>Results!B347</f>
        <v>TBP</v>
      </c>
      <c r="N339" s="70" t="e">
        <f>LOG(Results!H347,2)</f>
        <v>#DIV/0!</v>
      </c>
      <c r="O339" s="71" t="str">
        <f>Results!I347</f>
        <v>N/A</v>
      </c>
    </row>
    <row r="340" spans="11:15" ht="12.75">
      <c r="K340" s="72"/>
      <c r="L340" s="37" t="str">
        <f>Results!C348</f>
        <v>E10</v>
      </c>
      <c r="M340" s="37" t="str">
        <f>Results!B348</f>
        <v>ADAM17</v>
      </c>
      <c r="N340" s="70" t="e">
        <f>LOG(Results!H348,2)</f>
        <v>#DIV/0!</v>
      </c>
      <c r="O340" s="71" t="str">
        <f>Results!I348</f>
        <v>N/A</v>
      </c>
    </row>
    <row r="341" spans="11:15" ht="12.75">
      <c r="K341" s="72"/>
      <c r="L341" s="37" t="str">
        <f>Results!C349</f>
        <v>E11</v>
      </c>
      <c r="M341" s="37" t="str">
        <f>Results!B349</f>
        <v>STAT3</v>
      </c>
      <c r="N341" s="70" t="e">
        <f>LOG(Results!H349,2)</f>
        <v>#DIV/0!</v>
      </c>
      <c r="O341" s="71" t="str">
        <f>Results!I349</f>
        <v>N/A</v>
      </c>
    </row>
    <row r="342" spans="11:15" ht="12.75">
      <c r="K342" s="72"/>
      <c r="L342" s="37" t="str">
        <f>Results!C350</f>
        <v>E12</v>
      </c>
      <c r="M342" s="37" t="str">
        <f>Results!B350</f>
        <v>STAT1</v>
      </c>
      <c r="N342" s="70" t="e">
        <f>LOG(Results!H350,2)</f>
        <v>#DIV/0!</v>
      </c>
      <c r="O342" s="71" t="str">
        <f>Results!I350</f>
        <v>N/A</v>
      </c>
    </row>
    <row r="343" spans="11:15" ht="12.75">
      <c r="K343" s="72"/>
      <c r="L343" s="37" t="str">
        <f>Results!C351</f>
        <v>F01</v>
      </c>
      <c r="M343" s="37" t="str">
        <f>Results!B351</f>
        <v>SSTR5</v>
      </c>
      <c r="N343" s="70" t="e">
        <f>LOG(Results!H351,2)</f>
        <v>#DIV/0!</v>
      </c>
      <c r="O343" s="71" t="str">
        <f>Results!I351</f>
        <v>N/A</v>
      </c>
    </row>
    <row r="344" spans="11:15" ht="12.75">
      <c r="K344" s="72"/>
      <c r="L344" s="37" t="str">
        <f>Results!C352</f>
        <v>F02</v>
      </c>
      <c r="M344" s="37" t="str">
        <f>Results!B352</f>
        <v>SSTR3</v>
      </c>
      <c r="N344" s="70" t="e">
        <f>LOG(Results!H352,2)</f>
        <v>#DIV/0!</v>
      </c>
      <c r="O344" s="71" t="str">
        <f>Results!I352</f>
        <v>N/A</v>
      </c>
    </row>
    <row r="345" spans="11:15" ht="12.75">
      <c r="K345" s="72"/>
      <c r="L345" s="37" t="str">
        <f>Results!C353</f>
        <v>F03</v>
      </c>
      <c r="M345" s="37" t="str">
        <f>Results!B353</f>
        <v>SREBF1</v>
      </c>
      <c r="N345" s="70" t="e">
        <f>LOG(Results!H353,2)</f>
        <v>#DIV/0!</v>
      </c>
      <c r="O345" s="71" t="str">
        <f>Results!I353</f>
        <v>N/A</v>
      </c>
    </row>
    <row r="346" spans="11:15" ht="12.75">
      <c r="K346" s="72"/>
      <c r="L346" s="37" t="str">
        <f>Results!C354</f>
        <v>F04</v>
      </c>
      <c r="M346" s="37" t="str">
        <f>Results!B354</f>
        <v>SRD5A1</v>
      </c>
      <c r="N346" s="70" t="e">
        <f>LOG(Results!H354,2)</f>
        <v>#DIV/0!</v>
      </c>
      <c r="O346" s="71" t="str">
        <f>Results!I354</f>
        <v>N/A</v>
      </c>
    </row>
    <row r="347" spans="11:15" ht="12.75">
      <c r="K347" s="72"/>
      <c r="L347" s="37" t="str">
        <f>Results!C355</f>
        <v>F05</v>
      </c>
      <c r="M347" s="37" t="str">
        <f>Results!B355</f>
        <v>SMARCA2</v>
      </c>
      <c r="N347" s="70" t="e">
        <f>LOG(Results!H355,2)</f>
        <v>#DIV/0!</v>
      </c>
      <c r="O347" s="71" t="str">
        <f>Results!I355</f>
        <v>N/A</v>
      </c>
    </row>
    <row r="348" spans="11:15" ht="12.75">
      <c r="K348" s="72"/>
      <c r="L348" s="37" t="str">
        <f>Results!C356</f>
        <v>F06</v>
      </c>
      <c r="M348" s="37" t="str">
        <f>Results!B356</f>
        <v>SLC20A1</v>
      </c>
      <c r="N348" s="70" t="e">
        <f>LOG(Results!H356,2)</f>
        <v>#DIV/0!</v>
      </c>
      <c r="O348" s="71" t="str">
        <f>Results!I356</f>
        <v>N/A</v>
      </c>
    </row>
    <row r="349" spans="11:15" ht="12.75">
      <c r="K349" s="72"/>
      <c r="L349" s="37" t="str">
        <f>Results!C357</f>
        <v>F07</v>
      </c>
      <c r="M349" s="37" t="str">
        <f>Results!B357</f>
        <v>SLC19A1</v>
      </c>
      <c r="N349" s="70" t="e">
        <f>LOG(Results!H357,2)</f>
        <v>#DIV/0!</v>
      </c>
      <c r="O349" s="71" t="str">
        <f>Results!I357</f>
        <v>N/A</v>
      </c>
    </row>
    <row r="350" spans="11:15" ht="12.75">
      <c r="K350" s="72"/>
      <c r="L350" s="37" t="str">
        <f>Results!C358</f>
        <v>F08</v>
      </c>
      <c r="M350" s="37" t="str">
        <f>Results!B358</f>
        <v>NOD2</v>
      </c>
      <c r="N350" s="70" t="e">
        <f>LOG(Results!H358,2)</f>
        <v>#DIV/0!</v>
      </c>
      <c r="O350" s="71" t="str">
        <f>Results!I358</f>
        <v>N/A</v>
      </c>
    </row>
    <row r="351" spans="11:15" ht="12.75">
      <c r="K351" s="72"/>
      <c r="L351" s="37" t="str">
        <f>Results!C359</f>
        <v>F09</v>
      </c>
      <c r="M351" s="37" t="str">
        <f>Results!B359</f>
        <v>BHMT</v>
      </c>
      <c r="N351" s="70" t="e">
        <f>LOG(Results!H359,2)</f>
        <v>#DIV/0!</v>
      </c>
      <c r="O351" s="71" t="str">
        <f>Results!I359</f>
        <v>N/A</v>
      </c>
    </row>
    <row r="352" spans="11:15" ht="12.75">
      <c r="K352" s="72"/>
      <c r="L352" s="37" t="str">
        <f>Results!C360</f>
        <v>F10</v>
      </c>
      <c r="M352" s="37" t="str">
        <f>Results!B360</f>
        <v>CCL1</v>
      </c>
      <c r="N352" s="70" t="e">
        <f>LOG(Results!H360,2)</f>
        <v>#DIV/0!</v>
      </c>
      <c r="O352" s="71" t="str">
        <f>Results!I360</f>
        <v>N/A</v>
      </c>
    </row>
    <row r="353" spans="11:15" ht="12.75">
      <c r="K353" s="72"/>
      <c r="L353" s="37" t="str">
        <f>Results!C361</f>
        <v>F11</v>
      </c>
      <c r="M353" s="37" t="str">
        <f>Results!B361</f>
        <v>RPS6KA1</v>
      </c>
      <c r="N353" s="70" t="e">
        <f>LOG(Results!H361,2)</f>
        <v>#DIV/0!</v>
      </c>
      <c r="O353" s="71" t="str">
        <f>Results!I361</f>
        <v>N/A</v>
      </c>
    </row>
    <row r="354" spans="11:15" ht="12.75">
      <c r="K354" s="72"/>
      <c r="L354" s="37" t="str">
        <f>Results!C362</f>
        <v>F12</v>
      </c>
      <c r="M354" s="37" t="str">
        <f>Results!B362</f>
        <v>MRPL23</v>
      </c>
      <c r="N354" s="70" t="e">
        <f>LOG(Results!H362,2)</f>
        <v>#DIV/0!</v>
      </c>
      <c r="O354" s="71" t="str">
        <f>Results!I362</f>
        <v>N/A</v>
      </c>
    </row>
    <row r="355" spans="11:15" ht="12.75">
      <c r="K355" s="72"/>
      <c r="L355" s="37" t="str">
        <f>Results!C363</f>
        <v>G01</v>
      </c>
      <c r="M355" s="37" t="str">
        <f>Results!B363</f>
        <v>RPA3</v>
      </c>
      <c r="N355" s="70" t="e">
        <f>LOG(Results!H363,2)</f>
        <v>#DIV/0!</v>
      </c>
      <c r="O355" s="71" t="str">
        <f>Results!I363</f>
        <v>N/A</v>
      </c>
    </row>
    <row r="356" spans="11:15" ht="12.75">
      <c r="K356" s="72"/>
      <c r="L356" s="37" t="str">
        <f>Results!C364</f>
        <v>G02</v>
      </c>
      <c r="M356" s="37" t="str">
        <f>Results!B364</f>
        <v>RPA2</v>
      </c>
      <c r="N356" s="70" t="e">
        <f>LOG(Results!H364,2)</f>
        <v>#DIV/0!</v>
      </c>
      <c r="O356" s="71" t="str">
        <f>Results!I364</f>
        <v>N/A</v>
      </c>
    </row>
    <row r="357" spans="11:15" ht="12.75">
      <c r="K357" s="72"/>
      <c r="L357" s="37" t="str">
        <f>Results!C365</f>
        <v>G03</v>
      </c>
      <c r="M357" s="37" t="str">
        <f>Results!B365</f>
        <v>RPA1</v>
      </c>
      <c r="N357" s="70" t="e">
        <f>LOG(Results!H365,2)</f>
        <v>#DIV/0!</v>
      </c>
      <c r="O357" s="71" t="str">
        <f>Results!I365</f>
        <v>N/A</v>
      </c>
    </row>
    <row r="358" spans="11:15" ht="12.75">
      <c r="K358" s="72"/>
      <c r="L358" s="37" t="str">
        <f>Results!C366</f>
        <v>G04</v>
      </c>
      <c r="M358" s="37" t="str">
        <f>Results!B366</f>
        <v>ACTB</v>
      </c>
      <c r="N358" s="70" t="e">
        <f>LOG(Results!H366,2)</f>
        <v>#DIV/0!</v>
      </c>
      <c r="O358" s="71" t="str">
        <f>Results!I366</f>
        <v>N/A</v>
      </c>
    </row>
    <row r="359" spans="11:15" ht="12.75">
      <c r="K359" s="72"/>
      <c r="L359" s="37" t="str">
        <f>Results!C367</f>
        <v>G05</v>
      </c>
      <c r="M359" s="37" t="str">
        <f>Results!B367</f>
        <v>REV3L</v>
      </c>
      <c r="N359" s="70" t="e">
        <f>LOG(Results!H367,2)</f>
        <v>#DIV/0!</v>
      </c>
      <c r="O359" s="71" t="str">
        <f>Results!I367</f>
        <v>N/A</v>
      </c>
    </row>
    <row r="360" spans="11:15" ht="12.75">
      <c r="K360" s="72"/>
      <c r="L360" s="37" t="str">
        <f>Results!C368</f>
        <v>G06</v>
      </c>
      <c r="M360" s="37" t="str">
        <f>Results!B368</f>
        <v>RELA</v>
      </c>
      <c r="N360" s="70" t="e">
        <f>LOG(Results!H368,2)</f>
        <v>#DIV/0!</v>
      </c>
      <c r="O360" s="71" t="str">
        <f>Results!I368</f>
        <v>N/A</v>
      </c>
    </row>
    <row r="361" spans="11:15" ht="12.75">
      <c r="K361" s="72"/>
      <c r="L361" s="37" t="str">
        <f>Results!C369</f>
        <v>G07</v>
      </c>
      <c r="M361" s="37" t="str">
        <f>Results!B369</f>
        <v>RBBP8</v>
      </c>
      <c r="N361" s="70" t="e">
        <f>LOG(Results!H369,2)</f>
        <v>#DIV/0!</v>
      </c>
      <c r="O361" s="71" t="str">
        <f>Results!I369</f>
        <v>N/A</v>
      </c>
    </row>
    <row r="362" spans="11:15" ht="12.75">
      <c r="K362" s="72"/>
      <c r="L362" s="37" t="str">
        <f>Results!C370</f>
        <v>G08</v>
      </c>
      <c r="M362" s="37" t="str">
        <f>Results!B370</f>
        <v>RAD17</v>
      </c>
      <c r="N362" s="70" t="e">
        <f>LOG(Results!H370,2)</f>
        <v>#DIV/0!</v>
      </c>
      <c r="O362" s="71" t="str">
        <f>Results!I370</f>
        <v>N/A</v>
      </c>
    </row>
    <row r="363" spans="11:15" ht="12.75">
      <c r="K363" s="72"/>
      <c r="L363" s="37" t="str">
        <f>Results!C371</f>
        <v>G09</v>
      </c>
      <c r="M363" s="37" t="str">
        <f>Results!B371</f>
        <v>RAD1</v>
      </c>
      <c r="N363" s="70" t="e">
        <f>LOG(Results!H371,2)</f>
        <v>#DIV/0!</v>
      </c>
      <c r="O363" s="71" t="str">
        <f>Results!I371</f>
        <v>N/A</v>
      </c>
    </row>
    <row r="364" spans="11:15" ht="12.75">
      <c r="K364" s="72"/>
      <c r="L364" s="37" t="str">
        <f>Results!C372</f>
        <v>G10</v>
      </c>
      <c r="M364" s="37" t="str">
        <f>Results!B372</f>
        <v>PTPRN2</v>
      </c>
      <c r="N364" s="70" t="e">
        <f>LOG(Results!H372,2)</f>
        <v>#DIV/0!</v>
      </c>
      <c r="O364" s="71" t="str">
        <f>Results!I372</f>
        <v>N/A</v>
      </c>
    </row>
    <row r="365" spans="11:15" ht="12.75">
      <c r="K365" s="72"/>
      <c r="L365" s="37" t="str">
        <f>Results!C373</f>
        <v>G11</v>
      </c>
      <c r="M365" s="37" t="str">
        <f>Results!B373</f>
        <v>LSM2</v>
      </c>
      <c r="N365" s="70" t="e">
        <f>LOG(Results!H373,2)</f>
        <v>#DIV/0!</v>
      </c>
      <c r="O365" s="71" t="str">
        <f>Results!I373</f>
        <v>N/A</v>
      </c>
    </row>
    <row r="366" spans="11:15" ht="12.75">
      <c r="K366" s="72"/>
      <c r="L366" s="37" t="str">
        <f>Results!C374</f>
        <v>G12</v>
      </c>
      <c r="M366" s="37" t="str">
        <f>Results!B374</f>
        <v>CALCOCO1</v>
      </c>
      <c r="N366" s="70" t="e">
        <f>LOG(Results!H374,2)</f>
        <v>#DIV/0!</v>
      </c>
      <c r="O366" s="71" t="str">
        <f>Results!I374</f>
        <v>N/A</v>
      </c>
    </row>
    <row r="367" spans="11:15" ht="12.75">
      <c r="K367" s="72"/>
      <c r="L367" s="37" t="str">
        <f>Results!C375</f>
        <v>H01</v>
      </c>
      <c r="M367" s="37" t="str">
        <f>Results!B375</f>
        <v>HGDC</v>
      </c>
      <c r="N367" s="70" t="e">
        <f>LOG(Results!H375,2)</f>
        <v>#DIV/0!</v>
      </c>
      <c r="O367" s="71" t="str">
        <f>Results!I375</f>
        <v>N/A</v>
      </c>
    </row>
    <row r="368" spans="11:15" ht="12.75">
      <c r="K368" s="72"/>
      <c r="L368" s="37" t="str">
        <f>Results!C376</f>
        <v>H02</v>
      </c>
      <c r="M368" s="37" t="str">
        <f>Results!B376</f>
        <v>HGDC</v>
      </c>
      <c r="N368" s="70" t="e">
        <f>LOG(Results!H376,2)</f>
        <v>#DIV/0!</v>
      </c>
      <c r="O368" s="71" t="str">
        <f>Results!I376</f>
        <v>N/A</v>
      </c>
    </row>
    <row r="369" spans="11:15" ht="12.75">
      <c r="K369" s="72"/>
      <c r="L369" s="37" t="str">
        <f>Results!C377</f>
        <v>H03</v>
      </c>
      <c r="M369" s="37" t="str">
        <f>Results!B377</f>
        <v>GAPDH</v>
      </c>
      <c r="N369" s="70" t="e">
        <f>LOG(Results!H377,2)</f>
        <v>#DIV/0!</v>
      </c>
      <c r="O369" s="71" t="str">
        <f>Results!I377</f>
        <v>N/A</v>
      </c>
    </row>
    <row r="370" spans="11:15" ht="12.75">
      <c r="K370" s="72"/>
      <c r="L370" s="37" t="str">
        <f>Results!C378</f>
        <v>H04</v>
      </c>
      <c r="M370" s="37" t="str">
        <f>Results!B378</f>
        <v>ACTB</v>
      </c>
      <c r="N370" s="70" t="e">
        <f>LOG(Results!H378,2)</f>
        <v>#DIV/0!</v>
      </c>
      <c r="O370" s="71" t="str">
        <f>Results!I378</f>
        <v>N/A</v>
      </c>
    </row>
    <row r="371" spans="11:15" ht="12.75">
      <c r="K371" s="72"/>
      <c r="L371" s="37" t="str">
        <f>Results!C379</f>
        <v>H05</v>
      </c>
      <c r="M371" s="37" t="str">
        <f>Results!B379</f>
        <v>B2M</v>
      </c>
      <c r="N371" s="70" t="e">
        <f>LOG(Results!H379,2)</f>
        <v>#DIV/0!</v>
      </c>
      <c r="O371" s="71" t="str">
        <f>Results!I379</f>
        <v>N/A</v>
      </c>
    </row>
    <row r="372" spans="11:15" ht="12.75">
      <c r="K372" s="72"/>
      <c r="L372" s="37" t="str">
        <f>Results!C380</f>
        <v>H06</v>
      </c>
      <c r="M372" s="37" t="str">
        <f>Results!B380</f>
        <v>RPL13A</v>
      </c>
      <c r="N372" s="70" t="e">
        <f>LOG(Results!H380,2)</f>
        <v>#DIV/0!</v>
      </c>
      <c r="O372" s="71" t="str">
        <f>Results!I380</f>
        <v>N/A</v>
      </c>
    </row>
    <row r="373" spans="11:15" ht="12.75">
      <c r="K373" s="72"/>
      <c r="L373" s="37" t="str">
        <f>Results!C381</f>
        <v>H07</v>
      </c>
      <c r="M373" s="37" t="str">
        <f>Results!B381</f>
        <v>HPRT1</v>
      </c>
      <c r="N373" s="70" t="e">
        <f>LOG(Results!H381,2)</f>
        <v>#DIV/0!</v>
      </c>
      <c r="O373" s="71" t="str">
        <f>Results!I381</f>
        <v>N/A</v>
      </c>
    </row>
    <row r="374" spans="11:15" ht="12.75">
      <c r="K374" s="74"/>
      <c r="L374" s="37" t="str">
        <f>Results!C382</f>
        <v>H08</v>
      </c>
      <c r="M374" s="37" t="str">
        <f>Results!B382</f>
        <v>RN18S1</v>
      </c>
      <c r="N374" s="70" t="e">
        <f>LOG(Results!H382,2)</f>
        <v>#DIV/0!</v>
      </c>
      <c r="O374" s="71" t="str">
        <f>Results!I382</f>
        <v>N/A</v>
      </c>
    </row>
    <row r="375" spans="11:15" ht="12.75">
      <c r="K375" s="69" t="str">
        <f>'Gene Table'!A387</f>
        <v>Plate 5</v>
      </c>
      <c r="L375" s="37" t="str">
        <f>Results!C387</f>
        <v>A01</v>
      </c>
      <c r="M375" s="37" t="str">
        <f>Results!B387</f>
        <v>MYH7B</v>
      </c>
      <c r="N375" s="70" t="e">
        <f>LOG(Results!H387,2)</f>
        <v>#DIV/0!</v>
      </c>
      <c r="O375" s="71" t="str">
        <f>Results!I387</f>
        <v>N/A</v>
      </c>
    </row>
    <row r="376" spans="11:15" ht="12.75">
      <c r="K376" s="72"/>
      <c r="L376" s="37" t="str">
        <f>Results!C388</f>
        <v>A02</v>
      </c>
      <c r="M376" s="37" t="str">
        <f>Results!B388</f>
        <v>MTUS1</v>
      </c>
      <c r="N376" s="70" t="e">
        <f>LOG(Results!H388,2)</f>
        <v>#DIV/0!</v>
      </c>
      <c r="O376" s="71" t="str">
        <f>Results!I388</f>
        <v>N/A</v>
      </c>
    </row>
    <row r="377" spans="11:15" ht="12.75">
      <c r="K377" s="72"/>
      <c r="L377" s="37" t="str">
        <f>Results!C389</f>
        <v>A03</v>
      </c>
      <c r="M377" s="37" t="str">
        <f>Results!B389</f>
        <v>MTA3</v>
      </c>
      <c r="N377" s="70" t="e">
        <f>LOG(Results!H389,2)</f>
        <v>#DIV/0!</v>
      </c>
      <c r="O377" s="71" t="str">
        <f>Results!I389</f>
        <v>N/A</v>
      </c>
    </row>
    <row r="378" spans="11:15" ht="12.75">
      <c r="K378" s="72"/>
      <c r="L378" s="37" t="str">
        <f>Results!C390</f>
        <v>A04</v>
      </c>
      <c r="M378" s="37" t="str">
        <f>Results!B390</f>
        <v>PTHLH</v>
      </c>
      <c r="N378" s="70" t="e">
        <f>LOG(Results!H390,2)</f>
        <v>#DIV/0!</v>
      </c>
      <c r="O378" s="71" t="str">
        <f>Results!I390</f>
        <v>N/A</v>
      </c>
    </row>
    <row r="379" spans="11:15" ht="12.75">
      <c r="K379" s="72"/>
      <c r="L379" s="37" t="str">
        <f>Results!C391</f>
        <v>A05</v>
      </c>
      <c r="M379" s="37" t="str">
        <f>Results!B391</f>
        <v>PTCH1</v>
      </c>
      <c r="N379" s="70" t="e">
        <f>LOG(Results!H391,2)</f>
        <v>#DIV/0!</v>
      </c>
      <c r="O379" s="71" t="str">
        <f>Results!I391</f>
        <v>N/A</v>
      </c>
    </row>
    <row r="380" spans="11:15" ht="12.75">
      <c r="K380" s="72"/>
      <c r="L380" s="37" t="str">
        <f>Results!C392</f>
        <v>A06</v>
      </c>
      <c r="M380" s="37" t="str">
        <f>Results!B392</f>
        <v>BCCIP</v>
      </c>
      <c r="N380" s="70" t="e">
        <f>LOG(Results!H392,2)</f>
        <v>#DIV/0!</v>
      </c>
      <c r="O380" s="71" t="str">
        <f>Results!I392</f>
        <v>N/A</v>
      </c>
    </row>
    <row r="381" spans="11:15" ht="12.75">
      <c r="K381" s="72"/>
      <c r="L381" s="37" t="str">
        <f>Results!C393</f>
        <v>A07</v>
      </c>
      <c r="M381" s="37" t="str">
        <f>Results!B393</f>
        <v>TEX14</v>
      </c>
      <c r="N381" s="70" t="e">
        <f>LOG(Results!H393,2)</f>
        <v>#DIV/0!</v>
      </c>
      <c r="O381" s="71" t="str">
        <f>Results!I393</f>
        <v>N/A</v>
      </c>
    </row>
    <row r="382" spans="11:15" ht="12.75">
      <c r="K382" s="72"/>
      <c r="L382" s="37" t="str">
        <f>Results!C394</f>
        <v>A08</v>
      </c>
      <c r="M382" s="37" t="str">
        <f>Results!B394</f>
        <v>MAPK9</v>
      </c>
      <c r="N382" s="70" t="e">
        <f>LOG(Results!H394,2)</f>
        <v>#DIV/0!</v>
      </c>
      <c r="O382" s="71" t="str">
        <f>Results!I394</f>
        <v>N/A</v>
      </c>
    </row>
    <row r="383" spans="11:15" ht="12.75">
      <c r="K383" s="72"/>
      <c r="L383" s="37" t="str">
        <f>Results!C395</f>
        <v>A09</v>
      </c>
      <c r="M383" s="37" t="str">
        <f>Results!B395</f>
        <v>MAPK8</v>
      </c>
      <c r="N383" s="70" t="e">
        <f>LOG(Results!H395,2)</f>
        <v>#DIV/0!</v>
      </c>
      <c r="O383" s="71" t="str">
        <f>Results!I395</f>
        <v>N/A</v>
      </c>
    </row>
    <row r="384" spans="11:15" ht="12.75">
      <c r="K384" s="72"/>
      <c r="L384" s="37" t="str">
        <f>Results!C396</f>
        <v>A10</v>
      </c>
      <c r="M384" s="37" t="str">
        <f>Results!B396</f>
        <v>PRKCA</v>
      </c>
      <c r="N384" s="70" t="e">
        <f>LOG(Results!H396,2)</f>
        <v>#DIV/0!</v>
      </c>
      <c r="O384" s="71" t="str">
        <f>Results!I396</f>
        <v>N/A</v>
      </c>
    </row>
    <row r="385" spans="11:15" ht="12.75">
      <c r="K385" s="72"/>
      <c r="L385" s="37" t="str">
        <f>Results!C397</f>
        <v>A11</v>
      </c>
      <c r="M385" s="37" t="str">
        <f>Results!B397</f>
        <v>IL17RB</v>
      </c>
      <c r="N385" s="70" t="e">
        <f>LOG(Results!H397,2)</f>
        <v>#DIV/0!</v>
      </c>
      <c r="O385" s="71" t="str">
        <f>Results!I397</f>
        <v>N/A</v>
      </c>
    </row>
    <row r="386" spans="11:15" ht="12.75">
      <c r="K386" s="72"/>
      <c r="L386" s="37" t="str">
        <f>Results!C398</f>
        <v>A12</v>
      </c>
      <c r="M386" s="37" t="str">
        <f>Results!B398</f>
        <v>PPP2R5E</v>
      </c>
      <c r="N386" s="70" t="e">
        <f>LOG(Results!H398,2)</f>
        <v>#DIV/0!</v>
      </c>
      <c r="O386" s="71" t="str">
        <f>Results!I398</f>
        <v>N/A</v>
      </c>
    </row>
    <row r="387" spans="11:15" ht="12.75">
      <c r="K387" s="72"/>
      <c r="L387" s="37" t="str">
        <f>Results!C399</f>
        <v>B01</v>
      </c>
      <c r="M387" s="37" t="str">
        <f>Results!B399</f>
        <v>PPP2R2A</v>
      </c>
      <c r="N387" s="70" t="e">
        <f>LOG(Results!H399,2)</f>
        <v>#DIV/0!</v>
      </c>
      <c r="O387" s="71" t="str">
        <f>Results!I399</f>
        <v>N/A</v>
      </c>
    </row>
    <row r="388" spans="11:15" ht="12.75">
      <c r="K388" s="72"/>
      <c r="L388" s="37" t="str">
        <f>Results!C400</f>
        <v>B02</v>
      </c>
      <c r="M388" s="37" t="str">
        <f>Results!B400</f>
        <v>PPP2R1B</v>
      </c>
      <c r="N388" s="70" t="e">
        <f>LOG(Results!H400,2)</f>
        <v>#DIV/0!</v>
      </c>
      <c r="O388" s="71" t="str">
        <f>Results!I400</f>
        <v>N/A</v>
      </c>
    </row>
    <row r="389" spans="11:15" ht="12.75">
      <c r="K389" s="72"/>
      <c r="L389" s="37" t="str">
        <f>Results!C401</f>
        <v>B03</v>
      </c>
      <c r="M389" s="37" t="str">
        <f>Results!B401</f>
        <v>ZWILCH</v>
      </c>
      <c r="N389" s="70" t="e">
        <f>LOG(Results!H401,2)</f>
        <v>#DIV/0!</v>
      </c>
      <c r="O389" s="71" t="str">
        <f>Results!I401</f>
        <v>N/A</v>
      </c>
    </row>
    <row r="390" spans="11:15" ht="12.75">
      <c r="K390" s="72"/>
      <c r="L390" s="37" t="str">
        <f>Results!C402</f>
        <v>B04</v>
      </c>
      <c r="M390" s="37" t="str">
        <f>Results!B402</f>
        <v>PPP1CB</v>
      </c>
      <c r="N390" s="70" t="e">
        <f>LOG(Results!H402,2)</f>
        <v>#DIV/0!</v>
      </c>
      <c r="O390" s="71" t="str">
        <f>Results!I402</f>
        <v>N/A</v>
      </c>
    </row>
    <row r="391" spans="11:15" ht="12.75">
      <c r="K391" s="72"/>
      <c r="L391" s="37" t="str">
        <f>Results!C403</f>
        <v>B05</v>
      </c>
      <c r="M391" s="37" t="str">
        <f>Results!B403</f>
        <v>ATRX</v>
      </c>
      <c r="N391" s="70" t="e">
        <f>LOG(Results!H403,2)</f>
        <v>#DIV/0!</v>
      </c>
      <c r="O391" s="71" t="str">
        <f>Results!I403</f>
        <v>N/A</v>
      </c>
    </row>
    <row r="392" spans="11:15" ht="12.75">
      <c r="K392" s="72"/>
      <c r="L392" s="37" t="str">
        <f>Results!C404</f>
        <v>B06</v>
      </c>
      <c r="M392" s="37" t="str">
        <f>Results!B404</f>
        <v>PPARA</v>
      </c>
      <c r="N392" s="70" t="e">
        <f>LOG(Results!H404,2)</f>
        <v>#DIV/0!</v>
      </c>
      <c r="O392" s="71" t="str">
        <f>Results!I404</f>
        <v>N/A</v>
      </c>
    </row>
    <row r="393" spans="11:15" ht="12.75">
      <c r="K393" s="72"/>
      <c r="L393" s="37" t="str">
        <f>Results!C405</f>
        <v>B07</v>
      </c>
      <c r="M393" s="37" t="str">
        <f>Results!B405</f>
        <v>UGT1A6</v>
      </c>
      <c r="N393" s="70" t="e">
        <f>LOG(Results!H405,2)</f>
        <v>#DIV/0!</v>
      </c>
      <c r="O393" s="71" t="str">
        <f>Results!I405</f>
        <v>N/A</v>
      </c>
    </row>
    <row r="394" spans="11:15" ht="12.75">
      <c r="K394" s="72"/>
      <c r="L394" s="37" t="str">
        <f>Results!C406</f>
        <v>B08</v>
      </c>
      <c r="M394" s="37" t="str">
        <f>Results!B406</f>
        <v>TERF2IP</v>
      </c>
      <c r="N394" s="70" t="e">
        <f>LOG(Results!H406,2)</f>
        <v>#DIV/0!</v>
      </c>
      <c r="O394" s="71" t="str">
        <f>Results!I406</f>
        <v>N/A</v>
      </c>
    </row>
    <row r="395" spans="11:15" ht="12.75">
      <c r="K395" s="72"/>
      <c r="L395" s="37" t="str">
        <f>Results!C407</f>
        <v>B09</v>
      </c>
      <c r="M395" s="37" t="str">
        <f>Results!B407</f>
        <v>POLB</v>
      </c>
      <c r="N395" s="70" t="e">
        <f>LOG(Results!H407,2)</f>
        <v>#DIV/0!</v>
      </c>
      <c r="O395" s="71" t="str">
        <f>Results!I407</f>
        <v>N/A</v>
      </c>
    </row>
    <row r="396" spans="11:15" ht="12.75">
      <c r="K396" s="72"/>
      <c r="L396" s="37" t="str">
        <f>Results!C408</f>
        <v>B10</v>
      </c>
      <c r="M396" s="37">
        <f>Results!B408</f>
        <v>41521</v>
      </c>
      <c r="N396" s="70" t="e">
        <f>LOG(Results!H408,2)</f>
        <v>#DIV/0!</v>
      </c>
      <c r="O396" s="71" t="str">
        <f>Results!I408</f>
        <v>N/A</v>
      </c>
    </row>
    <row r="397" spans="11:15" ht="12.75">
      <c r="K397" s="72"/>
      <c r="L397" s="37" t="str">
        <f>Results!C409</f>
        <v>B11</v>
      </c>
      <c r="M397" s="37" t="str">
        <f>Results!B409</f>
        <v>TLR9</v>
      </c>
      <c r="N397" s="70" t="e">
        <f>LOG(Results!H409,2)</f>
        <v>#DIV/0!</v>
      </c>
      <c r="O397" s="71" t="str">
        <f>Results!I409</f>
        <v>N/A</v>
      </c>
    </row>
    <row r="398" spans="11:15" ht="12.75">
      <c r="K398" s="72"/>
      <c r="L398" s="37" t="str">
        <f>Results!C410</f>
        <v>B12</v>
      </c>
      <c r="M398" s="37" t="str">
        <f>Results!B410</f>
        <v>PNMT</v>
      </c>
      <c r="N398" s="70" t="e">
        <f>LOG(Results!H410,2)</f>
        <v>#DIV/0!</v>
      </c>
      <c r="O398" s="71" t="str">
        <f>Results!I410</f>
        <v>N/A</v>
      </c>
    </row>
    <row r="399" spans="11:15" ht="12.75">
      <c r="K399" s="72"/>
      <c r="L399" s="37" t="str">
        <f>Results!C411</f>
        <v>C01</v>
      </c>
      <c r="M399" s="37" t="str">
        <f>Results!B411</f>
        <v>PLK1</v>
      </c>
      <c r="N399" s="70" t="e">
        <f>LOG(Results!H411,2)</f>
        <v>#DIV/0!</v>
      </c>
      <c r="O399" s="71" t="str">
        <f>Results!I411</f>
        <v>N/A</v>
      </c>
    </row>
    <row r="400" spans="11:15" ht="12.75">
      <c r="K400" s="72"/>
      <c r="L400" s="37" t="str">
        <f>Results!C412</f>
        <v>C02</v>
      </c>
      <c r="M400" s="37" t="str">
        <f>Results!B412</f>
        <v>PIK3CB</v>
      </c>
      <c r="N400" s="70" t="e">
        <f>LOG(Results!H412,2)</f>
        <v>#DIV/0!</v>
      </c>
      <c r="O400" s="71" t="str">
        <f>Results!I412</f>
        <v>N/A</v>
      </c>
    </row>
    <row r="401" spans="11:15" ht="12.75">
      <c r="K401" s="72"/>
      <c r="L401" s="37" t="str">
        <f>Results!C413</f>
        <v>C03</v>
      </c>
      <c r="M401" s="37" t="str">
        <f>Results!B413</f>
        <v>PGC</v>
      </c>
      <c r="N401" s="70" t="e">
        <f>LOG(Results!H413,2)</f>
        <v>#DIV/0!</v>
      </c>
      <c r="O401" s="71" t="str">
        <f>Results!I413</f>
        <v>N/A</v>
      </c>
    </row>
    <row r="402" spans="11:15" ht="12.75">
      <c r="K402" s="72"/>
      <c r="L402" s="37" t="str">
        <f>Results!C414</f>
        <v>C04</v>
      </c>
      <c r="M402" s="37" t="str">
        <f>Results!B414</f>
        <v>CRKRS</v>
      </c>
      <c r="N402" s="70" t="e">
        <f>LOG(Results!H414,2)</f>
        <v>#DIV/0!</v>
      </c>
      <c r="O402" s="71" t="str">
        <f>Results!I414</f>
        <v>N/A</v>
      </c>
    </row>
    <row r="403" spans="11:15" ht="12.75">
      <c r="K403" s="72"/>
      <c r="L403" s="37" t="str">
        <f>Results!C415</f>
        <v>C05</v>
      </c>
      <c r="M403" s="37" t="str">
        <f>Results!B415</f>
        <v>UIMC1</v>
      </c>
      <c r="N403" s="70" t="e">
        <f>LOG(Results!H415,2)</f>
        <v>#DIV/0!</v>
      </c>
      <c r="O403" s="71" t="str">
        <f>Results!I415</f>
        <v>N/A</v>
      </c>
    </row>
    <row r="404" spans="11:15" ht="12.75">
      <c r="K404" s="72"/>
      <c r="L404" s="37" t="str">
        <f>Results!C416</f>
        <v>C06</v>
      </c>
      <c r="M404" s="37" t="str">
        <f>Results!B416</f>
        <v>HSD17B7</v>
      </c>
      <c r="N404" s="70" t="e">
        <f>LOG(Results!H416,2)</f>
        <v>#DIV/0!</v>
      </c>
      <c r="O404" s="71" t="str">
        <f>Results!I416</f>
        <v>N/A</v>
      </c>
    </row>
    <row r="405" spans="11:15" ht="12.75">
      <c r="K405" s="72"/>
      <c r="L405" s="37" t="str">
        <f>Results!C417</f>
        <v>C07</v>
      </c>
      <c r="M405" s="37" t="str">
        <f>Results!B417</f>
        <v>REV1</v>
      </c>
      <c r="N405" s="70" t="e">
        <f>LOG(Results!H417,2)</f>
        <v>#DIV/0!</v>
      </c>
      <c r="O405" s="71" t="str">
        <f>Results!I417</f>
        <v>N/A</v>
      </c>
    </row>
    <row r="406" spans="11:15" ht="12.75">
      <c r="K406" s="72"/>
      <c r="L406" s="37" t="str">
        <f>Results!C418</f>
        <v>C08</v>
      </c>
      <c r="M406" s="37" t="str">
        <f>Results!B418</f>
        <v>TUBD1</v>
      </c>
      <c r="N406" s="70" t="e">
        <f>LOG(Results!H418,2)</f>
        <v>#DIV/0!</v>
      </c>
      <c r="O406" s="71" t="str">
        <f>Results!I418</f>
        <v>N/A</v>
      </c>
    </row>
    <row r="407" spans="11:15" ht="12.75">
      <c r="K407" s="72"/>
      <c r="L407" s="37" t="str">
        <f>Results!C419</f>
        <v>C09</v>
      </c>
      <c r="M407" s="37" t="str">
        <f>Results!B419</f>
        <v>SLC45A2</v>
      </c>
      <c r="N407" s="70" t="e">
        <f>LOG(Results!H419,2)</f>
        <v>#DIV/0!</v>
      </c>
      <c r="O407" s="71" t="str">
        <f>Results!I419</f>
        <v>N/A</v>
      </c>
    </row>
    <row r="408" spans="11:15" ht="12.75">
      <c r="K408" s="72"/>
      <c r="L408" s="37" t="str">
        <f>Results!C420</f>
        <v>C10</v>
      </c>
      <c r="M408" s="37" t="str">
        <f>Results!B420</f>
        <v>HSD17B12</v>
      </c>
      <c r="N408" s="70" t="e">
        <f>LOG(Results!H420,2)</f>
        <v>#DIV/0!</v>
      </c>
      <c r="O408" s="71" t="str">
        <f>Results!I420</f>
        <v>N/A</v>
      </c>
    </row>
    <row r="409" spans="11:15" ht="12.75">
      <c r="K409" s="72"/>
      <c r="L409" s="37" t="str">
        <f>Results!C421</f>
        <v>C11</v>
      </c>
      <c r="M409" s="37" t="str">
        <f>Results!B421</f>
        <v>PCNA</v>
      </c>
      <c r="N409" s="70" t="e">
        <f>LOG(Results!H421,2)</f>
        <v>#DIV/0!</v>
      </c>
      <c r="O409" s="71" t="str">
        <f>Results!I421</f>
        <v>N/A</v>
      </c>
    </row>
    <row r="410" spans="11:15" ht="12.75">
      <c r="K410" s="72"/>
      <c r="L410" s="37" t="str">
        <f>Results!C422</f>
        <v>C12</v>
      </c>
      <c r="M410" s="37" t="str">
        <f>Results!B422</f>
        <v>SH3GLB1</v>
      </c>
      <c r="N410" s="70" t="e">
        <f>LOG(Results!H422,2)</f>
        <v>#DIV/0!</v>
      </c>
      <c r="O410" s="71" t="str">
        <f>Results!I422</f>
        <v>N/A</v>
      </c>
    </row>
    <row r="411" spans="11:15" ht="12.75">
      <c r="K411" s="72"/>
      <c r="L411" s="37" t="str">
        <f>Results!C423</f>
        <v>D01</v>
      </c>
      <c r="M411" s="37" t="str">
        <f>Results!B423</f>
        <v>MLXIPL</v>
      </c>
      <c r="N411" s="70" t="e">
        <f>LOG(Results!H423,2)</f>
        <v>#DIV/0!</v>
      </c>
      <c r="O411" s="71" t="str">
        <f>Results!I423</f>
        <v>N/A</v>
      </c>
    </row>
    <row r="412" spans="11:15" ht="12.75">
      <c r="K412" s="72"/>
      <c r="L412" s="37" t="str">
        <f>Results!C424</f>
        <v>D02</v>
      </c>
      <c r="M412" s="37" t="str">
        <f>Results!B424</f>
        <v>GMNN</v>
      </c>
      <c r="N412" s="70" t="e">
        <f>LOG(Results!H424,2)</f>
        <v>#DIV/0!</v>
      </c>
      <c r="O412" s="71" t="str">
        <f>Results!I424</f>
        <v>N/A</v>
      </c>
    </row>
    <row r="413" spans="11:15" ht="12.75">
      <c r="K413" s="72"/>
      <c r="L413" s="37" t="str">
        <f>Results!C425</f>
        <v>D03</v>
      </c>
      <c r="M413" s="37" t="str">
        <f>Results!B425</f>
        <v>ODC1</v>
      </c>
      <c r="N413" s="70" t="e">
        <f>LOG(Results!H425,2)</f>
        <v>#DIV/0!</v>
      </c>
      <c r="O413" s="71" t="str">
        <f>Results!I425</f>
        <v>N/A</v>
      </c>
    </row>
    <row r="414" spans="11:15" ht="12.75">
      <c r="K414" s="72"/>
      <c r="L414" s="37" t="str">
        <f>Results!C426</f>
        <v>D04</v>
      </c>
      <c r="M414" s="37" t="str">
        <f>Results!B426</f>
        <v>NFKB1</v>
      </c>
      <c r="N414" s="70" t="e">
        <f>LOG(Results!H426,2)</f>
        <v>#DIV/0!</v>
      </c>
      <c r="O414" s="71" t="str">
        <f>Results!I426</f>
        <v>N/A</v>
      </c>
    </row>
    <row r="415" spans="11:15" ht="12.75">
      <c r="K415" s="72"/>
      <c r="L415" s="37" t="str">
        <f>Results!C427</f>
        <v>D05</v>
      </c>
      <c r="M415" s="37" t="str">
        <f>Results!B427</f>
        <v>NEK2</v>
      </c>
      <c r="N415" s="70" t="e">
        <f>LOG(Results!H427,2)</f>
        <v>#DIV/0!</v>
      </c>
      <c r="O415" s="71" t="str">
        <f>Results!I427</f>
        <v>N/A</v>
      </c>
    </row>
    <row r="416" spans="11:15" ht="12.75">
      <c r="K416" s="72"/>
      <c r="L416" s="37" t="str">
        <f>Results!C428</f>
        <v>D06</v>
      </c>
      <c r="M416" s="37" t="str">
        <f>Results!B428</f>
        <v>NCF4</v>
      </c>
      <c r="N416" s="70" t="e">
        <f>LOG(Results!H428,2)</f>
        <v>#DIV/0!</v>
      </c>
      <c r="O416" s="71" t="str">
        <f>Results!I428</f>
        <v>N/A</v>
      </c>
    </row>
    <row r="417" spans="11:15" ht="12.75">
      <c r="K417" s="72"/>
      <c r="L417" s="37" t="str">
        <f>Results!C429</f>
        <v>D07</v>
      </c>
      <c r="M417" s="37" t="str">
        <f>Results!B429</f>
        <v>NCF2</v>
      </c>
      <c r="N417" s="70" t="e">
        <f>LOG(Results!H429,2)</f>
        <v>#DIV/0!</v>
      </c>
      <c r="O417" s="71" t="str">
        <f>Results!I429</f>
        <v>N/A</v>
      </c>
    </row>
    <row r="418" spans="11:15" ht="12.75">
      <c r="K418" s="72"/>
      <c r="L418" s="37" t="str">
        <f>Results!C430</f>
        <v>D08</v>
      </c>
      <c r="M418" s="37" t="str">
        <f>Results!B430</f>
        <v>MYT1</v>
      </c>
      <c r="N418" s="70" t="e">
        <f>LOG(Results!H430,2)</f>
        <v>#DIV/0!</v>
      </c>
      <c r="O418" s="71" t="str">
        <f>Results!I430</f>
        <v>N/A</v>
      </c>
    </row>
    <row r="419" spans="11:15" ht="12.75">
      <c r="K419" s="72"/>
      <c r="L419" s="37" t="str">
        <f>Results!C431</f>
        <v>D09</v>
      </c>
      <c r="M419" s="37" t="str">
        <f>Results!B431</f>
        <v>MSH3</v>
      </c>
      <c r="N419" s="70" t="e">
        <f>LOG(Results!H431,2)</f>
        <v>#DIV/0!</v>
      </c>
      <c r="O419" s="71" t="str">
        <f>Results!I431</f>
        <v>N/A</v>
      </c>
    </row>
    <row r="420" spans="11:15" ht="12.75">
      <c r="K420" s="72"/>
      <c r="L420" s="37" t="str">
        <f>Results!C432</f>
        <v>D10</v>
      </c>
      <c r="M420" s="37" t="str">
        <f>Results!B432</f>
        <v>MSH2</v>
      </c>
      <c r="N420" s="70" t="e">
        <f>LOG(Results!H432,2)</f>
        <v>#DIV/0!</v>
      </c>
      <c r="O420" s="71" t="str">
        <f>Results!I432</f>
        <v>N/A</v>
      </c>
    </row>
    <row r="421" spans="11:15" ht="12.75">
      <c r="K421" s="72"/>
      <c r="L421" s="37" t="str">
        <f>Results!C433</f>
        <v>D11</v>
      </c>
      <c r="M421" s="37" t="str">
        <f>Results!B433</f>
        <v>MPG</v>
      </c>
      <c r="N421" s="70" t="e">
        <f>LOG(Results!H433,2)</f>
        <v>#DIV/0!</v>
      </c>
      <c r="O421" s="71" t="str">
        <f>Results!I433</f>
        <v>N/A</v>
      </c>
    </row>
    <row r="422" spans="11:15" ht="12.75">
      <c r="K422" s="72"/>
      <c r="L422" s="37" t="str">
        <f>Results!C434</f>
        <v>D12</v>
      </c>
      <c r="M422" s="37" t="str">
        <f>Results!B434</f>
        <v>MMP12</v>
      </c>
      <c r="N422" s="70" t="e">
        <f>LOG(Results!H434,2)</f>
        <v>#DIV/0!</v>
      </c>
      <c r="O422" s="71" t="str">
        <f>Results!I434</f>
        <v>N/A</v>
      </c>
    </row>
    <row r="423" spans="11:15" ht="12.75">
      <c r="K423" s="72"/>
      <c r="L423" s="37" t="str">
        <f>Results!C435</f>
        <v>E01</v>
      </c>
      <c r="M423" s="37" t="str">
        <f>Results!B435</f>
        <v>KITLG</v>
      </c>
      <c r="N423" s="70" t="e">
        <f>LOG(Results!H435,2)</f>
        <v>#DIV/0!</v>
      </c>
      <c r="O423" s="71" t="str">
        <f>Results!I435</f>
        <v>N/A</v>
      </c>
    </row>
    <row r="424" spans="11:15" ht="12.75">
      <c r="K424" s="72"/>
      <c r="L424" s="37" t="str">
        <f>Results!C436</f>
        <v>E02</v>
      </c>
      <c r="M424" s="37" t="str">
        <f>Results!B436</f>
        <v>MDM4</v>
      </c>
      <c r="N424" s="70" t="e">
        <f>LOG(Results!H436,2)</f>
        <v>#DIV/0!</v>
      </c>
      <c r="O424" s="71" t="str">
        <f>Results!I436</f>
        <v>N/A</v>
      </c>
    </row>
    <row r="425" spans="11:15" ht="12.75">
      <c r="K425" s="72"/>
      <c r="L425" s="37" t="str">
        <f>Results!C437</f>
        <v>E03</v>
      </c>
      <c r="M425" s="37" t="str">
        <f>Results!B437</f>
        <v>MBP</v>
      </c>
      <c r="N425" s="70" t="e">
        <f>LOG(Results!H437,2)</f>
        <v>#DIV/0!</v>
      </c>
      <c r="O425" s="71" t="str">
        <f>Results!I437</f>
        <v>N/A</v>
      </c>
    </row>
    <row r="426" spans="11:15" ht="12.75">
      <c r="K426" s="72"/>
      <c r="L426" s="37" t="str">
        <f>Results!C438</f>
        <v>E04</v>
      </c>
      <c r="M426" s="37" t="str">
        <f>Results!B438</f>
        <v>MAT2A</v>
      </c>
      <c r="N426" s="70" t="e">
        <f>LOG(Results!H438,2)</f>
        <v>#DIV/0!</v>
      </c>
      <c r="O426" s="71" t="str">
        <f>Results!I438</f>
        <v>N/A</v>
      </c>
    </row>
    <row r="427" spans="11:15" ht="12.75">
      <c r="K427" s="72"/>
      <c r="L427" s="37" t="str">
        <f>Results!C439</f>
        <v>E05</v>
      </c>
      <c r="M427" s="37" t="str">
        <f>Results!B439</f>
        <v>SMAD7</v>
      </c>
      <c r="N427" s="70" t="e">
        <f>LOG(Results!H439,2)</f>
        <v>#DIV/0!</v>
      </c>
      <c r="O427" s="71" t="str">
        <f>Results!I439</f>
        <v>N/A</v>
      </c>
    </row>
    <row r="428" spans="11:15" ht="12.75">
      <c r="K428" s="72"/>
      <c r="L428" s="37" t="str">
        <f>Results!C440</f>
        <v>E06</v>
      </c>
      <c r="M428" s="37" t="str">
        <f>Results!B440</f>
        <v>LRP1</v>
      </c>
      <c r="N428" s="70" t="e">
        <f>LOG(Results!H440,2)</f>
        <v>#DIV/0!</v>
      </c>
      <c r="O428" s="71" t="str">
        <f>Results!I440</f>
        <v>N/A</v>
      </c>
    </row>
    <row r="429" spans="11:15" ht="12.75">
      <c r="K429" s="72"/>
      <c r="L429" s="37" t="str">
        <f>Results!C441</f>
        <v>E07</v>
      </c>
      <c r="M429" s="37" t="str">
        <f>Results!B441</f>
        <v>LPL</v>
      </c>
      <c r="N429" s="70" t="e">
        <f>LOG(Results!H441,2)</f>
        <v>#DIV/0!</v>
      </c>
      <c r="O429" s="71" t="str">
        <f>Results!I441</f>
        <v>N/A</v>
      </c>
    </row>
    <row r="430" spans="11:15" ht="12.75">
      <c r="K430" s="72"/>
      <c r="L430" s="37" t="str">
        <f>Results!C442</f>
        <v>E08</v>
      </c>
      <c r="M430" s="37" t="str">
        <f>Results!B442</f>
        <v>RHOC</v>
      </c>
      <c r="N430" s="70" t="e">
        <f>LOG(Results!H442,2)</f>
        <v>#DIV/0!</v>
      </c>
      <c r="O430" s="71" t="str">
        <f>Results!I442</f>
        <v>N/A</v>
      </c>
    </row>
    <row r="431" spans="11:15" ht="12.75">
      <c r="K431" s="72"/>
      <c r="L431" s="37" t="str">
        <f>Results!C443</f>
        <v>E09</v>
      </c>
      <c r="M431" s="37" t="str">
        <f>Results!B443</f>
        <v>YPEL2</v>
      </c>
      <c r="N431" s="70" t="e">
        <f>LOG(Results!H443,2)</f>
        <v>#DIV/0!</v>
      </c>
      <c r="O431" s="71" t="str">
        <f>Results!I443</f>
        <v>N/A</v>
      </c>
    </row>
    <row r="432" spans="11:15" ht="12.75">
      <c r="K432" s="72"/>
      <c r="L432" s="37" t="str">
        <f>Results!C444</f>
        <v>E10</v>
      </c>
      <c r="M432" s="37" t="str">
        <f>Results!B444</f>
        <v>KPNB1</v>
      </c>
      <c r="N432" s="70" t="e">
        <f>LOG(Results!H444,2)</f>
        <v>#DIV/0!</v>
      </c>
      <c r="O432" s="71" t="str">
        <f>Results!I444</f>
        <v>N/A</v>
      </c>
    </row>
    <row r="433" spans="11:15" ht="12.75">
      <c r="K433" s="72"/>
      <c r="L433" s="37" t="str">
        <f>Results!C445</f>
        <v>E11</v>
      </c>
      <c r="M433" s="37" t="str">
        <f>Results!B445</f>
        <v>KLKB1</v>
      </c>
      <c r="N433" s="70" t="e">
        <f>LOG(Results!H445,2)</f>
        <v>#DIV/0!</v>
      </c>
      <c r="O433" s="71" t="str">
        <f>Results!I445</f>
        <v>N/A</v>
      </c>
    </row>
    <row r="434" spans="11:15" ht="12.75">
      <c r="K434" s="72"/>
      <c r="L434" s="37" t="str">
        <f>Results!C446</f>
        <v>E12</v>
      </c>
      <c r="M434" s="37" t="str">
        <f>Results!B446</f>
        <v>KISS1</v>
      </c>
      <c r="N434" s="70" t="e">
        <f>LOG(Results!H446,2)</f>
        <v>#DIV/0!</v>
      </c>
      <c r="O434" s="71" t="str">
        <f>Results!I446</f>
        <v>N/A</v>
      </c>
    </row>
    <row r="435" spans="11:15" ht="12.75">
      <c r="K435" s="72"/>
      <c r="L435" s="37" t="str">
        <f>Results!C447</f>
        <v>F01</v>
      </c>
      <c r="M435" s="37" t="str">
        <f>Results!B447</f>
        <v>JUN</v>
      </c>
      <c r="N435" s="70" t="e">
        <f>LOG(Results!H447,2)</f>
        <v>#DIV/0!</v>
      </c>
      <c r="O435" s="71" t="str">
        <f>Results!I447</f>
        <v>N/A</v>
      </c>
    </row>
    <row r="436" spans="11:15" ht="12.75">
      <c r="K436" s="72"/>
      <c r="L436" s="37" t="str">
        <f>Results!C448</f>
        <v>F02</v>
      </c>
      <c r="M436" s="37" t="str">
        <f>Results!B448</f>
        <v>ITGB5</v>
      </c>
      <c r="N436" s="70" t="e">
        <f>LOG(Results!H448,2)</f>
        <v>#DIV/0!</v>
      </c>
      <c r="O436" s="71" t="str">
        <f>Results!I448</f>
        <v>N/A</v>
      </c>
    </row>
    <row r="437" spans="11:15" ht="12.75">
      <c r="K437" s="72"/>
      <c r="L437" s="37" t="str">
        <f>Results!C449</f>
        <v>F03</v>
      </c>
      <c r="M437" s="37" t="str">
        <f>Results!B449</f>
        <v>ITGAV</v>
      </c>
      <c r="N437" s="70" t="e">
        <f>LOG(Results!H449,2)</f>
        <v>#DIV/0!</v>
      </c>
      <c r="O437" s="71" t="str">
        <f>Results!I449</f>
        <v>N/A</v>
      </c>
    </row>
    <row r="438" spans="11:15" ht="12.75">
      <c r="K438" s="72"/>
      <c r="L438" s="37" t="str">
        <f>Results!C450</f>
        <v>F04</v>
      </c>
      <c r="M438" s="37" t="str">
        <f>Results!B450</f>
        <v>ITGA6</v>
      </c>
      <c r="N438" s="70" t="e">
        <f>LOG(Results!H450,2)</f>
        <v>#DIV/0!</v>
      </c>
      <c r="O438" s="71" t="str">
        <f>Results!I450</f>
        <v>N/A</v>
      </c>
    </row>
    <row r="439" spans="11:15" ht="12.75">
      <c r="K439" s="72"/>
      <c r="L439" s="37" t="str">
        <f>Results!C451</f>
        <v>F05</v>
      </c>
      <c r="M439" s="37" t="str">
        <f>Results!B451</f>
        <v>INSR</v>
      </c>
      <c r="N439" s="70" t="e">
        <f>LOG(Results!H451,2)</f>
        <v>#DIV/0!</v>
      </c>
      <c r="O439" s="71" t="str">
        <f>Results!I451</f>
        <v>N/A</v>
      </c>
    </row>
    <row r="440" spans="11:15" ht="12.75">
      <c r="K440" s="72"/>
      <c r="L440" s="37" t="str">
        <f>Results!C452</f>
        <v>F06</v>
      </c>
      <c r="M440" s="37" t="str">
        <f>Results!B452</f>
        <v>INS</v>
      </c>
      <c r="N440" s="70" t="e">
        <f>LOG(Results!H452,2)</f>
        <v>#DIV/0!</v>
      </c>
      <c r="O440" s="71" t="str">
        <f>Results!I452</f>
        <v>N/A</v>
      </c>
    </row>
    <row r="441" spans="11:15" ht="12.75">
      <c r="K441" s="72"/>
      <c r="L441" s="37" t="str">
        <f>Results!C453</f>
        <v>F07</v>
      </c>
      <c r="M441" s="37" t="str">
        <f>Results!B453</f>
        <v>IL18</v>
      </c>
      <c r="N441" s="70" t="e">
        <f>LOG(Results!H453,2)</f>
        <v>#DIV/0!</v>
      </c>
      <c r="O441" s="71" t="str">
        <f>Results!I453</f>
        <v>N/A</v>
      </c>
    </row>
    <row r="442" spans="11:15" ht="12.75">
      <c r="K442" s="72"/>
      <c r="L442" s="37" t="str">
        <f>Results!C454</f>
        <v>F08</v>
      </c>
      <c r="M442" s="37" t="str">
        <f>Results!B454</f>
        <v>IL13</v>
      </c>
      <c r="N442" s="70" t="e">
        <f>LOG(Results!H454,2)</f>
        <v>#DIV/0!</v>
      </c>
      <c r="O442" s="71" t="str">
        <f>Results!I454</f>
        <v>N/A</v>
      </c>
    </row>
    <row r="443" spans="11:15" ht="12.75">
      <c r="K443" s="72"/>
      <c r="L443" s="37" t="str">
        <f>Results!C455</f>
        <v>F09</v>
      </c>
      <c r="M443" s="37" t="str">
        <f>Results!B455</f>
        <v>IL12RB2</v>
      </c>
      <c r="N443" s="70" t="e">
        <f>LOG(Results!H455,2)</f>
        <v>#DIV/0!</v>
      </c>
      <c r="O443" s="71" t="str">
        <f>Results!I455</f>
        <v>N/A</v>
      </c>
    </row>
    <row r="444" spans="11:15" ht="12.75">
      <c r="K444" s="72"/>
      <c r="L444" s="37" t="str">
        <f>Results!C456</f>
        <v>F10</v>
      </c>
      <c r="M444" s="37" t="str">
        <f>Results!B456</f>
        <v>IL4</v>
      </c>
      <c r="N444" s="70" t="e">
        <f>LOG(Results!H456,2)</f>
        <v>#DIV/0!</v>
      </c>
      <c r="O444" s="71" t="str">
        <f>Results!I456</f>
        <v>N/A</v>
      </c>
    </row>
    <row r="445" spans="11:15" ht="12.75">
      <c r="K445" s="72"/>
      <c r="L445" s="37" t="str">
        <f>Results!C457</f>
        <v>F11</v>
      </c>
      <c r="M445" s="37" t="str">
        <f>Results!B457</f>
        <v>IGHMBP2</v>
      </c>
      <c r="N445" s="70" t="e">
        <f>LOG(Results!H457,2)</f>
        <v>#DIV/0!</v>
      </c>
      <c r="O445" s="71" t="str">
        <f>Results!I457</f>
        <v>N/A</v>
      </c>
    </row>
    <row r="446" spans="11:15" ht="12.75">
      <c r="K446" s="72"/>
      <c r="L446" s="37" t="str">
        <f>Results!C458</f>
        <v>F12</v>
      </c>
      <c r="M446" s="37" t="str">
        <f>Results!B458</f>
        <v>IGFBP7</v>
      </c>
      <c r="N446" s="70" t="e">
        <f>LOG(Results!H458,2)</f>
        <v>#DIV/0!</v>
      </c>
      <c r="O446" s="71" t="str">
        <f>Results!I458</f>
        <v>N/A</v>
      </c>
    </row>
    <row r="447" spans="11:15" ht="12.75">
      <c r="K447" s="72"/>
      <c r="L447" s="37" t="str">
        <f>Results!C459</f>
        <v>G01</v>
      </c>
      <c r="M447" s="37" t="str">
        <f>Results!B459</f>
        <v>IGFBP5</v>
      </c>
      <c r="N447" s="70" t="e">
        <f>LOG(Results!H459,2)</f>
        <v>#DIV/0!</v>
      </c>
      <c r="O447" s="71" t="str">
        <f>Results!I459</f>
        <v>N/A</v>
      </c>
    </row>
    <row r="448" spans="11:15" ht="12.75">
      <c r="K448" s="72"/>
      <c r="L448" s="37" t="str">
        <f>Results!C460</f>
        <v>G02</v>
      </c>
      <c r="M448" s="37" t="str">
        <f>Results!B460</f>
        <v>IGFBP2</v>
      </c>
      <c r="N448" s="70" t="e">
        <f>LOG(Results!H460,2)</f>
        <v>#DIV/0!</v>
      </c>
      <c r="O448" s="71" t="str">
        <f>Results!I460</f>
        <v>N/A</v>
      </c>
    </row>
    <row r="449" spans="11:15" ht="12.75">
      <c r="K449" s="72"/>
      <c r="L449" s="37" t="str">
        <f>Results!C461</f>
        <v>G03</v>
      </c>
      <c r="M449" s="37" t="str">
        <f>Results!B461</f>
        <v>IGF2</v>
      </c>
      <c r="N449" s="70" t="e">
        <f>LOG(Results!H461,2)</f>
        <v>#DIV/0!</v>
      </c>
      <c r="O449" s="71" t="str">
        <f>Results!I461</f>
        <v>N/A</v>
      </c>
    </row>
    <row r="450" spans="11:15" ht="12.75">
      <c r="K450" s="72"/>
      <c r="L450" s="37" t="str">
        <f>Results!C462</f>
        <v>G04</v>
      </c>
      <c r="M450" s="37" t="str">
        <f>Results!B462</f>
        <v>HUS1</v>
      </c>
      <c r="N450" s="70" t="e">
        <f>LOG(Results!H462,2)</f>
        <v>#DIV/0!</v>
      </c>
      <c r="O450" s="71" t="str">
        <f>Results!I462</f>
        <v>N/A</v>
      </c>
    </row>
    <row r="451" spans="11:15" ht="12.75">
      <c r="K451" s="72"/>
      <c r="L451" s="37" t="str">
        <f>Results!C463</f>
        <v>G05</v>
      </c>
      <c r="M451" s="37" t="str">
        <f>Results!B463</f>
        <v>HTR3A</v>
      </c>
      <c r="N451" s="70" t="e">
        <f>LOG(Results!H463,2)</f>
        <v>#DIV/0!</v>
      </c>
      <c r="O451" s="71" t="str">
        <f>Results!I463</f>
        <v>N/A</v>
      </c>
    </row>
    <row r="452" spans="11:15" ht="12.75">
      <c r="K452" s="72"/>
      <c r="L452" s="37" t="str">
        <f>Results!C464</f>
        <v>G06</v>
      </c>
      <c r="M452" s="37" t="str">
        <f>Results!B464</f>
        <v>HSD11B1</v>
      </c>
      <c r="N452" s="70" t="e">
        <f>LOG(Results!H464,2)</f>
        <v>#DIV/0!</v>
      </c>
      <c r="O452" s="71" t="str">
        <f>Results!I464</f>
        <v>N/A</v>
      </c>
    </row>
    <row r="453" spans="11:15" ht="12.75">
      <c r="K453" s="72"/>
      <c r="L453" s="37" t="str">
        <f>Results!C465</f>
        <v>G07</v>
      </c>
      <c r="M453" s="37" t="str">
        <f>Results!B465</f>
        <v>HSD3B1</v>
      </c>
      <c r="N453" s="70" t="e">
        <f>LOG(Results!H465,2)</f>
        <v>#DIV/0!</v>
      </c>
      <c r="O453" s="71" t="str">
        <f>Results!I465</f>
        <v>N/A</v>
      </c>
    </row>
    <row r="454" spans="11:15" ht="12.75">
      <c r="K454" s="72"/>
      <c r="L454" s="37" t="str">
        <f>Results!C466</f>
        <v>G08</v>
      </c>
      <c r="M454" s="37" t="str">
        <f>Results!B466</f>
        <v>PRMT1</v>
      </c>
      <c r="N454" s="70" t="e">
        <f>LOG(Results!H466,2)</f>
        <v>#DIV/0!</v>
      </c>
      <c r="O454" s="71" t="str">
        <f>Results!I466</f>
        <v>N/A</v>
      </c>
    </row>
    <row r="455" spans="11:15" ht="12.75">
      <c r="K455" s="72"/>
      <c r="L455" s="37" t="str">
        <f>Results!C467</f>
        <v>G09</v>
      </c>
      <c r="M455" s="37" t="str">
        <f>Results!B467</f>
        <v>HP</v>
      </c>
      <c r="N455" s="70" t="e">
        <f>LOG(Results!H467,2)</f>
        <v>#DIV/0!</v>
      </c>
      <c r="O455" s="71" t="str">
        <f>Results!I467</f>
        <v>N/A</v>
      </c>
    </row>
    <row r="456" spans="11:15" ht="12.75">
      <c r="K456" s="72"/>
      <c r="L456" s="37" t="str">
        <f>Results!C468</f>
        <v>G10</v>
      </c>
      <c r="M456" s="37" t="str">
        <f>Results!B468</f>
        <v>FOXA1</v>
      </c>
      <c r="N456" s="70" t="e">
        <f>LOG(Results!H468,2)</f>
        <v>#DIV/0!</v>
      </c>
      <c r="O456" s="71" t="str">
        <f>Results!I468</f>
        <v>N/A</v>
      </c>
    </row>
    <row r="457" spans="11:15" ht="12.75">
      <c r="K457" s="72"/>
      <c r="L457" s="37" t="str">
        <f>Results!C469</f>
        <v>G11</v>
      </c>
      <c r="M457" s="37" t="str">
        <f>Results!B469</f>
        <v>HMMR</v>
      </c>
      <c r="N457" s="70" t="e">
        <f>LOG(Results!H469,2)</f>
        <v>#DIV/0!</v>
      </c>
      <c r="O457" s="71" t="str">
        <f>Results!I469</f>
        <v>N/A</v>
      </c>
    </row>
    <row r="458" spans="11:15" ht="12.75">
      <c r="K458" s="72"/>
      <c r="L458" s="37" t="str">
        <f>Results!C470</f>
        <v>G12</v>
      </c>
      <c r="M458" s="37" t="str">
        <f>Results!B470</f>
        <v>HLA-A</v>
      </c>
      <c r="N458" s="70" t="e">
        <f>LOG(Results!H470,2)</f>
        <v>#DIV/0!</v>
      </c>
      <c r="O458" s="71" t="str">
        <f>Results!I470</f>
        <v>N/A</v>
      </c>
    </row>
    <row r="459" spans="11:15" ht="12.75">
      <c r="K459" s="72"/>
      <c r="L459" s="37" t="str">
        <f>Results!C471</f>
        <v>H01</v>
      </c>
      <c r="M459" s="37" t="str">
        <f>Results!B471</f>
        <v>HGDC</v>
      </c>
      <c r="N459" s="70" t="e">
        <f>LOG(Results!H471,2)</f>
        <v>#DIV/0!</v>
      </c>
      <c r="O459" s="71" t="str">
        <f>Results!I471</f>
        <v>N/A</v>
      </c>
    </row>
    <row r="460" spans="11:15" ht="12.75">
      <c r="K460" s="72"/>
      <c r="L460" s="37" t="str">
        <f>Results!C472</f>
        <v>H02</v>
      </c>
      <c r="M460" s="37" t="str">
        <f>Results!B472</f>
        <v>HGDC</v>
      </c>
      <c r="N460" s="70" t="e">
        <f>LOG(Results!H472,2)</f>
        <v>#DIV/0!</v>
      </c>
      <c r="O460" s="71" t="str">
        <f>Results!I472</f>
        <v>N/A</v>
      </c>
    </row>
    <row r="461" spans="11:15" ht="12.75">
      <c r="K461" s="72"/>
      <c r="L461" s="37" t="str">
        <f>Results!C473</f>
        <v>H03</v>
      </c>
      <c r="M461" s="37" t="str">
        <f>Results!B473</f>
        <v>GAPDH</v>
      </c>
      <c r="N461" s="70" t="e">
        <f>LOG(Results!H473,2)</f>
        <v>#DIV/0!</v>
      </c>
      <c r="O461" s="71" t="str">
        <f>Results!I473</f>
        <v>N/A</v>
      </c>
    </row>
    <row r="462" spans="11:15" ht="12.75">
      <c r="K462" s="72"/>
      <c r="L462" s="37" t="str">
        <f>Results!C474</f>
        <v>H04</v>
      </c>
      <c r="M462" s="37" t="str">
        <f>Results!B474</f>
        <v>ACTB</v>
      </c>
      <c r="N462" s="70" t="e">
        <f>LOG(Results!H474,2)</f>
        <v>#DIV/0!</v>
      </c>
      <c r="O462" s="71" t="str">
        <f>Results!I474</f>
        <v>N/A</v>
      </c>
    </row>
    <row r="463" spans="11:15" ht="12.75">
      <c r="K463" s="72"/>
      <c r="L463" s="37" t="str">
        <f>Results!C475</f>
        <v>H05</v>
      </c>
      <c r="M463" s="37" t="str">
        <f>Results!B475</f>
        <v>B2M</v>
      </c>
      <c r="N463" s="70" t="e">
        <f>LOG(Results!H475,2)</f>
        <v>#DIV/0!</v>
      </c>
      <c r="O463" s="71" t="str">
        <f>Results!I475</f>
        <v>N/A</v>
      </c>
    </row>
    <row r="464" spans="11:15" ht="12.75">
      <c r="K464" s="72"/>
      <c r="L464" s="37" t="str">
        <f>Results!C476</f>
        <v>H06</v>
      </c>
      <c r="M464" s="37" t="str">
        <f>Results!B476</f>
        <v>RPL13A</v>
      </c>
      <c r="N464" s="70" t="e">
        <f>LOG(Results!H476,2)</f>
        <v>#DIV/0!</v>
      </c>
      <c r="O464" s="71" t="str">
        <f>Results!I476</f>
        <v>N/A</v>
      </c>
    </row>
    <row r="465" spans="11:15" ht="12.75">
      <c r="K465" s="72"/>
      <c r="L465" s="37" t="str">
        <f>Results!C477</f>
        <v>H07</v>
      </c>
      <c r="M465" s="37" t="str">
        <f>Results!B477</f>
        <v>HPRT1</v>
      </c>
      <c r="N465" s="70" t="e">
        <f>LOG(Results!H477,2)</f>
        <v>#DIV/0!</v>
      </c>
      <c r="O465" s="71" t="str">
        <f>Results!I477</f>
        <v>N/A</v>
      </c>
    </row>
    <row r="466" spans="11:15" ht="12.75">
      <c r="K466" s="74"/>
      <c r="L466" s="37" t="str">
        <f>Results!C478</f>
        <v>H08</v>
      </c>
      <c r="M466" s="37" t="str">
        <f>Results!B478</f>
        <v>RN18S1</v>
      </c>
      <c r="N466" s="70" t="e">
        <f>LOG(Results!H478,2)</f>
        <v>#DIV/0!</v>
      </c>
      <c r="O466" s="71" t="str">
        <f>Results!I478</f>
        <v>N/A</v>
      </c>
    </row>
    <row r="467" spans="11:15" ht="12.75">
      <c r="K467" s="69" t="str">
        <f>'Gene Table'!A483</f>
        <v>Plate 6</v>
      </c>
      <c r="L467" s="37" t="str">
        <f>Results!C483</f>
        <v>A01</v>
      </c>
      <c r="M467" s="37" t="str">
        <f>Results!B483</f>
        <v>HGF</v>
      </c>
      <c r="N467" s="70" t="e">
        <f>LOG(Results!H483,2)</f>
        <v>#DIV/0!</v>
      </c>
      <c r="O467" s="71" t="str">
        <f>Results!I483</f>
        <v>N/A</v>
      </c>
    </row>
    <row r="468" spans="11:15" ht="12.75">
      <c r="K468" s="72"/>
      <c r="L468" s="37" t="str">
        <f>Results!C484</f>
        <v>A02</v>
      </c>
      <c r="M468" s="37" t="str">
        <f>Results!B484</f>
        <v>SLC40A1</v>
      </c>
      <c r="N468" s="70" t="e">
        <f>LOG(Results!H484,2)</f>
        <v>#DIV/0!</v>
      </c>
      <c r="O468" s="71" t="str">
        <f>Results!I484</f>
        <v>N/A</v>
      </c>
    </row>
    <row r="469" spans="11:15" ht="12.75">
      <c r="K469" s="72"/>
      <c r="L469" s="37" t="str">
        <f>Results!C485</f>
        <v>A03</v>
      </c>
      <c r="M469" s="37" t="str">
        <f>Results!B485</f>
        <v>GZMB</v>
      </c>
      <c r="N469" s="70" t="e">
        <f>LOG(Results!H485,2)</f>
        <v>#DIV/0!</v>
      </c>
      <c r="O469" s="71" t="str">
        <f>Results!I485</f>
        <v>N/A</v>
      </c>
    </row>
    <row r="470" spans="11:15" ht="12.75">
      <c r="K470" s="72"/>
      <c r="L470" s="37" t="str">
        <f>Results!C486</f>
        <v>A04</v>
      </c>
      <c r="M470" s="37" t="str">
        <f>Results!B486</f>
        <v>GTF2E1</v>
      </c>
      <c r="N470" s="70" t="e">
        <f>LOG(Results!H486,2)</f>
        <v>#DIV/0!</v>
      </c>
      <c r="O470" s="71" t="str">
        <f>Results!I486</f>
        <v>N/A</v>
      </c>
    </row>
    <row r="471" spans="11:15" ht="12.75">
      <c r="K471" s="72"/>
      <c r="L471" s="37" t="str">
        <f>Results!C487</f>
        <v>A05</v>
      </c>
      <c r="M471" s="37" t="str">
        <f>Results!B487</f>
        <v>GTF2A1</v>
      </c>
      <c r="N471" s="70" t="e">
        <f>LOG(Results!H487,2)</f>
        <v>#DIV/0!</v>
      </c>
      <c r="O471" s="71" t="str">
        <f>Results!I487</f>
        <v>N/A</v>
      </c>
    </row>
    <row r="472" spans="11:15" ht="12.75">
      <c r="K472" s="72"/>
      <c r="L472" s="37" t="str">
        <f>Results!C488</f>
        <v>A06</v>
      </c>
      <c r="M472" s="37" t="str">
        <f>Results!B488</f>
        <v>GSK3B</v>
      </c>
      <c r="N472" s="70" t="e">
        <f>LOG(Results!H488,2)</f>
        <v>#DIV/0!</v>
      </c>
      <c r="O472" s="71" t="str">
        <f>Results!I488</f>
        <v>N/A</v>
      </c>
    </row>
    <row r="473" spans="11:15" ht="12.75">
      <c r="K473" s="72"/>
      <c r="L473" s="37" t="str">
        <f>Results!C489</f>
        <v>A07</v>
      </c>
      <c r="M473" s="37" t="str">
        <f>Results!B489</f>
        <v>GRIK1</v>
      </c>
      <c r="N473" s="70" t="e">
        <f>LOG(Results!H489,2)</f>
        <v>#DIV/0!</v>
      </c>
      <c r="O473" s="71" t="str">
        <f>Results!I489</f>
        <v>N/A</v>
      </c>
    </row>
    <row r="474" spans="11:15" ht="12.75">
      <c r="K474" s="72"/>
      <c r="L474" s="37" t="str">
        <f>Results!C490</f>
        <v>A08</v>
      </c>
      <c r="M474" s="37" t="str">
        <f>Results!B490</f>
        <v>GPC1</v>
      </c>
      <c r="N474" s="70" t="e">
        <f>LOG(Results!H490,2)</f>
        <v>#DIV/0!</v>
      </c>
      <c r="O474" s="71" t="str">
        <f>Results!I490</f>
        <v>N/A</v>
      </c>
    </row>
    <row r="475" spans="11:15" ht="12.75">
      <c r="K475" s="72"/>
      <c r="L475" s="37" t="str">
        <f>Results!C491</f>
        <v>A09</v>
      </c>
      <c r="M475" s="37" t="str">
        <f>Results!B491</f>
        <v>GP1BA</v>
      </c>
      <c r="N475" s="70" t="e">
        <f>LOG(Results!H491,2)</f>
        <v>#DIV/0!</v>
      </c>
      <c r="O475" s="71" t="str">
        <f>Results!I491</f>
        <v>N/A</v>
      </c>
    </row>
    <row r="476" spans="11:15" ht="12.75">
      <c r="K476" s="72"/>
      <c r="L476" s="37" t="str">
        <f>Results!C492</f>
        <v>A10</v>
      </c>
      <c r="M476" s="37" t="str">
        <f>Results!B492</f>
        <v>GNRHR</v>
      </c>
      <c r="N476" s="70" t="e">
        <f>LOG(Results!H492,2)</f>
        <v>#DIV/0!</v>
      </c>
      <c r="O476" s="71" t="str">
        <f>Results!I492</f>
        <v>N/A</v>
      </c>
    </row>
    <row r="477" spans="11:15" ht="12.75">
      <c r="K477" s="72"/>
      <c r="L477" s="37" t="str">
        <f>Results!C493</f>
        <v>A11</v>
      </c>
      <c r="M477" s="37" t="str">
        <f>Results!B493</f>
        <v>GNAS</v>
      </c>
      <c r="N477" s="70" t="e">
        <f>LOG(Results!H493,2)</f>
        <v>#DIV/0!</v>
      </c>
      <c r="O477" s="71" t="str">
        <f>Results!I493</f>
        <v>N/A</v>
      </c>
    </row>
    <row r="478" spans="11:15" ht="12.75">
      <c r="K478" s="72"/>
      <c r="L478" s="37" t="str">
        <f>Results!C494</f>
        <v>A12</v>
      </c>
      <c r="M478" s="37" t="str">
        <f>Results!B494</f>
        <v>GLG1</v>
      </c>
      <c r="N478" s="70" t="e">
        <f>LOG(Results!H494,2)</f>
        <v>#DIV/0!</v>
      </c>
      <c r="O478" s="71" t="str">
        <f>Results!I494</f>
        <v>N/A</v>
      </c>
    </row>
    <row r="479" spans="11:15" ht="12.75">
      <c r="K479" s="72"/>
      <c r="L479" s="37" t="str">
        <f>Results!C495</f>
        <v>B01</v>
      </c>
      <c r="M479" s="37" t="str">
        <f>Results!B495</f>
        <v>PELP1</v>
      </c>
      <c r="N479" s="70" t="e">
        <f>LOG(Results!H495,2)</f>
        <v>#DIV/0!</v>
      </c>
      <c r="O479" s="71" t="str">
        <f>Results!I495</f>
        <v>N/A</v>
      </c>
    </row>
    <row r="480" spans="11:15" ht="12.75">
      <c r="K480" s="72"/>
      <c r="L480" s="37" t="str">
        <f>Results!C496</f>
        <v>B02</v>
      </c>
      <c r="M480" s="37" t="str">
        <f>Results!B496</f>
        <v>STEAP1</v>
      </c>
      <c r="N480" s="70" t="e">
        <f>LOG(Results!H496,2)</f>
        <v>#DIV/0!</v>
      </c>
      <c r="O480" s="71" t="str">
        <f>Results!I496</f>
        <v>N/A</v>
      </c>
    </row>
    <row r="481" spans="11:15" ht="12.75">
      <c r="K481" s="72"/>
      <c r="L481" s="37" t="str">
        <f>Results!C497</f>
        <v>B03</v>
      </c>
      <c r="M481" s="37" t="str">
        <f>Results!B497</f>
        <v>AATF</v>
      </c>
      <c r="N481" s="70" t="e">
        <f>LOG(Results!H497,2)</f>
        <v>#DIV/0!</v>
      </c>
      <c r="O481" s="71" t="str">
        <f>Results!I497</f>
        <v>N/A</v>
      </c>
    </row>
    <row r="482" spans="11:15" ht="12.75">
      <c r="K482" s="72"/>
      <c r="L482" s="37" t="str">
        <f>Results!C498</f>
        <v>B04</v>
      </c>
      <c r="M482" s="37" t="str">
        <f>Results!B498</f>
        <v>EHF</v>
      </c>
      <c r="N482" s="70" t="e">
        <f>LOG(Results!H498,2)</f>
        <v>#DIV/0!</v>
      </c>
      <c r="O482" s="71" t="str">
        <f>Results!I498</f>
        <v>N/A</v>
      </c>
    </row>
    <row r="483" spans="11:15" ht="12.75">
      <c r="K483" s="72"/>
      <c r="L483" s="37" t="str">
        <f>Results!C499</f>
        <v>B05</v>
      </c>
      <c r="M483" s="37" t="str">
        <f>Results!B499</f>
        <v>RAD54B</v>
      </c>
      <c r="N483" s="70" t="e">
        <f>LOG(Results!H499,2)</f>
        <v>#DIV/0!</v>
      </c>
      <c r="O483" s="71" t="str">
        <f>Results!I499</f>
        <v>N/A</v>
      </c>
    </row>
    <row r="484" spans="11:15" ht="12.75">
      <c r="K484" s="72"/>
      <c r="L484" s="37" t="str">
        <f>Results!C500</f>
        <v>B06</v>
      </c>
      <c r="M484" s="37" t="str">
        <f>Results!B500</f>
        <v>ALOX5AP</v>
      </c>
      <c r="N484" s="70" t="e">
        <f>LOG(Results!H500,2)</f>
        <v>#DIV/0!</v>
      </c>
      <c r="O484" s="71" t="str">
        <f>Results!I500</f>
        <v>N/A</v>
      </c>
    </row>
    <row r="485" spans="11:15" ht="12.75">
      <c r="K485" s="72"/>
      <c r="L485" s="37" t="str">
        <f>Results!C501</f>
        <v>B07</v>
      </c>
      <c r="M485" s="37" t="str">
        <f>Results!B501</f>
        <v>PLD3</v>
      </c>
      <c r="N485" s="70" t="e">
        <f>LOG(Results!H501,2)</f>
        <v>#DIV/0!</v>
      </c>
      <c r="O485" s="71" t="str">
        <f>Results!I501</f>
        <v>N/A</v>
      </c>
    </row>
    <row r="486" spans="11:15" ht="12.75">
      <c r="K486" s="72"/>
      <c r="L486" s="37" t="str">
        <f>Results!C502</f>
        <v>B08</v>
      </c>
      <c r="M486" s="37" t="str">
        <f>Results!B502</f>
        <v>FN1</v>
      </c>
      <c r="N486" s="70" t="e">
        <f>LOG(Results!H502,2)</f>
        <v>#DIV/0!</v>
      </c>
      <c r="O486" s="71" t="str">
        <f>Results!I502</f>
        <v>N/A</v>
      </c>
    </row>
    <row r="487" spans="11:15" ht="12.75">
      <c r="K487" s="72"/>
      <c r="L487" s="37" t="str">
        <f>Results!C503</f>
        <v>B09</v>
      </c>
      <c r="M487" s="37" t="str">
        <f>Results!B503</f>
        <v>RRP1B</v>
      </c>
      <c r="N487" s="70" t="e">
        <f>LOG(Results!H503,2)</f>
        <v>#DIV/0!</v>
      </c>
      <c r="O487" s="71" t="str">
        <f>Results!I503</f>
        <v>N/A</v>
      </c>
    </row>
    <row r="488" spans="11:15" ht="12.75">
      <c r="K488" s="72"/>
      <c r="L488" s="37" t="str">
        <f>Results!C504</f>
        <v>B10</v>
      </c>
      <c r="M488" s="37" t="str">
        <f>Results!B504</f>
        <v>CD93</v>
      </c>
      <c r="N488" s="70" t="e">
        <f>LOG(Results!H504,2)</f>
        <v>#DIV/0!</v>
      </c>
      <c r="O488" s="71" t="str">
        <f>Results!I504</f>
        <v>N/A</v>
      </c>
    </row>
    <row r="489" spans="11:15" ht="12.75">
      <c r="K489" s="72"/>
      <c r="L489" s="37" t="str">
        <f>Results!C505</f>
        <v>B11</v>
      </c>
      <c r="M489" s="37" t="str">
        <f>Results!B505</f>
        <v>PPM1E</v>
      </c>
      <c r="N489" s="70" t="e">
        <f>LOG(Results!H505,2)</f>
        <v>#DIV/0!</v>
      </c>
      <c r="O489" s="71" t="str">
        <f>Results!I505</f>
        <v>N/A</v>
      </c>
    </row>
    <row r="490" spans="11:15" ht="12.75">
      <c r="K490" s="72"/>
      <c r="L490" s="37" t="str">
        <f>Results!C506</f>
        <v>B12</v>
      </c>
      <c r="M490" s="37" t="str">
        <f>Results!B506</f>
        <v>RRAS2</v>
      </c>
      <c r="N490" s="70" t="e">
        <f>LOG(Results!H506,2)</f>
        <v>#DIV/0!</v>
      </c>
      <c r="O490" s="71" t="str">
        <f>Results!I506</f>
        <v>N/A</v>
      </c>
    </row>
    <row r="491" spans="11:15" ht="12.75">
      <c r="K491" s="72"/>
      <c r="L491" s="37" t="str">
        <f>Results!C507</f>
        <v>C01</v>
      </c>
      <c r="M491" s="37" t="str">
        <f>Results!B507</f>
        <v>FEN1</v>
      </c>
      <c r="N491" s="70" t="e">
        <f>LOG(Results!H507,2)</f>
        <v>#DIV/0!</v>
      </c>
      <c r="O491" s="71" t="str">
        <f>Results!I507</f>
        <v>N/A</v>
      </c>
    </row>
    <row r="492" spans="11:15" ht="12.75">
      <c r="K492" s="72"/>
      <c r="L492" s="37" t="str">
        <f>Results!C508</f>
        <v>C02</v>
      </c>
      <c r="M492" s="37" t="str">
        <f>Results!B508</f>
        <v>FCGR2B</v>
      </c>
      <c r="N492" s="70" t="e">
        <f>LOG(Results!H508,2)</f>
        <v>#DIV/0!</v>
      </c>
      <c r="O492" s="71" t="str">
        <f>Results!I508</f>
        <v>N/A</v>
      </c>
    </row>
    <row r="493" spans="11:15" ht="12.75">
      <c r="K493" s="72"/>
      <c r="L493" s="37" t="str">
        <f>Results!C509</f>
        <v>C03</v>
      </c>
      <c r="M493" s="37" t="str">
        <f>Results!B509</f>
        <v>FCGR2A</v>
      </c>
      <c r="N493" s="70" t="e">
        <f>LOG(Results!H509,2)</f>
        <v>#DIV/0!</v>
      </c>
      <c r="O493" s="71" t="str">
        <f>Results!I509</f>
        <v>N/A</v>
      </c>
    </row>
    <row r="494" spans="11:15" ht="12.75">
      <c r="K494" s="72"/>
      <c r="L494" s="37" t="str">
        <f>Results!C510</f>
        <v>C04</v>
      </c>
      <c r="M494" s="37" t="str">
        <f>Results!B510</f>
        <v>FCER1A</v>
      </c>
      <c r="N494" s="70" t="e">
        <f>LOG(Results!H510,2)</f>
        <v>#DIV/0!</v>
      </c>
      <c r="O494" s="71" t="str">
        <f>Results!I510</f>
        <v>N/A</v>
      </c>
    </row>
    <row r="495" spans="11:15" ht="12.75">
      <c r="K495" s="72"/>
      <c r="L495" s="37" t="str">
        <f>Results!C511</f>
        <v>C05</v>
      </c>
      <c r="M495" s="37" t="str">
        <f>Results!B511</f>
        <v>FBN1</v>
      </c>
      <c r="N495" s="70" t="e">
        <f>LOG(Results!H511,2)</f>
        <v>#DIV/0!</v>
      </c>
      <c r="O495" s="71" t="str">
        <f>Results!I511</f>
        <v>N/A</v>
      </c>
    </row>
    <row r="496" spans="11:15" ht="12.75">
      <c r="K496" s="72"/>
      <c r="L496" s="37" t="str">
        <f>Results!C512</f>
        <v>C06</v>
      </c>
      <c r="M496" s="37" t="str">
        <f>Results!B512</f>
        <v>FASN</v>
      </c>
      <c r="N496" s="70" t="e">
        <f>LOG(Results!H512,2)</f>
        <v>#DIV/0!</v>
      </c>
      <c r="O496" s="71" t="str">
        <f>Results!I512</f>
        <v>N/A</v>
      </c>
    </row>
    <row r="497" spans="11:15" ht="12.75">
      <c r="K497" s="72"/>
      <c r="L497" s="37" t="str">
        <f>Results!C513</f>
        <v>C07</v>
      </c>
      <c r="M497" s="37" t="str">
        <f>Results!B513</f>
        <v>ALDH2</v>
      </c>
      <c r="N497" s="70" t="e">
        <f>LOG(Results!H513,2)</f>
        <v>#DIV/0!</v>
      </c>
      <c r="O497" s="71" t="str">
        <f>Results!I513</f>
        <v>N/A</v>
      </c>
    </row>
    <row r="498" spans="11:15" ht="12.75">
      <c r="K498" s="72"/>
      <c r="L498" s="37" t="str">
        <f>Results!C514</f>
        <v>C08</v>
      </c>
      <c r="M498" s="37" t="str">
        <f>Results!B514</f>
        <v>FANCA</v>
      </c>
      <c r="N498" s="70" t="e">
        <f>LOG(Results!H514,2)</f>
        <v>#DIV/0!</v>
      </c>
      <c r="O498" s="71" t="str">
        <f>Results!I514</f>
        <v>N/A</v>
      </c>
    </row>
    <row r="499" spans="11:15" ht="12.75">
      <c r="K499" s="72"/>
      <c r="L499" s="37" t="str">
        <f>Results!C515</f>
        <v>C09</v>
      </c>
      <c r="M499" s="37" t="str">
        <f>Results!B515</f>
        <v>ESRRG</v>
      </c>
      <c r="N499" s="70" t="e">
        <f>LOG(Results!H515,2)</f>
        <v>#DIV/0!</v>
      </c>
      <c r="O499" s="71" t="str">
        <f>Results!I515</f>
        <v>N/A</v>
      </c>
    </row>
    <row r="500" spans="11:15" ht="12.75">
      <c r="K500" s="72"/>
      <c r="L500" s="37" t="str">
        <f>Results!C516</f>
        <v>C10</v>
      </c>
      <c r="M500" s="37" t="str">
        <f>Results!B516</f>
        <v>AKT1</v>
      </c>
      <c r="N500" s="70" t="e">
        <f>LOG(Results!H516,2)</f>
        <v>#DIV/0!</v>
      </c>
      <c r="O500" s="71" t="str">
        <f>Results!I516</f>
        <v>N/A</v>
      </c>
    </row>
    <row r="501" spans="11:15" ht="12.75">
      <c r="K501" s="72"/>
      <c r="L501" s="37" t="str">
        <f>Results!C517</f>
        <v>C11</v>
      </c>
      <c r="M501" s="37" t="str">
        <f>Results!B517</f>
        <v>ABCA1</v>
      </c>
      <c r="N501" s="70" t="e">
        <f>LOG(Results!H517,2)</f>
        <v>#DIV/0!</v>
      </c>
      <c r="O501" s="71" t="str">
        <f>Results!I517</f>
        <v>N/A</v>
      </c>
    </row>
    <row r="502" spans="11:15" ht="12.75">
      <c r="K502" s="72"/>
      <c r="L502" s="37" t="str">
        <f>Results!C518</f>
        <v>C12</v>
      </c>
      <c r="M502" s="37" t="str">
        <f>Results!B518</f>
        <v>E2F2</v>
      </c>
      <c r="N502" s="70" t="e">
        <f>LOG(Results!H518,2)</f>
        <v>#DIV/0!</v>
      </c>
      <c r="O502" s="71" t="str">
        <f>Results!I518</f>
        <v>N/A</v>
      </c>
    </row>
    <row r="503" spans="11:15" ht="12.75">
      <c r="K503" s="72"/>
      <c r="L503" s="37" t="str">
        <f>Results!C519</f>
        <v>D01</v>
      </c>
      <c r="M503" s="37" t="str">
        <f>Results!B519</f>
        <v>AGT</v>
      </c>
      <c r="N503" s="70" t="e">
        <f>LOG(Results!H519,2)</f>
        <v>#DIV/0!</v>
      </c>
      <c r="O503" s="71" t="str">
        <f>Results!I519</f>
        <v>N/A</v>
      </c>
    </row>
    <row r="504" spans="11:15" ht="12.75">
      <c r="K504" s="72"/>
      <c r="L504" s="37" t="str">
        <f>Results!C520</f>
        <v>D02</v>
      </c>
      <c r="M504" s="37" t="str">
        <f>Results!B520</f>
        <v>DRD2</v>
      </c>
      <c r="N504" s="70" t="e">
        <f>LOG(Results!H520,2)</f>
        <v>#DIV/0!</v>
      </c>
      <c r="O504" s="71" t="str">
        <f>Results!I520</f>
        <v>N/A</v>
      </c>
    </row>
    <row r="505" spans="11:15" ht="12.75">
      <c r="K505" s="72"/>
      <c r="L505" s="37" t="str">
        <f>Results!C521</f>
        <v>D03</v>
      </c>
      <c r="M505" s="37" t="str">
        <f>Results!B521</f>
        <v>ADAMTS18</v>
      </c>
      <c r="N505" s="70" t="e">
        <f>LOG(Results!H521,2)</f>
        <v>#DIV/0!</v>
      </c>
      <c r="O505" s="71" t="str">
        <f>Results!I521</f>
        <v>N/A</v>
      </c>
    </row>
    <row r="506" spans="11:15" ht="12.75">
      <c r="K506" s="72"/>
      <c r="L506" s="37" t="str">
        <f>Results!C522</f>
        <v>D04</v>
      </c>
      <c r="M506" s="37" t="str">
        <f>Results!B522</f>
        <v>HTR3C</v>
      </c>
      <c r="N506" s="70" t="e">
        <f>LOG(Results!H522,2)</f>
        <v>#DIV/0!</v>
      </c>
      <c r="O506" s="71" t="str">
        <f>Results!I522</f>
        <v>N/A</v>
      </c>
    </row>
    <row r="507" spans="11:15" ht="12.75">
      <c r="K507" s="72"/>
      <c r="L507" s="37" t="str">
        <f>Results!C523</f>
        <v>D05</v>
      </c>
      <c r="M507" s="37" t="str">
        <f>Results!B523</f>
        <v>DHX9</v>
      </c>
      <c r="N507" s="70" t="e">
        <f>LOG(Results!H523,2)</f>
        <v>#DIV/0!</v>
      </c>
      <c r="O507" s="71" t="str">
        <f>Results!I523</f>
        <v>N/A</v>
      </c>
    </row>
    <row r="508" spans="11:15" ht="12.75">
      <c r="K508" s="72"/>
      <c r="L508" s="37" t="str">
        <f>Results!C524</f>
        <v>D06</v>
      </c>
      <c r="M508" s="37" t="str">
        <f>Results!B524</f>
        <v>DCN</v>
      </c>
      <c r="N508" s="70" t="e">
        <f>LOG(Results!H524,2)</f>
        <v>#DIV/0!</v>
      </c>
      <c r="O508" s="71" t="str">
        <f>Results!I524</f>
        <v>N/A</v>
      </c>
    </row>
    <row r="509" spans="11:15" ht="12.75">
      <c r="K509" s="72"/>
      <c r="L509" s="37" t="str">
        <f>Results!C525</f>
        <v>D07</v>
      </c>
      <c r="M509" s="37" t="str">
        <f>Results!B525</f>
        <v>CYP24A1</v>
      </c>
      <c r="N509" s="70" t="e">
        <f>LOG(Results!H525,2)</f>
        <v>#DIV/0!</v>
      </c>
      <c r="O509" s="71" t="str">
        <f>Results!I525</f>
        <v>N/A</v>
      </c>
    </row>
    <row r="510" spans="11:15" ht="12.75">
      <c r="K510" s="72"/>
      <c r="L510" s="37" t="str">
        <f>Results!C526</f>
        <v>D08</v>
      </c>
      <c r="M510" s="37" t="str">
        <f>Results!B526</f>
        <v>CYP2E1</v>
      </c>
      <c r="N510" s="70" t="e">
        <f>LOG(Results!H526,2)</f>
        <v>#DIV/0!</v>
      </c>
      <c r="O510" s="71" t="str">
        <f>Results!I526</f>
        <v>N/A</v>
      </c>
    </row>
    <row r="511" spans="11:15" ht="12.75">
      <c r="K511" s="72"/>
      <c r="L511" s="37" t="str">
        <f>Results!C527</f>
        <v>D09</v>
      </c>
      <c r="M511" s="37" t="str">
        <f>Results!B527</f>
        <v>ADRB3</v>
      </c>
      <c r="N511" s="70" t="e">
        <f>LOG(Results!H527,2)</f>
        <v>#DIV/0!</v>
      </c>
      <c r="O511" s="71" t="str">
        <f>Results!I527</f>
        <v>N/A</v>
      </c>
    </row>
    <row r="512" spans="11:15" ht="12.75">
      <c r="K512" s="72"/>
      <c r="L512" s="37" t="str">
        <f>Results!C528</f>
        <v>D10</v>
      </c>
      <c r="M512" s="37" t="str">
        <f>Results!B528</f>
        <v>CYP2C8</v>
      </c>
      <c r="N512" s="70" t="e">
        <f>LOG(Results!H528,2)</f>
        <v>#DIV/0!</v>
      </c>
      <c r="O512" s="71" t="str">
        <f>Results!I528</f>
        <v>N/A</v>
      </c>
    </row>
    <row r="513" spans="11:15" ht="12.75">
      <c r="K513" s="72"/>
      <c r="L513" s="37" t="str">
        <f>Results!C529</f>
        <v>D11</v>
      </c>
      <c r="M513" s="37" t="str">
        <f>Results!B529</f>
        <v>BTLA</v>
      </c>
      <c r="N513" s="70" t="e">
        <f>LOG(Results!H529,2)</f>
        <v>#DIV/0!</v>
      </c>
      <c r="O513" s="71" t="str">
        <f>Results!I529</f>
        <v>N/A</v>
      </c>
    </row>
    <row r="514" spans="11:15" ht="12.75">
      <c r="K514" s="72"/>
      <c r="L514" s="37" t="str">
        <f>Results!C530</f>
        <v>D12</v>
      </c>
      <c r="M514" s="37" t="str">
        <f>Results!B530</f>
        <v>IL23R</v>
      </c>
      <c r="N514" s="70" t="e">
        <f>LOG(Results!H530,2)</f>
        <v>#DIV/0!</v>
      </c>
      <c r="O514" s="71" t="str">
        <f>Results!I530</f>
        <v>N/A</v>
      </c>
    </row>
    <row r="515" spans="11:15" ht="12.75">
      <c r="K515" s="72"/>
      <c r="L515" s="37" t="str">
        <f>Results!C531</f>
        <v>E01</v>
      </c>
      <c r="M515" s="37" t="str">
        <f>Results!B531</f>
        <v>CSTF1</v>
      </c>
      <c r="N515" s="70" t="e">
        <f>LOG(Results!H531,2)</f>
        <v>#DIV/0!</v>
      </c>
      <c r="O515" s="71" t="str">
        <f>Results!I531</f>
        <v>N/A</v>
      </c>
    </row>
    <row r="516" spans="11:15" ht="12.75">
      <c r="K516" s="72"/>
      <c r="L516" s="37" t="str">
        <f>Results!C532</f>
        <v>E02</v>
      </c>
      <c r="M516" s="37" t="str">
        <f>Results!B532</f>
        <v>CSNK1E</v>
      </c>
      <c r="N516" s="70" t="e">
        <f>LOG(Results!H532,2)</f>
        <v>#DIV/0!</v>
      </c>
      <c r="O516" s="71" t="str">
        <f>Results!I532</f>
        <v>N/A</v>
      </c>
    </row>
    <row r="517" spans="11:15" ht="12.75">
      <c r="K517" s="72"/>
      <c r="L517" s="37" t="str">
        <f>Results!C533</f>
        <v>E03</v>
      </c>
      <c r="M517" s="37" t="str">
        <f>Results!B533</f>
        <v>CSNK1D</v>
      </c>
      <c r="N517" s="70" t="e">
        <f>LOG(Results!H533,2)</f>
        <v>#DIV/0!</v>
      </c>
      <c r="O517" s="71" t="str">
        <f>Results!I533</f>
        <v>N/A</v>
      </c>
    </row>
    <row r="518" spans="11:15" ht="12.75">
      <c r="K518" s="72"/>
      <c r="L518" s="37" t="str">
        <f>Results!C534</f>
        <v>E04</v>
      </c>
      <c r="M518" s="37" t="str">
        <f>Results!B534</f>
        <v>CWF19L2</v>
      </c>
      <c r="N518" s="70" t="e">
        <f>LOG(Results!H534,2)</f>
        <v>#DIV/0!</v>
      </c>
      <c r="O518" s="71" t="str">
        <f>Results!I534</f>
        <v>N/A</v>
      </c>
    </row>
    <row r="519" spans="11:15" ht="12.75">
      <c r="K519" s="72"/>
      <c r="L519" s="37" t="str">
        <f>Results!C535</f>
        <v>E05</v>
      </c>
      <c r="M519" s="37" t="str">
        <f>Results!B535</f>
        <v>CRY2</v>
      </c>
      <c r="N519" s="70" t="e">
        <f>LOG(Results!H535,2)</f>
        <v>#DIV/0!</v>
      </c>
      <c r="O519" s="71" t="str">
        <f>Results!I535</f>
        <v>N/A</v>
      </c>
    </row>
    <row r="520" spans="11:15" ht="12.75">
      <c r="K520" s="72"/>
      <c r="L520" s="37" t="str">
        <f>Results!C536</f>
        <v>E06</v>
      </c>
      <c r="M520" s="37" t="str">
        <f>Results!B536</f>
        <v>JMY</v>
      </c>
      <c r="N520" s="70" t="e">
        <f>LOG(Results!H536,2)</f>
        <v>#DIV/0!</v>
      </c>
      <c r="O520" s="71" t="str">
        <f>Results!I536</f>
        <v>N/A</v>
      </c>
    </row>
    <row r="521" spans="11:15" ht="12.75">
      <c r="K521" s="72"/>
      <c r="L521" s="37" t="str">
        <f>Results!C537</f>
        <v>E07</v>
      </c>
      <c r="M521" s="37" t="str">
        <f>Results!B537</f>
        <v>GIPC3</v>
      </c>
      <c r="N521" s="70" t="e">
        <f>LOG(Results!H537,2)</f>
        <v>#DIV/0!</v>
      </c>
      <c r="O521" s="71" t="str">
        <f>Results!I537</f>
        <v>N/A</v>
      </c>
    </row>
    <row r="522" spans="11:15" ht="12.75">
      <c r="K522" s="72"/>
      <c r="L522" s="37" t="str">
        <f>Results!C538</f>
        <v>E08</v>
      </c>
      <c r="M522" s="37" t="str">
        <f>Results!B538</f>
        <v>ADH1A</v>
      </c>
      <c r="N522" s="70" t="e">
        <f>LOG(Results!H538,2)</f>
        <v>#DIV/0!</v>
      </c>
      <c r="O522" s="71" t="str">
        <f>Results!I538</f>
        <v>N/A</v>
      </c>
    </row>
    <row r="523" spans="11:15" ht="12.75">
      <c r="K523" s="72"/>
      <c r="L523" s="37" t="str">
        <f>Results!C539</f>
        <v>E09</v>
      </c>
      <c r="M523" s="37" t="str">
        <f>Results!B539</f>
        <v>CCR7</v>
      </c>
      <c r="N523" s="70" t="e">
        <f>LOG(Results!H539,2)</f>
        <v>#DIV/0!</v>
      </c>
      <c r="O523" s="71" t="str">
        <f>Results!I539</f>
        <v>N/A</v>
      </c>
    </row>
    <row r="524" spans="11:15" ht="12.75">
      <c r="K524" s="72"/>
      <c r="L524" s="37" t="str">
        <f>Results!C540</f>
        <v>E10</v>
      </c>
      <c r="M524" s="37" t="str">
        <f>Results!B540</f>
        <v>MMP21</v>
      </c>
      <c r="N524" s="70" t="e">
        <f>LOG(Results!H540,2)</f>
        <v>#DIV/0!</v>
      </c>
      <c r="O524" s="71" t="str">
        <f>Results!I540</f>
        <v>N/A</v>
      </c>
    </row>
    <row r="525" spans="11:15" ht="12.75">
      <c r="K525" s="72"/>
      <c r="L525" s="37" t="str">
        <f>Results!C541</f>
        <v>E11</v>
      </c>
      <c r="M525" s="37" t="str">
        <f>Results!B541</f>
        <v>AKAP10</v>
      </c>
      <c r="N525" s="70" t="e">
        <f>LOG(Results!H541,2)</f>
        <v>#DIV/0!</v>
      </c>
      <c r="O525" s="71" t="str">
        <f>Results!I541</f>
        <v>N/A</v>
      </c>
    </row>
    <row r="526" spans="11:15" ht="12.75">
      <c r="K526" s="72"/>
      <c r="L526" s="37" t="str">
        <f>Results!C542</f>
        <v>E12</v>
      </c>
      <c r="M526" s="37" t="str">
        <f>Results!B542</f>
        <v>IRAK3</v>
      </c>
      <c r="N526" s="70" t="e">
        <f>LOG(Results!H542,2)</f>
        <v>#DIV/0!</v>
      </c>
      <c r="O526" s="71" t="str">
        <f>Results!I542</f>
        <v>N/A</v>
      </c>
    </row>
    <row r="527" spans="11:15" ht="12.75">
      <c r="K527" s="72"/>
      <c r="L527" s="37" t="str">
        <f>Results!C543</f>
        <v>F01</v>
      </c>
      <c r="M527" s="37" t="str">
        <f>Results!B543</f>
        <v>YWHAQ</v>
      </c>
      <c r="N527" s="70" t="e">
        <f>LOG(Results!H543,2)</f>
        <v>#DIV/0!</v>
      </c>
      <c r="O527" s="71" t="str">
        <f>Results!I543</f>
        <v>N/A</v>
      </c>
    </row>
    <row r="528" spans="11:15" ht="12.75">
      <c r="K528" s="72"/>
      <c r="L528" s="37" t="str">
        <f>Results!C544</f>
        <v>F02</v>
      </c>
      <c r="M528" s="37" t="str">
        <f>Results!B544</f>
        <v>STIP1</v>
      </c>
      <c r="N528" s="70" t="e">
        <f>LOG(Results!H544,2)</f>
        <v>#DIV/0!</v>
      </c>
      <c r="O528" s="71" t="str">
        <f>Results!I544</f>
        <v>N/A</v>
      </c>
    </row>
    <row r="529" spans="11:15" ht="12.75">
      <c r="K529" s="72"/>
      <c r="L529" s="37" t="str">
        <f>Results!C545</f>
        <v>F03</v>
      </c>
      <c r="M529" s="37" t="str">
        <f>Results!B545</f>
        <v>EHMT2</v>
      </c>
      <c r="N529" s="70" t="e">
        <f>LOG(Results!H545,2)</f>
        <v>#DIV/0!</v>
      </c>
      <c r="O529" s="71" t="str">
        <f>Results!I545</f>
        <v>N/A</v>
      </c>
    </row>
    <row r="530" spans="11:15" ht="12.75">
      <c r="K530" s="72"/>
      <c r="L530" s="37" t="str">
        <f>Results!C546</f>
        <v>F04</v>
      </c>
      <c r="M530" s="37" t="str">
        <f>Results!B546</f>
        <v>MAGED2</v>
      </c>
      <c r="N530" s="70" t="e">
        <f>LOG(Results!H546,2)</f>
        <v>#DIV/0!</v>
      </c>
      <c r="O530" s="71" t="str">
        <f>Results!I546</f>
        <v>N/A</v>
      </c>
    </row>
    <row r="531" spans="11:15" ht="12.75">
      <c r="K531" s="72"/>
      <c r="L531" s="37" t="str">
        <f>Results!C547</f>
        <v>F05</v>
      </c>
      <c r="M531" s="37" t="str">
        <f>Results!B547</f>
        <v>PPP1R13L</v>
      </c>
      <c r="N531" s="70" t="e">
        <f>LOG(Results!H547,2)</f>
        <v>#DIV/0!</v>
      </c>
      <c r="O531" s="71" t="str">
        <f>Results!I547</f>
        <v>N/A</v>
      </c>
    </row>
    <row r="532" spans="11:15" ht="12.75">
      <c r="K532" s="72"/>
      <c r="L532" s="37" t="str">
        <f>Results!C548</f>
        <v>F06</v>
      </c>
      <c r="M532" s="37" t="str">
        <f>Results!B548</f>
        <v>ALDH1L1</v>
      </c>
      <c r="N532" s="70" t="e">
        <f>LOG(Results!H548,2)</f>
        <v>#DIV/0!</v>
      </c>
      <c r="O532" s="71" t="str">
        <f>Results!I548</f>
        <v>N/A</v>
      </c>
    </row>
    <row r="533" spans="11:15" ht="12.75">
      <c r="K533" s="72"/>
      <c r="L533" s="37" t="str">
        <f>Results!C549</f>
        <v>F07</v>
      </c>
      <c r="M533" s="37" t="str">
        <f>Results!B549</f>
        <v>CTCF</v>
      </c>
      <c r="N533" s="70" t="e">
        <f>LOG(Results!H549,2)</f>
        <v>#DIV/0!</v>
      </c>
      <c r="O533" s="71" t="str">
        <f>Results!I549</f>
        <v>N/A</v>
      </c>
    </row>
    <row r="534" spans="11:15" ht="12.75">
      <c r="K534" s="72"/>
      <c r="L534" s="37" t="str">
        <f>Results!C550</f>
        <v>F08</v>
      </c>
      <c r="M534" s="37" t="str">
        <f>Results!B550</f>
        <v>POSTN</v>
      </c>
      <c r="N534" s="70" t="e">
        <f>LOG(Results!H550,2)</f>
        <v>#DIV/0!</v>
      </c>
      <c r="O534" s="71" t="str">
        <f>Results!I550</f>
        <v>N/A</v>
      </c>
    </row>
    <row r="535" spans="11:15" ht="12.75">
      <c r="K535" s="72"/>
      <c r="L535" s="37" t="str">
        <f>Results!C551</f>
        <v>F09</v>
      </c>
      <c r="M535" s="37" t="str">
        <f>Results!B551</f>
        <v>CENPE</v>
      </c>
      <c r="N535" s="70" t="e">
        <f>LOG(Results!H551,2)</f>
        <v>#DIV/0!</v>
      </c>
      <c r="O535" s="71" t="str">
        <f>Results!I551</f>
        <v>N/A</v>
      </c>
    </row>
    <row r="536" spans="11:15" ht="12.75">
      <c r="K536" s="72"/>
      <c r="L536" s="37" t="str">
        <f>Results!C552</f>
        <v>F10</v>
      </c>
      <c r="M536" s="37" t="str">
        <f>Results!B552</f>
        <v>HOXB13</v>
      </c>
      <c r="N536" s="70" t="e">
        <f>LOG(Results!H552,2)</f>
        <v>#DIV/0!</v>
      </c>
      <c r="O536" s="71" t="str">
        <f>Results!I552</f>
        <v>N/A</v>
      </c>
    </row>
    <row r="537" spans="11:15" ht="12.75">
      <c r="K537" s="72"/>
      <c r="L537" s="37" t="str">
        <f>Results!C553</f>
        <v>F11</v>
      </c>
      <c r="M537" s="37" t="str">
        <f>Results!B553</f>
        <v>MAD2L2</v>
      </c>
      <c r="N537" s="70" t="e">
        <f>LOG(Results!H553,2)</f>
        <v>#DIV/0!</v>
      </c>
      <c r="O537" s="71" t="str">
        <f>Results!I553</f>
        <v>N/A</v>
      </c>
    </row>
    <row r="538" spans="11:15" ht="12.75">
      <c r="K538" s="72"/>
      <c r="L538" s="37" t="str">
        <f>Results!C554</f>
        <v>F12</v>
      </c>
      <c r="M538" s="37" t="str">
        <f>Results!B554</f>
        <v>TOMM40</v>
      </c>
      <c r="N538" s="70" t="e">
        <f>LOG(Results!H554,2)</f>
        <v>#DIV/0!</v>
      </c>
      <c r="O538" s="71" t="str">
        <f>Results!I554</f>
        <v>N/A</v>
      </c>
    </row>
    <row r="539" spans="11:15" ht="12.75">
      <c r="K539" s="72"/>
      <c r="L539" s="37" t="str">
        <f>Results!C555</f>
        <v>G01</v>
      </c>
      <c r="M539" s="37" t="str">
        <f>Results!B555</f>
        <v>EMG1</v>
      </c>
      <c r="N539" s="70" t="e">
        <f>LOG(Results!H555,2)</f>
        <v>#DIV/0!</v>
      </c>
      <c r="O539" s="71" t="str">
        <f>Results!I555</f>
        <v>N/A</v>
      </c>
    </row>
    <row r="540" spans="11:15" ht="12.75">
      <c r="K540" s="72"/>
      <c r="L540" s="37" t="str">
        <f>Results!C556</f>
        <v>G02</v>
      </c>
      <c r="M540" s="37" t="str">
        <f>Results!B556</f>
        <v>CDK7</v>
      </c>
      <c r="N540" s="70" t="e">
        <f>LOG(Results!H556,2)</f>
        <v>#DIV/0!</v>
      </c>
      <c r="O540" s="71" t="str">
        <f>Results!I556</f>
        <v>N/A</v>
      </c>
    </row>
    <row r="541" spans="11:15" ht="12.75">
      <c r="K541" s="72"/>
      <c r="L541" s="37" t="str">
        <f>Results!C557</f>
        <v>G03</v>
      </c>
      <c r="M541" s="37" t="str">
        <f>Results!B557</f>
        <v>AKAP9</v>
      </c>
      <c r="N541" s="70" t="e">
        <f>LOG(Results!H557,2)</f>
        <v>#DIV/0!</v>
      </c>
      <c r="O541" s="71" t="str">
        <f>Results!I557</f>
        <v>N/A</v>
      </c>
    </row>
    <row r="542" spans="11:15" ht="12.75">
      <c r="K542" s="72"/>
      <c r="L542" s="37" t="str">
        <f>Results!C558</f>
        <v>G04</v>
      </c>
      <c r="M542" s="37" t="str">
        <f>Results!B558</f>
        <v>MUC6</v>
      </c>
      <c r="N542" s="70" t="e">
        <f>LOG(Results!H558,2)</f>
        <v>#DIV/0!</v>
      </c>
      <c r="O542" s="71" t="str">
        <f>Results!I558</f>
        <v>N/A</v>
      </c>
    </row>
    <row r="543" spans="11:15" ht="12.75">
      <c r="K543" s="72"/>
      <c r="L543" s="37" t="str">
        <f>Results!C559</f>
        <v>G05</v>
      </c>
      <c r="M543" s="37" t="str">
        <f>Results!B559</f>
        <v>DIRAS3</v>
      </c>
      <c r="N543" s="70" t="e">
        <f>LOG(Results!H559,2)</f>
        <v>#DIV/0!</v>
      </c>
      <c r="O543" s="71" t="str">
        <f>Results!I559</f>
        <v>N/A</v>
      </c>
    </row>
    <row r="544" spans="11:15" ht="12.75">
      <c r="K544" s="72"/>
      <c r="L544" s="37" t="str">
        <f>Results!C560</f>
        <v>G06</v>
      </c>
      <c r="M544" s="37" t="str">
        <f>Results!B560</f>
        <v>SHARPIN</v>
      </c>
      <c r="N544" s="70" t="e">
        <f>LOG(Results!H560,2)</f>
        <v>#DIV/0!</v>
      </c>
      <c r="O544" s="71" t="str">
        <f>Results!I560</f>
        <v>N/A</v>
      </c>
    </row>
    <row r="545" spans="11:15" ht="12.75">
      <c r="K545" s="72"/>
      <c r="L545" s="37" t="str">
        <f>Results!C561</f>
        <v>G07</v>
      </c>
      <c r="M545" s="37" t="str">
        <f>Results!B561</f>
        <v>TPMT</v>
      </c>
      <c r="N545" s="70" t="e">
        <f>LOG(Results!H561,2)</f>
        <v>#DIV/0!</v>
      </c>
      <c r="O545" s="71" t="str">
        <f>Results!I561</f>
        <v>N/A</v>
      </c>
    </row>
    <row r="546" spans="11:15" ht="12.75">
      <c r="K546" s="72"/>
      <c r="L546" s="37" t="str">
        <f>Results!C562</f>
        <v>G08</v>
      </c>
      <c r="M546" s="37" t="str">
        <f>Results!B562</f>
        <v>SSTR4</v>
      </c>
      <c r="N546" s="70" t="e">
        <f>LOG(Results!H562,2)</f>
        <v>#DIV/0!</v>
      </c>
      <c r="O546" s="71" t="str">
        <f>Results!I562</f>
        <v>N/A</v>
      </c>
    </row>
    <row r="547" spans="11:15" ht="12.75">
      <c r="K547" s="72"/>
      <c r="L547" s="37" t="str">
        <f>Results!C563</f>
        <v>G09</v>
      </c>
      <c r="M547" s="37" t="str">
        <f>Results!B563</f>
        <v>SSTR1</v>
      </c>
      <c r="N547" s="70" t="e">
        <f>LOG(Results!H563,2)</f>
        <v>#DIV/0!</v>
      </c>
      <c r="O547" s="71" t="str">
        <f>Results!I563</f>
        <v>N/A</v>
      </c>
    </row>
    <row r="548" spans="11:15" ht="12.75">
      <c r="K548" s="72"/>
      <c r="L548" s="37" t="str">
        <f>Results!C564</f>
        <v>G10</v>
      </c>
      <c r="M548" s="37" t="str">
        <f>Results!B564</f>
        <v>KLK10</v>
      </c>
      <c r="N548" s="70" t="e">
        <f>LOG(Results!H564,2)</f>
        <v>#DIV/0!</v>
      </c>
      <c r="O548" s="71" t="str">
        <f>Results!I564</f>
        <v>N/A</v>
      </c>
    </row>
    <row r="549" spans="11:15" ht="12.75">
      <c r="K549" s="72"/>
      <c r="L549" s="37" t="str">
        <f>Results!C565</f>
        <v>G11</v>
      </c>
      <c r="M549" s="37" t="str">
        <f>Results!B565</f>
        <v>POU1F1</v>
      </c>
      <c r="N549" s="70" t="e">
        <f>LOG(Results!H565,2)</f>
        <v>#DIV/0!</v>
      </c>
      <c r="O549" s="71" t="str">
        <f>Results!I565</f>
        <v>N/A</v>
      </c>
    </row>
    <row r="550" spans="11:15" ht="12.75">
      <c r="K550" s="72"/>
      <c r="L550" s="37" t="str">
        <f>Results!C566</f>
        <v>G12</v>
      </c>
      <c r="M550" s="37" t="str">
        <f>Results!B566</f>
        <v>NOS1</v>
      </c>
      <c r="N550" s="70" t="e">
        <f>LOG(Results!H566,2)</f>
        <v>#DIV/0!</v>
      </c>
      <c r="O550" s="71" t="str">
        <f>Results!I566</f>
        <v>N/A</v>
      </c>
    </row>
    <row r="551" spans="11:15" ht="12.75">
      <c r="K551" s="72"/>
      <c r="L551" s="37" t="str">
        <f>Results!C567</f>
        <v>H01</v>
      </c>
      <c r="M551" s="37" t="str">
        <f>Results!B567</f>
        <v>HGDC</v>
      </c>
      <c r="N551" s="70" t="e">
        <f>LOG(Results!H567,2)</f>
        <v>#DIV/0!</v>
      </c>
      <c r="O551" s="71" t="str">
        <f>Results!I567</f>
        <v>N/A</v>
      </c>
    </row>
    <row r="552" spans="11:15" ht="12.75">
      <c r="K552" s="72"/>
      <c r="L552" s="37" t="str">
        <f>Results!C568</f>
        <v>H02</v>
      </c>
      <c r="M552" s="37" t="str">
        <f>Results!B568</f>
        <v>HGDC</v>
      </c>
      <c r="N552" s="70" t="e">
        <f>LOG(Results!H568,2)</f>
        <v>#DIV/0!</v>
      </c>
      <c r="O552" s="71" t="str">
        <f>Results!I568</f>
        <v>N/A</v>
      </c>
    </row>
    <row r="553" spans="11:15" ht="12.75">
      <c r="K553" s="72"/>
      <c r="L553" s="37" t="str">
        <f>Results!C569</f>
        <v>H03</v>
      </c>
      <c r="M553" s="37" t="str">
        <f>Results!B569</f>
        <v>GAPDH</v>
      </c>
      <c r="N553" s="70" t="e">
        <f>LOG(Results!H569,2)</f>
        <v>#DIV/0!</v>
      </c>
      <c r="O553" s="71" t="str">
        <f>Results!I569</f>
        <v>N/A</v>
      </c>
    </row>
    <row r="554" spans="11:15" ht="12.75">
      <c r="K554" s="72"/>
      <c r="L554" s="37" t="str">
        <f>Results!C570</f>
        <v>H04</v>
      </c>
      <c r="M554" s="37" t="str">
        <f>Results!B570</f>
        <v>ACTB</v>
      </c>
      <c r="N554" s="70" t="e">
        <f>LOG(Results!H570,2)</f>
        <v>#DIV/0!</v>
      </c>
      <c r="O554" s="71" t="str">
        <f>Results!I570</f>
        <v>N/A</v>
      </c>
    </row>
    <row r="555" spans="11:15" ht="12.75">
      <c r="K555" s="72"/>
      <c r="L555" s="37" t="str">
        <f>Results!C571</f>
        <v>H05</v>
      </c>
      <c r="M555" s="37" t="str">
        <f>Results!B571</f>
        <v>B2M</v>
      </c>
      <c r="N555" s="70" t="e">
        <f>LOG(Results!H571,2)</f>
        <v>#DIV/0!</v>
      </c>
      <c r="O555" s="71" t="str">
        <f>Results!I571</f>
        <v>N/A</v>
      </c>
    </row>
    <row r="556" spans="11:15" ht="12.75">
      <c r="K556" s="72"/>
      <c r="L556" s="37" t="str">
        <f>Results!C572</f>
        <v>H06</v>
      </c>
      <c r="M556" s="37" t="str">
        <f>Results!B572</f>
        <v>RPL13A</v>
      </c>
      <c r="N556" s="70" t="e">
        <f>LOG(Results!H572,2)</f>
        <v>#DIV/0!</v>
      </c>
      <c r="O556" s="71" t="str">
        <f>Results!I572</f>
        <v>N/A</v>
      </c>
    </row>
    <row r="557" spans="11:15" ht="12.75">
      <c r="K557" s="72"/>
      <c r="L557" s="37" t="str">
        <f>Results!C573</f>
        <v>H07</v>
      </c>
      <c r="M557" s="37" t="str">
        <f>Results!B573</f>
        <v>HPRT1</v>
      </c>
      <c r="N557" s="70" t="e">
        <f>LOG(Results!H573,2)</f>
        <v>#DIV/0!</v>
      </c>
      <c r="O557" s="71" t="str">
        <f>Results!I573</f>
        <v>N/A</v>
      </c>
    </row>
    <row r="558" spans="11:15" ht="12.75">
      <c r="K558" s="74"/>
      <c r="L558" s="37" t="str">
        <f>Results!C574</f>
        <v>H08</v>
      </c>
      <c r="M558" s="37" t="str">
        <f>Results!B574</f>
        <v>RN18S1</v>
      </c>
      <c r="N558" s="70" t="e">
        <f>LOG(Results!H574,2)</f>
        <v>#DIV/0!</v>
      </c>
      <c r="O558" s="71" t="str">
        <f>Results!I574</f>
        <v>N/A</v>
      </c>
    </row>
  </sheetData>
  <mergeCells count="12">
    <mergeCell ref="A1:C1"/>
    <mergeCell ref="F1:H1"/>
    <mergeCell ref="A2:I2"/>
    <mergeCell ref="A3:I3"/>
    <mergeCell ref="A4:I4"/>
    <mergeCell ref="K5:O5"/>
    <mergeCell ref="K7:K98"/>
    <mergeCell ref="K99:K190"/>
    <mergeCell ref="K191:K282"/>
    <mergeCell ref="K283:K374"/>
    <mergeCell ref="K375:K466"/>
    <mergeCell ref="K467:K558"/>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I579"/>
  <sheetViews>
    <sheetView workbookViewId="0" topLeftCell="A1">
      <pane xSplit="3" ySplit="3" topLeftCell="D55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1714</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1715</v>
      </c>
      <c r="AA1" s="19"/>
      <c r="AB1" s="19"/>
      <c r="AC1" s="19"/>
      <c r="AD1" s="19"/>
      <c r="AE1" s="19"/>
      <c r="AF1" s="19"/>
      <c r="AG1" s="19"/>
      <c r="AH1" s="19"/>
      <c r="AI1" s="19"/>
      <c r="AJ1" s="11" t="s">
        <v>1715</v>
      </c>
      <c r="AK1" s="19"/>
      <c r="AL1" s="19"/>
      <c r="AM1" s="19"/>
      <c r="AN1" s="19"/>
      <c r="AO1" s="19"/>
      <c r="AP1" s="19"/>
      <c r="AQ1" s="19"/>
      <c r="AR1" s="19"/>
      <c r="AS1" s="28"/>
      <c r="AT1" s="29" t="s">
        <v>1716</v>
      </c>
      <c r="AU1" s="30"/>
      <c r="AV1" s="30"/>
      <c r="AW1" s="30"/>
      <c r="AX1" s="30"/>
      <c r="AY1" s="30"/>
      <c r="AZ1" s="30"/>
      <c r="BA1" s="30"/>
      <c r="BB1" s="30"/>
      <c r="BC1" s="30"/>
      <c r="BD1" s="29" t="s">
        <v>1716</v>
      </c>
      <c r="BE1" s="30"/>
      <c r="BF1" s="30"/>
      <c r="BG1" s="30"/>
      <c r="BH1" s="30"/>
      <c r="BI1" s="30"/>
      <c r="BJ1" s="30"/>
      <c r="BK1" s="30"/>
      <c r="BL1" s="30"/>
      <c r="BM1" s="30"/>
      <c r="BN1" s="35"/>
      <c r="BO1" s="35"/>
      <c r="BP1" s="29" t="s">
        <v>1717</v>
      </c>
      <c r="BQ1" s="30"/>
      <c r="BR1" s="30"/>
      <c r="BS1" s="30"/>
      <c r="BT1" s="30"/>
      <c r="BU1" s="30"/>
      <c r="BV1" s="30"/>
      <c r="BW1" s="30"/>
      <c r="BX1" s="30"/>
      <c r="BY1" s="30"/>
      <c r="BZ1" s="29" t="s">
        <v>1717</v>
      </c>
      <c r="CA1" s="30"/>
      <c r="CB1" s="30"/>
      <c r="CC1" s="30"/>
      <c r="CD1" s="30"/>
      <c r="CE1" s="30"/>
      <c r="CF1" s="30"/>
      <c r="CG1" s="30"/>
      <c r="CH1" s="30"/>
      <c r="CI1" s="30"/>
    </row>
    <row r="2" spans="1:87" ht="12.75" customHeight="1">
      <c r="A2" s="10" t="s">
        <v>3</v>
      </c>
      <c r="B2" s="10" t="s">
        <v>7</v>
      </c>
      <c r="C2" s="11" t="s">
        <v>1639</v>
      </c>
      <c r="D2" s="8" t="str">
        <f>BN3</f>
        <v>Test Sample</v>
      </c>
      <c r="E2" s="8"/>
      <c r="F2" s="8"/>
      <c r="G2" s="8"/>
      <c r="H2" s="8"/>
      <c r="I2" s="8"/>
      <c r="J2" s="8"/>
      <c r="K2" s="8"/>
      <c r="L2" s="8"/>
      <c r="M2" s="8"/>
      <c r="N2" s="11" t="s">
        <v>1718</v>
      </c>
      <c r="O2" s="11" t="s">
        <v>1639</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1719</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1644</v>
      </c>
      <c r="E3" s="12" t="s">
        <v>1645</v>
      </c>
      <c r="F3" s="12" t="s">
        <v>1646</v>
      </c>
      <c r="G3" s="12" t="s">
        <v>1647</v>
      </c>
      <c r="H3" s="12" t="s">
        <v>1648</v>
      </c>
      <c r="I3" s="12" t="s">
        <v>1649</v>
      </c>
      <c r="J3" s="12" t="s">
        <v>1650</v>
      </c>
      <c r="K3" s="12" t="s">
        <v>1651</v>
      </c>
      <c r="L3" s="12" t="s">
        <v>1652</v>
      </c>
      <c r="M3" s="12" t="s">
        <v>1653</v>
      </c>
      <c r="N3" s="11"/>
      <c r="O3" s="11"/>
      <c r="P3" s="12" t="s">
        <v>1644</v>
      </c>
      <c r="Q3" s="12" t="s">
        <v>1645</v>
      </c>
      <c r="R3" s="12" t="s">
        <v>1646</v>
      </c>
      <c r="S3" s="12" t="s">
        <v>1647</v>
      </c>
      <c r="T3" s="12" t="s">
        <v>1648</v>
      </c>
      <c r="U3" s="12" t="s">
        <v>1649</v>
      </c>
      <c r="V3" s="12" t="s">
        <v>1650</v>
      </c>
      <c r="W3" s="12" t="s">
        <v>1651</v>
      </c>
      <c r="X3" s="12" t="s">
        <v>1652</v>
      </c>
      <c r="Y3" s="12" t="s">
        <v>1653</v>
      </c>
      <c r="Z3" s="12" t="s">
        <v>1644</v>
      </c>
      <c r="AA3" s="12" t="s">
        <v>1645</v>
      </c>
      <c r="AB3" s="12" t="s">
        <v>1646</v>
      </c>
      <c r="AC3" s="12" t="s">
        <v>1647</v>
      </c>
      <c r="AD3" s="12" t="s">
        <v>1648</v>
      </c>
      <c r="AE3" s="12" t="s">
        <v>1649</v>
      </c>
      <c r="AF3" s="12" t="s">
        <v>1650</v>
      </c>
      <c r="AG3" s="12" t="s">
        <v>1651</v>
      </c>
      <c r="AH3" s="12" t="s">
        <v>1652</v>
      </c>
      <c r="AI3" s="12" t="s">
        <v>1653</v>
      </c>
      <c r="AJ3" s="12" t="s">
        <v>1644</v>
      </c>
      <c r="AK3" s="12" t="s">
        <v>1645</v>
      </c>
      <c r="AL3" s="12" t="s">
        <v>1646</v>
      </c>
      <c r="AM3" s="12" t="s">
        <v>1647</v>
      </c>
      <c r="AN3" s="12" t="s">
        <v>1648</v>
      </c>
      <c r="AO3" s="12" t="s">
        <v>1649</v>
      </c>
      <c r="AP3" s="12" t="s">
        <v>1650</v>
      </c>
      <c r="AQ3" s="12" t="s">
        <v>1651</v>
      </c>
      <c r="AR3" s="12" t="s">
        <v>1652</v>
      </c>
      <c r="AS3" s="32" t="s">
        <v>1653</v>
      </c>
      <c r="AT3" s="33" t="s">
        <v>1644</v>
      </c>
      <c r="AU3" s="33" t="s">
        <v>1645</v>
      </c>
      <c r="AV3" s="33" t="s">
        <v>1646</v>
      </c>
      <c r="AW3" s="33" t="s">
        <v>1647</v>
      </c>
      <c r="AX3" s="33" t="s">
        <v>1648</v>
      </c>
      <c r="AY3" s="33" t="s">
        <v>1649</v>
      </c>
      <c r="AZ3" s="33" t="s">
        <v>1650</v>
      </c>
      <c r="BA3" s="33" t="s">
        <v>1651</v>
      </c>
      <c r="BB3" s="33" t="s">
        <v>1652</v>
      </c>
      <c r="BC3" s="33" t="s">
        <v>1653</v>
      </c>
      <c r="BD3" s="33" t="s">
        <v>1644</v>
      </c>
      <c r="BE3" s="33" t="s">
        <v>1645</v>
      </c>
      <c r="BF3" s="33" t="s">
        <v>1646</v>
      </c>
      <c r="BG3" s="33" t="s">
        <v>1647</v>
      </c>
      <c r="BH3" s="33" t="s">
        <v>1648</v>
      </c>
      <c r="BI3" s="33" t="s">
        <v>1649</v>
      </c>
      <c r="BJ3" s="33" t="s">
        <v>1650</v>
      </c>
      <c r="BK3" s="33" t="s">
        <v>1651</v>
      </c>
      <c r="BL3" s="33" t="s">
        <v>1652</v>
      </c>
      <c r="BM3" s="33" t="s">
        <v>1653</v>
      </c>
      <c r="BN3" s="29" t="str">
        <f>Results!D2</f>
        <v>Test Sample</v>
      </c>
      <c r="BO3" s="29" t="str">
        <f>Results!E2</f>
        <v>Control Sample</v>
      </c>
      <c r="BP3" s="33" t="s">
        <v>1644</v>
      </c>
      <c r="BQ3" s="33" t="s">
        <v>1645</v>
      </c>
      <c r="BR3" s="33" t="s">
        <v>1646</v>
      </c>
      <c r="BS3" s="33" t="s">
        <v>1647</v>
      </c>
      <c r="BT3" s="33" t="s">
        <v>1648</v>
      </c>
      <c r="BU3" s="33" t="s">
        <v>1649</v>
      </c>
      <c r="BV3" s="33" t="s">
        <v>1650</v>
      </c>
      <c r="BW3" s="33" t="s">
        <v>1651</v>
      </c>
      <c r="BX3" s="33" t="s">
        <v>1652</v>
      </c>
      <c r="BY3" s="33" t="s">
        <v>1653</v>
      </c>
      <c r="BZ3" s="33" t="s">
        <v>1644</v>
      </c>
      <c r="CA3" s="33" t="s">
        <v>1645</v>
      </c>
      <c r="CB3" s="33" t="s">
        <v>1646</v>
      </c>
      <c r="CC3" s="33" t="s">
        <v>1647</v>
      </c>
      <c r="CD3" s="33" t="s">
        <v>1648</v>
      </c>
      <c r="CE3" s="33" t="s">
        <v>1649</v>
      </c>
      <c r="CF3" s="33" t="s">
        <v>1650</v>
      </c>
      <c r="CG3" s="33" t="s">
        <v>1651</v>
      </c>
      <c r="CH3" s="33" t="s">
        <v>1652</v>
      </c>
      <c r="CI3" s="33" t="s">
        <v>1653</v>
      </c>
    </row>
    <row r="4" spans="1:87" ht="12.75">
      <c r="A4" s="13" t="s">
        <v>8</v>
      </c>
      <c r="B4" s="14" t="str">
        <f>'Gene Table'!E3</f>
        <v>BRCA2</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Table'!E3</f>
        <v>BRCA2</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Table'!E4</f>
        <v>TP53</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Table'!E4</f>
        <v>TP53</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Table'!E5</f>
        <v>CHEK2</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Table'!E5</f>
        <v>CHEK2</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Table'!E6</f>
        <v>XRCC1</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Table'!E6</f>
        <v>XRCC1</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Table'!E7</f>
        <v>CYP17A1</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Table'!E7</f>
        <v>CYP17A1</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Table'!E8</f>
        <v>CYP1B1</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Table'!E8</f>
        <v>CYP1B1</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Table'!E9</f>
        <v>ESR1</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Table'!E9</f>
        <v>ESR1</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Table'!E10</f>
        <v>XRCC3</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Table'!E10</f>
        <v>XRCC3</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Table'!E11</f>
        <v>COMT</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Table'!E11</f>
        <v>COMT</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Table'!E12</f>
        <v>SULT1A1</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Table'!E12</f>
        <v>SULT1A1</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Table'!E13</f>
        <v>CYP1A1</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Table'!E13</f>
        <v>CYP1A1</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Table'!E14</f>
        <v>CYP19A1</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Table'!E14</f>
        <v>CYP19A1</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Table'!E15</f>
        <v>SOD2</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Table'!E15</f>
        <v>SOD2</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Table'!E16</f>
        <v>TGFB1</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Table'!E16</f>
        <v>TGFB1</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Table'!E17</f>
        <v>VDR</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Table'!E17</f>
        <v>VDR</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Table'!E18</f>
        <v>CYP2D6</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Table'!E18</f>
        <v>CYP2D6</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Table'!E19</f>
        <v>MTHFR</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Table'!E19</f>
        <v>MTHFR</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Table'!E20</f>
        <v>ERCC2</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Table'!E20</f>
        <v>ERCC2</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Table'!E21</f>
        <v>NAT2</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Table'!E21</f>
        <v>NAT2</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Table'!E22</f>
        <v>FGFR2</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Table'!E22</f>
        <v>FGFR2</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Table'!E23</f>
        <v>NBN</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Table'!E23</f>
        <v>NBN</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1720</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Table'!E24</f>
        <v>TNF</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Table'!E24</f>
        <v>TNF</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1721</v>
      </c>
      <c r="AA25" s="23"/>
      <c r="AB25" s="23"/>
      <c r="AC25" s="23"/>
      <c r="AD25" s="23"/>
      <c r="AE25" s="23"/>
      <c r="AF25" s="23"/>
      <c r="AG25" s="23"/>
      <c r="AH25" s="23"/>
      <c r="AI25" s="23"/>
      <c r="AJ25" s="22" t="s">
        <v>1721</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Table'!E25</f>
        <v>IGF1</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Table'!E25</f>
        <v>IGF1</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Table'!E26</f>
        <v>MDM2</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Table'!E26</f>
        <v>MDM2</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Table'!E27</f>
        <v>AR</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Table'!E27</f>
        <v>AR</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Table'!E28</f>
        <v>ESR2</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Table'!E28</f>
        <v>ESR2</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Table'!E29</f>
        <v>PGR</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Table'!E29</f>
        <v>PGR</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Table'!E30</f>
        <v>CCND1</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Table'!E30</f>
        <v>CCND1</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Table'!E31</f>
        <v>VEGFA</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Table'!E31</f>
        <v>VEGFA</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Table'!E32</f>
        <v>ABCB1</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Table'!E32</f>
        <v>ABCB1</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Table'!E33</f>
        <v>XRCC2</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Table'!E33</f>
        <v>XRCC2</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Table'!E34</f>
        <v>CASP8</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Table'!E34</f>
        <v>CASP8</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Table'!E35</f>
        <v>IGFBP3</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Table'!E35</f>
        <v>IGFBP3</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Table'!E36</f>
        <v>PIK3CA</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Table'!E36</f>
        <v>PIK3CA</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Table'!E37</f>
        <v>ERCC4</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Table'!E37</f>
        <v>ERCC4</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Table'!E38</f>
        <v>MAP3K1</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Table'!E38</f>
        <v>MAP3K1</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Table'!E39</f>
        <v>PTGS2</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Table'!E39</f>
        <v>PTGS2</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Table'!E40</f>
        <v>CYP3A5</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Table'!E40</f>
        <v>CYP3A5</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Table'!E41</f>
        <v>HSD17B1</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Table'!E41</f>
        <v>HSD17B1</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Table'!E42</f>
        <v>BARD1</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Table'!E42</f>
        <v>BARD1</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Table'!E43</f>
        <v>NQO1</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Table'!E43</f>
        <v>NQO1</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Table'!E44</f>
        <v>LIG4</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Table'!E44</f>
        <v>LIG4</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Table'!E45</f>
        <v>NOS3</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Table'!E45</f>
        <v>NOS3</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Table'!E46</f>
        <v>XPC</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Table'!E46</f>
        <v>XPC</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Table'!E47</f>
        <v>EGFR</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Table'!E47</f>
        <v>EGFR</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Table'!E48</f>
        <v>IL6</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Table'!E48</f>
        <v>IL6</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Table'!E49</f>
        <v>TYMS</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Table'!E49</f>
        <v>TYMS</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Table'!E50</f>
        <v>CDKN2A</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Table'!E50</f>
        <v>CDKN2A</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Table'!E51</f>
        <v>ERCC5</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Table'!E51</f>
        <v>ERCC5</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Table'!E52</f>
        <v>IL10</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Table'!E52</f>
        <v>IL10</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Table'!E53</f>
        <v>LEPR</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Table'!E53</f>
        <v>LEPR</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Table'!E54</f>
        <v>LSP1</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Table'!E54</f>
        <v>LSP1</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Table'!E55</f>
        <v>NCOA3</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Table'!E55</f>
        <v>NCOA3</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Table'!E56</f>
        <v>CDH1</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Table'!E56</f>
        <v>CDH1</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Table'!E57</f>
        <v>CYP2C19</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Table'!E57</f>
        <v>CYP2C19</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Table'!E58</f>
        <v>AHR</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Table'!E58</f>
        <v>AHR</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Table'!E59</f>
        <v>MMP2</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Table'!E59</f>
        <v>MMP2</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Table'!E60</f>
        <v>MPO</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Table'!E60</f>
        <v>MPO</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Table'!E61</f>
        <v>MTR</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Table'!E61</f>
        <v>MTR</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Table'!E62</f>
        <v>SERPINE1</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Table'!E62</f>
        <v>SERPINE1</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Table'!E63</f>
        <v>RAD52</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Table'!E63</f>
        <v>RAD52</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Table'!E64</f>
        <v>RAD50</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Table'!E64</f>
        <v>RAD50</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Table'!E65</f>
        <v>ADH1B</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Table'!E65</f>
        <v>ADH1B</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Table'!E66</f>
        <v>CYP2C9</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Table'!E66</f>
        <v>CYP2C9</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Table'!E67</f>
        <v>IRS1</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Table'!E67</f>
        <v>IRS1</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Table'!E68</f>
        <v>SHBG</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Table'!E68</f>
        <v>SHBG</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Table'!E69</f>
        <v>SRD5A2</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Table'!E69</f>
        <v>SRD5A2</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Table'!E70</f>
        <v>TGFBR1</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Table'!E70</f>
        <v>TGFBR1</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Table'!E71</f>
        <v>XRCC4</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Table'!E71</f>
        <v>XRCC4</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Table'!E72</f>
        <v>NAT1</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Table'!E72</f>
        <v>NAT1</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Table'!E73</f>
        <v>ADH1C</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Table'!E73</f>
        <v>ADH1C</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Table'!E74</f>
        <v>CYP11A1</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Table'!E74</f>
        <v>CYP11A1</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Table'!E75</f>
        <v>EPHX1</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Table'!E75</f>
        <v>EPHX1</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Table'!E76</f>
        <v>APEX1</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Table'!E76</f>
        <v>APEX1</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Table'!E77</f>
        <v>IGFBP1</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Table'!E77</f>
        <v>IGFBP1</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Table'!E78</f>
        <v>IL1B</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Table'!E78</f>
        <v>IL1B</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Table'!E79</f>
        <v>ITGB3</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Table'!E79</f>
        <v>ITGB3</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Table'!E80</f>
        <v>MLH1</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Table'!E80</f>
        <v>MLH1</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Table'!E81</f>
        <v>OGG1</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Table'!E81</f>
        <v>OGG1</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Table'!E82</f>
        <v>PHB</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Table'!E82</f>
        <v>PHB</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Table'!E83</f>
        <v>ZNF350</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Table'!E83</f>
        <v>ZNF350</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Table'!E84</f>
        <v>SIPA1</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Table'!E84</f>
        <v>SIPA1</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Table'!E85</f>
        <v>NR1I2</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Table'!E85</f>
        <v>NR1I2</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Table'!E86</f>
        <v>CDK4</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Table'!E86</f>
        <v>CDK4</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Table'!E87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Table'!E87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Table'!E88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Table'!E88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Table'!E89</f>
        <v>GAPDH</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Table'!E89</f>
        <v>GAPDH</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Table'!E90</f>
        <v>ACTB</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Table'!E90</f>
        <v>ACTB</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Table'!E91</f>
        <v>B2M</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Table'!E91</f>
        <v>B2M</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Table'!E92</f>
        <v>RPL13A</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Table'!E92</f>
        <v>RPL13A</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Table'!E93</f>
        <v>HPRT1</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Table'!E93</f>
        <v>HPRT1</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Table'!E94</f>
        <v>RN18S1</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Table'!E94</f>
        <v>RN18S1</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Table'!E95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Table'!E95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Table'!E96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Table'!E96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Table'!E97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Table'!E97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Table'!E98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Table'!E98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Table'!E99</f>
        <v>CCNE1</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Table'!E99</f>
        <v>CCNE1</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Table'!E100</f>
        <v>CCND2</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Table'!E100</f>
        <v>CCND2</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Table'!E101</f>
        <v>XRCC5</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Table'!E101</f>
        <v>XRCC5</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Table'!E102</f>
        <v>TXNRD1</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Table'!E102</f>
        <v>TXNRD1</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Table'!E103</f>
        <v>TXN</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Table'!E103</f>
        <v>TXN</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Table'!E104</f>
        <v>SOD1</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Table'!E104</f>
        <v>SOD1</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Table'!E105</f>
        <v>CXCL12</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Table'!E105</f>
        <v>CXCL12</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Table'!E106</f>
        <v>RAD51C</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Table'!E106</f>
        <v>RAD51C</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Table'!E107</f>
        <v>BACH1</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Table'!E107</f>
        <v>BACH1</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Table'!E108</f>
        <v>PPARG</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Table'!E108</f>
        <v>PPARG</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Table'!E109</f>
        <v>ATR</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Table'!E109</f>
        <v>ATR</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Table'!E110</f>
        <v>MRE11A</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Table'!E110</f>
        <v>MRE11A</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Table'!E111</f>
        <v>MMP3</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Table'!E111</f>
        <v>MMP3</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Table'!E112</f>
        <v>MMP1</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Table'!E112</f>
        <v>MMP1</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Table'!E113</f>
        <v>LEP</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Table'!E113</f>
        <v>LEP</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Table'!E114</f>
        <v>FASLG</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Table'!E114</f>
        <v>FASLG</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Table'!E115</f>
        <v>IGF1R</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Table'!E115</f>
        <v>IGF1R</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Table'!E116</f>
        <v>GH1</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Table'!E116</f>
        <v>GH1</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Table'!E117</f>
        <v>TXN2</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Table'!E117</f>
        <v>TXN2</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Table'!E118</f>
        <v>XRCC6</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Table'!E118</f>
        <v>XRCC6</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Table'!E119</f>
        <v>ERCC6</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Table'!E119</f>
        <v>ERCC6</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1720</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Table'!E120</f>
        <v>EP300</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Table'!E120</f>
        <v>EP300</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1721</v>
      </c>
      <c r="AA121" s="22"/>
      <c r="AB121" s="22"/>
      <c r="AC121" s="22"/>
      <c r="AD121" s="22"/>
      <c r="AE121" s="22"/>
      <c r="AF121" s="22"/>
      <c r="AG121" s="22"/>
      <c r="AH121" s="22"/>
      <c r="AI121" s="22" t="s">
        <v>1721</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Table'!E121</f>
        <v>CYP2B6</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Table'!E121</f>
        <v>CYP2B6</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Table'!E122</f>
        <v>PARP1</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Table'!E122</f>
        <v>PARP1</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Table'!E123</f>
        <v>TXNRD2</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Table'!E123</f>
        <v>TXNRD2</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Table'!E124</f>
        <v>CDKN2D</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Table'!E124</f>
        <v>CDKN2D</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Table'!E125</f>
        <v>IGFALS</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Table'!E125</f>
        <v>IGFALS</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Table'!E126</f>
        <v>HLA-DRB1</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Table'!E126</f>
        <v>HLA-DRB1</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Table'!E127</f>
        <v>GSTO1</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Table'!E127</f>
        <v>GSTO1</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Table'!E128</f>
        <v>CBR3</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Table'!E128</f>
        <v>CBR3</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Table'!E129</f>
        <v>WRN</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Table'!E129</f>
        <v>WRN</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Table'!E130</f>
        <v>UGT2B7</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Table'!E130</f>
        <v>UGT2B7</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Table'!E131</f>
        <v>SULT1E1</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Table'!E131</f>
        <v>SULT1E1</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Table'!E132</f>
        <v>BLM</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Table'!E132</f>
        <v>BLM</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6">IF(ISNUMBER(AT133),POWER(2,-AT133),"")</f>
        <v/>
      </c>
      <c r="BQ133" s="37" t="str">
        <f aca="true" t="shared" si="141" ref="BQ133:BQ196">IF(ISNUMBER(AU133),POWER(2,-AU133),"")</f>
        <v/>
      </c>
      <c r="BR133" s="37" t="str">
        <f aca="true" t="shared" si="142" ref="BR133:BR196">IF(ISNUMBER(AV133),POWER(2,-AV133),"")</f>
        <v/>
      </c>
      <c r="BS133" s="37" t="str">
        <f aca="true" t="shared" si="143" ref="BS133:BS196">IF(ISNUMBER(AW133),POWER(2,-AW133),"")</f>
        <v/>
      </c>
      <c r="BT133" s="37" t="str">
        <f aca="true" t="shared" si="144" ref="BT133:BT196">IF(ISNUMBER(AX133),POWER(2,-AX133),"")</f>
        <v/>
      </c>
      <c r="BU133" s="37" t="str">
        <f aca="true" t="shared" si="145" ref="BU133:BU196">IF(ISNUMBER(AY133),POWER(2,-AY133),"")</f>
        <v/>
      </c>
      <c r="BV133" s="37" t="str">
        <f aca="true" t="shared" si="146" ref="BV133:BV196">IF(ISNUMBER(AZ133),POWER(2,-AZ133),"")</f>
        <v/>
      </c>
      <c r="BW133" s="37" t="str">
        <f aca="true" t="shared" si="147" ref="BW133:BW196">IF(ISNUMBER(BA133),POWER(2,-BA133),"")</f>
        <v/>
      </c>
      <c r="BX133" s="37" t="str">
        <f aca="true" t="shared" si="148" ref="BX133:BX196">IF(ISNUMBER(BB133),POWER(2,-BB133),"")</f>
        <v/>
      </c>
      <c r="BY133" s="37" t="str">
        <f aca="true" t="shared" si="149" ref="BY133:BY196">IF(ISNUMBER(BC133),POWER(2,-BC133),"")</f>
        <v/>
      </c>
      <c r="BZ133" s="37" t="str">
        <f aca="true" t="shared" si="150" ref="BZ133:BZ196">IF(ISNUMBER(BD133),POWER(2,-BD133),"")</f>
        <v/>
      </c>
      <c r="CA133" s="37" t="str">
        <f aca="true" t="shared" si="151" ref="CA133:CA196">IF(ISNUMBER(BE133),POWER(2,-BE133),"")</f>
        <v/>
      </c>
      <c r="CB133" s="37" t="str">
        <f aca="true" t="shared" si="152" ref="CB133:CB196">IF(ISNUMBER(BF133),POWER(2,-BF133),"")</f>
        <v/>
      </c>
      <c r="CC133" s="37" t="str">
        <f aca="true" t="shared" si="153" ref="CC133:CC196">IF(ISNUMBER(BG133),POWER(2,-BG133),"")</f>
        <v/>
      </c>
      <c r="CD133" s="37" t="str">
        <f aca="true" t="shared" si="154" ref="CD133:CD196">IF(ISNUMBER(BH133),POWER(2,-BH133),"")</f>
        <v/>
      </c>
      <c r="CE133" s="37" t="str">
        <f aca="true" t="shared" si="155" ref="CE133:CE196">IF(ISNUMBER(BI133),POWER(2,-BI133),"")</f>
        <v/>
      </c>
      <c r="CF133" s="37" t="str">
        <f aca="true" t="shared" si="156" ref="CF133:CF196">IF(ISNUMBER(BJ133),POWER(2,-BJ133),"")</f>
        <v/>
      </c>
      <c r="CG133" s="37" t="str">
        <f aca="true" t="shared" si="157" ref="CG133:CG196">IF(ISNUMBER(BK133),POWER(2,-BK133),"")</f>
        <v/>
      </c>
      <c r="CH133" s="37" t="str">
        <f aca="true" t="shared" si="158" ref="CH133:CH196">IF(ISNUMBER(BL133),POWER(2,-BL133),"")</f>
        <v/>
      </c>
      <c r="CI133" s="37" t="str">
        <f aca="true" t="shared" si="159" ref="CI133:CI196">IF(ISNUMBER(BM133),POWER(2,-BM133),"")</f>
        <v/>
      </c>
    </row>
    <row r="134" spans="1:87" ht="12.75">
      <c r="A134" s="16"/>
      <c r="B134" s="14" t="str">
        <f>'Gene Table'!E133</f>
        <v>BCL2</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Table'!E133</f>
        <v>BCL2</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Table'!E134</f>
        <v>RB1</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Table'!E134</f>
        <v>RB1</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Table'!E135</f>
        <v>PPARBP</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Table'!E135</f>
        <v>PPARBP</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Table'!E136</f>
        <v>GHRL</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Table'!E136</f>
        <v>GHRL</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Table'!E137</f>
        <v>NME1</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Table'!E137</f>
        <v>NME1</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Table'!E138</f>
        <v>MYC</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Table'!E138</f>
        <v>MYC</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Table'!E139</f>
        <v>MMP9</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Table'!E139</f>
        <v>MMP9</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Table'!E140</f>
        <v>LIG1</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Table'!E140</f>
        <v>LIG1</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Table'!E141</f>
        <v>KDR</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Table'!E141</f>
        <v>KDR</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Table'!E142</f>
        <v>IL8</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Table'!E142</f>
        <v>IL8</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Table'!E143</f>
        <v>IL1A</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Table'!E143</f>
        <v>IL1A</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Table'!E144</f>
        <v>APOE</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Table'!E144</f>
        <v>APOE</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Table'!E145</f>
        <v>APC</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Table'!E145</f>
        <v>APC</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Table'!E146</f>
        <v>MSH6</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Table'!E146</f>
        <v>MSH6</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Table'!E147</f>
        <v>GSTM3</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Table'!E147</f>
        <v>GSTM3</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Table'!E148</f>
        <v>GSR</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Table'!E148</f>
        <v>GSR</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Table'!E149</f>
        <v>GPX4</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Table'!E149</f>
        <v>GPX4</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Table'!E150</f>
        <v>FANCD2</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Table'!E150</f>
        <v>FANCD2</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Table'!E151</f>
        <v>ERCC1</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Table'!E151</f>
        <v>ERCC1</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Table'!E152</f>
        <v>CTLA4</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Table'!E152</f>
        <v>CTLA4</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Table'!E153</f>
        <v>CHEK1</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Table'!E153</f>
        <v>CHEK1</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Table'!E154</f>
        <v>CDKN2C</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Table'!E154</f>
        <v>CDKN2C</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Table'!E155</f>
        <v>CDK2</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Table'!E155</f>
        <v>CDK2</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Table'!E156</f>
        <v>DNMT3B</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Table'!E156</f>
        <v>DNMT3B</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Table'!E157</f>
        <v>SST</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Table'!E157</f>
        <v>SST</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Table'!E158</f>
        <v>UGT2B15</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Table'!E158</f>
        <v>UGT2B15</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Table'!E159</f>
        <v>CLCA2</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Table'!E159</f>
        <v>CLCA2</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Table'!E160</f>
        <v>NCOR1</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Table'!E160</f>
        <v>NCOR1</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Table'!E161</f>
        <v>ADIPOQ</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Table'!E161</f>
        <v>ADIPOQ</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Table'!E162</f>
        <v>PERLD1</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Table'!E162</f>
        <v>PERLD1</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Table'!E163</f>
        <v>PTTG1</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Table'!E163</f>
        <v>PTTG1</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227">AVERAGE(AT164:BC164)</f>
        <v>#DIV/0!</v>
      </c>
      <c r="BO164" s="36" t="e">
        <f aca="true" t="shared" si="171" ref="BO164:BO227">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Table'!E164</f>
        <v>MBD2</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Table'!E164</f>
        <v>MBD2</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Table'!E165</f>
        <v>CBS</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Table'!E165</f>
        <v>CBS</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Table'!E166</f>
        <v>CBR1</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Table'!E166</f>
        <v>CBR1</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Table'!E167</f>
        <v>AKR1C3</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Table'!E167</f>
        <v>AKR1C3</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Table'!E168</f>
        <v>PPP1R1B</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Table'!E168</f>
        <v>PPP1R1B</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Table'!E169</f>
        <v>BAP1</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Table'!E169</f>
        <v>BAP1</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Table'!E170</f>
        <v>COL18A1</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Table'!E170</f>
        <v>COL18A1</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Table'!E171</f>
        <v>TTK</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Table'!E171</f>
        <v>TTK</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Table'!E172</f>
        <v>TOP2A</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Table'!E172</f>
        <v>TOP2A</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Table'!E173</f>
        <v>BUB1B</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Table'!E173</f>
        <v>BUB1B</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Table'!E174</f>
        <v>TERF2</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Table'!E174</f>
        <v>TERF2</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Table'!E175</f>
        <v>TERF1</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Table'!E175</f>
        <v>TERF1</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Table'!E176</f>
        <v>TEP1</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Table'!E176</f>
        <v>TEP1</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Table'!E177</f>
        <v>SSTR2</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Table'!E177</f>
        <v>SSTR2</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Table'!E178</f>
        <v>SKP2</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Table'!E178</f>
        <v>SKP2</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Table'!E179</f>
        <v>SHC1</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Table'!E179</f>
        <v>SHC1</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Table'!E180</f>
        <v>RNASEL</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Table'!E180</f>
        <v>RNASEL</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Table'!E181</f>
        <v>RAD51L1</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Table'!E181</f>
        <v>RAD51L1</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Table'!E182</f>
        <v>RAD23B</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Table'!E182</f>
        <v>RAD23B</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Table'!E183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Table'!E183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Table'!E184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Table'!E184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Table'!E185</f>
        <v>GAPDH</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Table'!E185</f>
        <v>GAPDH</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Table'!E186</f>
        <v>ACTB</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Table'!E186</f>
        <v>ACTB</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Table'!E187</f>
        <v>B2M</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Table'!E187</f>
        <v>B2M</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Table'!E188</f>
        <v>RPL13A</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Table'!E188</f>
        <v>RPL13A</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Table'!E189</f>
        <v>HPRT1</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Table'!E189</f>
        <v>HPRT1</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Table'!E190</f>
        <v>RN18S1</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Table'!E190</f>
        <v>RN18S1</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Table'!E191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Table'!E191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Table'!E192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Table'!E192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Table'!E193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Table'!E193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Table'!E194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Table'!E194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87" ht="12.75">
      <c r="A196" s="13" t="s">
        <v>631</v>
      </c>
      <c r="B196" s="14" t="str">
        <f>'Gene Table'!E195</f>
        <v>PTPRJ</v>
      </c>
      <c r="C196" s="14" t="s">
        <v>9</v>
      </c>
      <c r="D196" s="15" t="str">
        <f>IF(SUM('Test Sample Data'!D$3:D$98)&gt;10,IF(AND(ISNUMBER('Test Sample Data'!D195),'Test Sample Data'!D195&lt;$B$1,'Test Sample Data'!D195&gt;0),'Test Sample Data'!D195,$B$1),"")</f>
        <v/>
      </c>
      <c r="E196" s="15" t="str">
        <f>IF(SUM('Test Sample Data'!E$3:E$98)&gt;10,IF(AND(ISNUMBER('Test Sample Data'!E195),'Test Sample Data'!E195&lt;$B$1,'Test Sample Data'!E195&gt;0),'Test Sample Data'!E195,$B$1),"")</f>
        <v/>
      </c>
      <c r="F196" s="15" t="str">
        <f>IF(SUM('Test Sample Data'!F$3:F$98)&gt;10,IF(AND(ISNUMBER('Test Sample Data'!F195),'Test Sample Data'!F195&lt;$B$1,'Test Sample Data'!F195&gt;0),'Test Sample Data'!F195,$B$1),"")</f>
        <v/>
      </c>
      <c r="G196" s="15" t="str">
        <f>IF(SUM('Test Sample Data'!G$3:G$98)&gt;10,IF(AND(ISNUMBER('Test Sample Data'!G195),'Test Sample Data'!G195&lt;$B$1,'Test Sample Data'!G195&gt;0),'Test Sample Data'!G195,$B$1),"")</f>
        <v/>
      </c>
      <c r="H196" s="15" t="str">
        <f>IF(SUM('Test Sample Data'!H$3:H$98)&gt;10,IF(AND(ISNUMBER('Test Sample Data'!H195),'Test Sample Data'!H195&lt;$B$1,'Test Sample Data'!H195&gt;0),'Test Sample Data'!H195,$B$1),"")</f>
        <v/>
      </c>
      <c r="I196" s="15" t="str">
        <f>IF(SUM('Test Sample Data'!I$3:I$98)&gt;10,IF(AND(ISNUMBER('Test Sample Data'!I195),'Test Sample Data'!I195&lt;$B$1,'Test Sample Data'!I195&gt;0),'Test Sample Data'!I195,$B$1),"")</f>
        <v/>
      </c>
      <c r="J196" s="15" t="str">
        <f>IF(SUM('Test Sample Data'!J$3:J$98)&gt;10,IF(AND(ISNUMBER('Test Sample Data'!J195),'Test Sample Data'!J195&lt;$B$1,'Test Sample Data'!J195&gt;0),'Test Sample Data'!J195,$B$1),"")</f>
        <v/>
      </c>
      <c r="K196" s="15" t="str">
        <f>IF(SUM('Test Sample Data'!K$3:K$98)&gt;10,IF(AND(ISNUMBER('Test Sample Data'!K195),'Test Sample Data'!K195&lt;$B$1,'Test Sample Data'!K195&gt;0),'Test Sample Data'!K195,$B$1),"")</f>
        <v/>
      </c>
      <c r="L196" s="15" t="str">
        <f>IF(SUM('Test Sample Data'!L$3:L$98)&gt;10,IF(AND(ISNUMBER('Test Sample Data'!L195),'Test Sample Data'!L195&lt;$B$1,'Test Sample Data'!L195&gt;0),'Test Sample Data'!L195,$B$1),"")</f>
        <v/>
      </c>
      <c r="M196" s="15" t="str">
        <f>IF(SUM('Test Sample Data'!M$3:M$98)&gt;10,IF(AND(ISNUMBER('Test Sample Data'!M195),'Test Sample Data'!M195&lt;$B$1,'Test Sample Data'!M195&gt;0),'Test Sample Data'!M195,$B$1),"")</f>
        <v/>
      </c>
      <c r="N196" s="15" t="str">
        <f>'Gene Table'!E195</f>
        <v>PTPRJ</v>
      </c>
      <c r="O196" s="14" t="s">
        <v>9</v>
      </c>
      <c r="P196" s="15" t="str">
        <f>IF(SUM('Control Sample Data'!D$3:D$98)&gt;10,IF(AND(ISNUMBER('Control Sample Data'!D195),'Control Sample Data'!D195&lt;$B$1,'Control Sample Data'!D195&gt;0),'Control Sample Data'!D195,$B$1),"")</f>
        <v/>
      </c>
      <c r="Q196" s="15" t="str">
        <f>IF(SUM('Control Sample Data'!E$3:E$98)&gt;10,IF(AND(ISNUMBER('Control Sample Data'!E195),'Control Sample Data'!E195&lt;$B$1,'Control Sample Data'!E195&gt;0),'Control Sample Data'!E195,$B$1),"")</f>
        <v/>
      </c>
      <c r="R196" s="15" t="str">
        <f>IF(SUM('Control Sample Data'!F$3:F$98)&gt;10,IF(AND(ISNUMBER('Control Sample Data'!F195),'Control Sample Data'!F195&lt;$B$1,'Control Sample Data'!F195&gt;0),'Control Sample Data'!F195,$B$1),"")</f>
        <v/>
      </c>
      <c r="S196" s="15" t="str">
        <f>IF(SUM('Control Sample Data'!G$3:G$98)&gt;10,IF(AND(ISNUMBER('Control Sample Data'!G195),'Control Sample Data'!G195&lt;$B$1,'Control Sample Data'!G195&gt;0),'Control Sample Data'!G195,$B$1),"")</f>
        <v/>
      </c>
      <c r="T196" s="15" t="str">
        <f>IF(SUM('Control Sample Data'!H$3:H$98)&gt;10,IF(AND(ISNUMBER('Control Sample Data'!H195),'Control Sample Data'!H195&lt;$B$1,'Control Sample Data'!H195&gt;0),'Control Sample Data'!H195,$B$1),"")</f>
        <v/>
      </c>
      <c r="U196" s="15" t="str">
        <f>IF(SUM('Control Sample Data'!I$3:I$98)&gt;10,IF(AND(ISNUMBER('Control Sample Data'!I195),'Control Sample Data'!I195&lt;$B$1,'Control Sample Data'!I195&gt;0),'Control Sample Data'!I195,$B$1),"")</f>
        <v/>
      </c>
      <c r="V196" s="15" t="str">
        <f>IF(SUM('Control Sample Data'!J$3:J$98)&gt;10,IF(AND(ISNUMBER('Control Sample Data'!J195),'Control Sample Data'!J195&lt;$B$1,'Control Sample Data'!J195&gt;0),'Control Sample Data'!J195,$B$1),"")</f>
        <v/>
      </c>
      <c r="W196" s="15" t="str">
        <f>IF(SUM('Control Sample Data'!K$3:K$98)&gt;10,IF(AND(ISNUMBER('Control Sample Data'!K195),'Control Sample Data'!K195&lt;$B$1,'Control Sample Data'!K195&gt;0),'Control Sample Data'!K195,$B$1),"")</f>
        <v/>
      </c>
      <c r="X196" s="15" t="str">
        <f>IF(SUM('Control Sample Data'!L$3:L$98)&gt;10,IF(AND(ISNUMBER('Control Sample Data'!L195),'Control Sample Data'!L195&lt;$B$1,'Control Sample Data'!L195&gt;0),'Control Sample Data'!L195,$B$1),"")</f>
        <v/>
      </c>
      <c r="Y196" s="15" t="str">
        <f>IF(SUM('Control Sample Data'!M$3:M$98)&gt;10,IF(AND(ISNUMBER('Control Sample Data'!M195),'Control Sample Data'!M195&lt;$B$1,'Control Sample Data'!M195&gt;0),'Control Sample Data'!M195,$B$1),"")</f>
        <v/>
      </c>
      <c r="Z196" s="36" t="str">
        <f>IF(ISERROR(VLOOKUP('Choose Housekeeping Genes'!$C3,Calculations!$C$196:$M$291,2,0)),"",VLOOKUP('Choose Housekeeping Genes'!$C3,Calculations!$C$196:$M$291,2,0))</f>
        <v/>
      </c>
      <c r="AA196" s="36" t="str">
        <f>IF(ISERROR(VLOOKUP('Choose Housekeeping Genes'!$C3,Calculations!$C$196:$M$291,3,0)),"",VLOOKUP('Choose Housekeeping Genes'!$C3,Calculations!$C$196:$M$291,3,0))</f>
        <v/>
      </c>
      <c r="AB196" s="36" t="str">
        <f>IF(ISERROR(VLOOKUP('Choose Housekeeping Genes'!$C3,Calculations!$C$196:$M$291,4,0)),"",VLOOKUP('Choose Housekeeping Genes'!$C3,Calculations!$C$196:$M$291,4,0))</f>
        <v/>
      </c>
      <c r="AC196" s="36" t="str">
        <f>IF(ISERROR(VLOOKUP('Choose Housekeeping Genes'!$C3,Calculations!$C$196:$M$291,5,0)),"",VLOOKUP('Choose Housekeeping Genes'!$C3,Calculations!$C$196:$M$291,5,0))</f>
        <v/>
      </c>
      <c r="AD196" s="36" t="str">
        <f>IF(ISERROR(VLOOKUP('Choose Housekeeping Genes'!$C3,Calculations!$C$196:$M$291,6,0)),"",VLOOKUP('Choose Housekeeping Genes'!$C3,Calculations!$C$196:$M$291,6,0))</f>
        <v/>
      </c>
      <c r="AE196" s="36" t="str">
        <f>IF(ISERROR(VLOOKUP('Choose Housekeeping Genes'!$C3,Calculations!$C$196:$M$291,7,0)),"",VLOOKUP('Choose Housekeeping Genes'!$C3,Calculations!$C$196:$M$291,7,0))</f>
        <v/>
      </c>
      <c r="AF196" s="36" t="str">
        <f>IF(ISERROR(VLOOKUP('Choose Housekeeping Genes'!$C3,Calculations!$C$196:$M$291,8,0)),"",VLOOKUP('Choose Housekeeping Genes'!$C3,Calculations!$C$196:$M$291,8,0))</f>
        <v/>
      </c>
      <c r="AG196" s="36" t="str">
        <f>IF(ISERROR(VLOOKUP('Choose Housekeeping Genes'!$C3,Calculations!$C$196:$M$291,9,0)),"",VLOOKUP('Choose Housekeeping Genes'!$C3,Calculations!$C$196:$M$291,9,0))</f>
        <v/>
      </c>
      <c r="AH196" s="36" t="str">
        <f>IF(ISERROR(VLOOKUP('Choose Housekeeping Genes'!$C3,Calculations!$C$196:$M$291,10,0)),"",VLOOKUP('Choose Housekeeping Genes'!$C3,Calculations!$C$196:$M$291,10,0))</f>
        <v/>
      </c>
      <c r="AI196" s="36" t="str">
        <f>IF(ISERROR(VLOOKUP('Choose Housekeeping Genes'!$C3,Calculations!$C$196:$M$291,11,0)),"",VLOOKUP('Choose Housekeeping Genes'!$C3,Calculations!$C$196:$M$291,11,0))</f>
        <v/>
      </c>
      <c r="AJ196" s="36" t="str">
        <f>IF(ISERROR(VLOOKUP('Choose Housekeeping Genes'!$C3,Calculations!$C$196:$AB$291,14,0)),"",VLOOKUP('Choose Housekeeping Genes'!$C3,Calculations!$C$196:$AB$291,14,0))</f>
        <v/>
      </c>
      <c r="AK196" s="36" t="str">
        <f>IF(ISERROR(VLOOKUP('Choose Housekeeping Genes'!$C3,Calculations!$C$196:$AB$291,15,0)),"",VLOOKUP('Choose Housekeeping Genes'!$C3,Calculations!$C$196:$AB$291,15,0))</f>
        <v/>
      </c>
      <c r="AL196" s="36" t="str">
        <f>IF(ISERROR(VLOOKUP('Choose Housekeeping Genes'!$C3,Calculations!$C$196:$AB$291,16,0)),"",VLOOKUP('Choose Housekeeping Genes'!$C3,Calculations!$C$196:$AB$291,16,0))</f>
        <v/>
      </c>
      <c r="AM196" s="36" t="str">
        <f>IF(ISERROR(VLOOKUP('Choose Housekeeping Genes'!$C3,Calculations!$C$196:$AB$291,17,0)),"",VLOOKUP('Choose Housekeeping Genes'!$C3,Calculations!$C$196:$AB$291,17,0))</f>
        <v/>
      </c>
      <c r="AN196" s="36" t="str">
        <f>IF(ISERROR(VLOOKUP('Choose Housekeeping Genes'!$C3,Calculations!$C$196:$AB$291,18,0)),"",VLOOKUP('Choose Housekeeping Genes'!$C3,Calculations!$C$196:$AB$291,18,0))</f>
        <v/>
      </c>
      <c r="AO196" s="36" t="str">
        <f>IF(ISERROR(VLOOKUP('Choose Housekeeping Genes'!$C3,Calculations!$C$196:$AB$291,19,0)),"",VLOOKUP('Choose Housekeeping Genes'!$C3,Calculations!$C$196:$AB$291,19,0))</f>
        <v/>
      </c>
      <c r="AP196" s="36" t="str">
        <f>IF(ISERROR(VLOOKUP('Choose Housekeeping Genes'!$C3,Calculations!$C$196:$AB$291,20,0)),"",VLOOKUP('Choose Housekeeping Genes'!$C3,Calculations!$C$196:$AB$291,20,0))</f>
        <v/>
      </c>
      <c r="AQ196" s="36" t="str">
        <f>IF(ISERROR(VLOOKUP('Choose Housekeeping Genes'!$C3,Calculations!$C$196:$AB$291,21,0)),"",VLOOKUP('Choose Housekeeping Genes'!$C3,Calculations!$C$196:$AB$291,21,0))</f>
        <v/>
      </c>
      <c r="AR196" s="36" t="str">
        <f>IF(ISERROR(VLOOKUP('Choose Housekeeping Genes'!$C3,Calculations!$C$196:$AB$291,22,0)),"",VLOOKUP('Choose Housekeeping Genes'!$C3,Calculations!$C$196:$AB$291,22,0))</f>
        <v/>
      </c>
      <c r="AS196" s="36" t="str">
        <f>IF(ISERROR(VLOOKUP('Choose Housekeeping Genes'!$C3,Calculations!$C$196:$AB$291,23,0)),"",VLOOKUP('Choose Housekeeping Genes'!$C3,Calculations!$C$196:$AB$291,23,0))</f>
        <v/>
      </c>
      <c r="AT196" s="34" t="str">
        <f aca="true" t="shared" si="182" ref="AT196:AT227">IF(ISERROR(D196-Z$218),"",D196-Z$218)</f>
        <v/>
      </c>
      <c r="AU196" s="34" t="str">
        <f aca="true" t="shared" si="183" ref="AU196:AU227">IF(ISERROR(E196-AA$218),"",E196-AA$218)</f>
        <v/>
      </c>
      <c r="AV196" s="34" t="str">
        <f aca="true" t="shared" si="184" ref="AV196:AV227">IF(ISERROR(F196-AB$218),"",F196-AB$218)</f>
        <v/>
      </c>
      <c r="AW196" s="34" t="str">
        <f aca="true" t="shared" si="185" ref="AW196:AW227">IF(ISERROR(G196-AC$218),"",G196-AC$218)</f>
        <v/>
      </c>
      <c r="AX196" s="34" t="str">
        <f aca="true" t="shared" si="186" ref="AX196:AX227">IF(ISERROR(H196-AD$218),"",H196-AD$218)</f>
        <v/>
      </c>
      <c r="AY196" s="34" t="str">
        <f aca="true" t="shared" si="187" ref="AY196:AY227">IF(ISERROR(I196-AE$218),"",I196-AE$218)</f>
        <v/>
      </c>
      <c r="AZ196" s="34" t="str">
        <f aca="true" t="shared" si="188" ref="AZ196:AZ227">IF(ISERROR(J196-AF$218),"",J196-AF$218)</f>
        <v/>
      </c>
      <c r="BA196" s="34" t="str">
        <f aca="true" t="shared" si="189" ref="BA196:BA227">IF(ISERROR(K196-AG$218),"",K196-AG$218)</f>
        <v/>
      </c>
      <c r="BB196" s="34" t="str">
        <f aca="true" t="shared" si="190" ref="BB196:BB227">IF(ISERROR(L196-AH$218),"",L196-AH$218)</f>
        <v/>
      </c>
      <c r="BC196" s="34" t="str">
        <f aca="true" t="shared" si="191" ref="BC196:BC227">IF(ISERROR(M196-AI$218),"",M196-AI$218)</f>
        <v/>
      </c>
      <c r="BD196" s="34" t="str">
        <f>IF(ISERROR(P196-AJ$218),"",P196-AJ$218)</f>
        <v/>
      </c>
      <c r="BE196" s="34" t="str">
        <f aca="true" t="shared" si="192" ref="BE196:BM196">IF(ISERROR(Q196-AK$218),"",Q196-AK$218)</f>
        <v/>
      </c>
      <c r="BF196" s="34" t="str">
        <f t="shared" si="192"/>
        <v/>
      </c>
      <c r="BG196" s="34" t="str">
        <f t="shared" si="192"/>
        <v/>
      </c>
      <c r="BH196" s="34" t="str">
        <f t="shared" si="192"/>
        <v/>
      </c>
      <c r="BI196" s="34" t="str">
        <f t="shared" si="192"/>
        <v/>
      </c>
      <c r="BJ196" s="34" t="str">
        <f t="shared" si="192"/>
        <v/>
      </c>
      <c r="BK196" s="34" t="str">
        <f t="shared" si="192"/>
        <v/>
      </c>
      <c r="BL196" s="34" t="str">
        <f t="shared" si="192"/>
        <v/>
      </c>
      <c r="BM196" s="34" t="str">
        <f t="shared" si="192"/>
        <v/>
      </c>
      <c r="BN196" s="36" t="e">
        <f t="shared" si="170"/>
        <v>#DIV/0!</v>
      </c>
      <c r="BO196" s="36" t="e">
        <f t="shared" si="171"/>
        <v>#DIV/0!</v>
      </c>
      <c r="BP196" s="37" t="str">
        <f t="shared" si="140"/>
        <v/>
      </c>
      <c r="BQ196" s="37" t="str">
        <f t="shared" si="141"/>
        <v/>
      </c>
      <c r="BR196" s="37" t="str">
        <f t="shared" si="142"/>
        <v/>
      </c>
      <c r="BS196" s="37" t="str">
        <f t="shared" si="143"/>
        <v/>
      </c>
      <c r="BT196" s="37" t="str">
        <f t="shared" si="144"/>
        <v/>
      </c>
      <c r="BU196" s="37" t="str">
        <f t="shared" si="145"/>
        <v/>
      </c>
      <c r="BV196" s="37" t="str">
        <f t="shared" si="146"/>
        <v/>
      </c>
      <c r="BW196" s="37" t="str">
        <f t="shared" si="147"/>
        <v/>
      </c>
      <c r="BX196" s="37" t="str">
        <f t="shared" si="148"/>
        <v/>
      </c>
      <c r="BY196" s="37" t="str">
        <f t="shared" si="149"/>
        <v/>
      </c>
      <c r="BZ196" s="37" t="str">
        <f t="shared" si="150"/>
        <v/>
      </c>
      <c r="CA196" s="37" t="str">
        <f t="shared" si="151"/>
        <v/>
      </c>
      <c r="CB196" s="37" t="str">
        <f t="shared" si="152"/>
        <v/>
      </c>
      <c r="CC196" s="37" t="str">
        <f t="shared" si="153"/>
        <v/>
      </c>
      <c r="CD196" s="37" t="str">
        <f t="shared" si="154"/>
        <v/>
      </c>
      <c r="CE196" s="37" t="str">
        <f t="shared" si="155"/>
        <v/>
      </c>
      <c r="CF196" s="37" t="str">
        <f t="shared" si="156"/>
        <v/>
      </c>
      <c r="CG196" s="37" t="str">
        <f t="shared" si="157"/>
        <v/>
      </c>
      <c r="CH196" s="37" t="str">
        <f t="shared" si="158"/>
        <v/>
      </c>
      <c r="CI196" s="37" t="str">
        <f t="shared" si="159"/>
        <v/>
      </c>
    </row>
    <row r="197" spans="1:87" ht="12.75">
      <c r="A197" s="16"/>
      <c r="B197" s="14" t="str">
        <f>'Gene Table'!E196</f>
        <v>PTGS1</v>
      </c>
      <c r="C197" s="14" t="s">
        <v>13</v>
      </c>
      <c r="D197" s="15" t="str">
        <f>IF(SUM('Test Sample Data'!D$3:D$98)&gt;10,IF(AND(ISNUMBER('Test Sample Data'!D196),'Test Sample Data'!D196&lt;$B$1,'Test Sample Data'!D196&gt;0),'Test Sample Data'!D196,$B$1),"")</f>
        <v/>
      </c>
      <c r="E197" s="15" t="str">
        <f>IF(SUM('Test Sample Data'!E$3:E$98)&gt;10,IF(AND(ISNUMBER('Test Sample Data'!E196),'Test Sample Data'!E196&lt;$B$1,'Test Sample Data'!E196&gt;0),'Test Sample Data'!E196,$B$1),"")</f>
        <v/>
      </c>
      <c r="F197" s="15" t="str">
        <f>IF(SUM('Test Sample Data'!F$3:F$98)&gt;10,IF(AND(ISNUMBER('Test Sample Data'!F196),'Test Sample Data'!F196&lt;$B$1,'Test Sample Data'!F196&gt;0),'Test Sample Data'!F196,$B$1),"")</f>
        <v/>
      </c>
      <c r="G197" s="15" t="str">
        <f>IF(SUM('Test Sample Data'!G$3:G$98)&gt;10,IF(AND(ISNUMBER('Test Sample Data'!G196),'Test Sample Data'!G196&lt;$B$1,'Test Sample Data'!G196&gt;0),'Test Sample Data'!G196,$B$1),"")</f>
        <v/>
      </c>
      <c r="H197" s="15" t="str">
        <f>IF(SUM('Test Sample Data'!H$3:H$98)&gt;10,IF(AND(ISNUMBER('Test Sample Data'!H196),'Test Sample Data'!H196&lt;$B$1,'Test Sample Data'!H196&gt;0),'Test Sample Data'!H196,$B$1),"")</f>
        <v/>
      </c>
      <c r="I197" s="15" t="str">
        <f>IF(SUM('Test Sample Data'!I$3:I$98)&gt;10,IF(AND(ISNUMBER('Test Sample Data'!I196),'Test Sample Data'!I196&lt;$B$1,'Test Sample Data'!I196&gt;0),'Test Sample Data'!I196,$B$1),"")</f>
        <v/>
      </c>
      <c r="J197" s="15" t="str">
        <f>IF(SUM('Test Sample Data'!J$3:J$98)&gt;10,IF(AND(ISNUMBER('Test Sample Data'!J196),'Test Sample Data'!J196&lt;$B$1,'Test Sample Data'!J196&gt;0),'Test Sample Data'!J196,$B$1),"")</f>
        <v/>
      </c>
      <c r="K197" s="15" t="str">
        <f>IF(SUM('Test Sample Data'!K$3:K$98)&gt;10,IF(AND(ISNUMBER('Test Sample Data'!K196),'Test Sample Data'!K196&lt;$B$1,'Test Sample Data'!K196&gt;0),'Test Sample Data'!K196,$B$1),"")</f>
        <v/>
      </c>
      <c r="L197" s="15" t="str">
        <f>IF(SUM('Test Sample Data'!L$3:L$98)&gt;10,IF(AND(ISNUMBER('Test Sample Data'!L196),'Test Sample Data'!L196&lt;$B$1,'Test Sample Data'!L196&gt;0),'Test Sample Data'!L196,$B$1),"")</f>
        <v/>
      </c>
      <c r="M197" s="15" t="str">
        <f>IF(SUM('Test Sample Data'!M$3:M$98)&gt;10,IF(AND(ISNUMBER('Test Sample Data'!M196),'Test Sample Data'!M196&lt;$B$1,'Test Sample Data'!M196&gt;0),'Test Sample Data'!M196,$B$1),"")</f>
        <v/>
      </c>
      <c r="N197" s="15" t="str">
        <f>'Gene Table'!E196</f>
        <v>PTGS1</v>
      </c>
      <c r="O197" s="14" t="s">
        <v>13</v>
      </c>
      <c r="P197" s="15" t="str">
        <f>IF(SUM('Control Sample Data'!D$3:D$98)&gt;10,IF(AND(ISNUMBER('Control Sample Data'!D196),'Control Sample Data'!D196&lt;$B$1,'Control Sample Data'!D196&gt;0),'Control Sample Data'!D196,$B$1),"")</f>
        <v/>
      </c>
      <c r="Q197" s="15" t="str">
        <f>IF(SUM('Control Sample Data'!E$3:E$98)&gt;10,IF(AND(ISNUMBER('Control Sample Data'!E196),'Control Sample Data'!E196&lt;$B$1,'Control Sample Data'!E196&gt;0),'Control Sample Data'!E196,$B$1),"")</f>
        <v/>
      </c>
      <c r="R197" s="15" t="str">
        <f>IF(SUM('Control Sample Data'!F$3:F$98)&gt;10,IF(AND(ISNUMBER('Control Sample Data'!F196),'Control Sample Data'!F196&lt;$B$1,'Control Sample Data'!F196&gt;0),'Control Sample Data'!F196,$B$1),"")</f>
        <v/>
      </c>
      <c r="S197" s="15" t="str">
        <f>IF(SUM('Control Sample Data'!G$3:G$98)&gt;10,IF(AND(ISNUMBER('Control Sample Data'!G196),'Control Sample Data'!G196&lt;$B$1,'Control Sample Data'!G196&gt;0),'Control Sample Data'!G196,$B$1),"")</f>
        <v/>
      </c>
      <c r="T197" s="15" t="str">
        <f>IF(SUM('Control Sample Data'!H$3:H$98)&gt;10,IF(AND(ISNUMBER('Control Sample Data'!H196),'Control Sample Data'!H196&lt;$B$1,'Control Sample Data'!H196&gt;0),'Control Sample Data'!H196,$B$1),"")</f>
        <v/>
      </c>
      <c r="U197" s="15" t="str">
        <f>IF(SUM('Control Sample Data'!I$3:I$98)&gt;10,IF(AND(ISNUMBER('Control Sample Data'!I196),'Control Sample Data'!I196&lt;$B$1,'Control Sample Data'!I196&gt;0),'Control Sample Data'!I196,$B$1),"")</f>
        <v/>
      </c>
      <c r="V197" s="15" t="str">
        <f>IF(SUM('Control Sample Data'!J$3:J$98)&gt;10,IF(AND(ISNUMBER('Control Sample Data'!J196),'Control Sample Data'!J196&lt;$B$1,'Control Sample Data'!J196&gt;0),'Control Sample Data'!J196,$B$1),"")</f>
        <v/>
      </c>
      <c r="W197" s="15" t="str">
        <f>IF(SUM('Control Sample Data'!K$3:K$98)&gt;10,IF(AND(ISNUMBER('Control Sample Data'!K196),'Control Sample Data'!K196&lt;$B$1,'Control Sample Data'!K196&gt;0),'Control Sample Data'!K196,$B$1),"")</f>
        <v/>
      </c>
      <c r="X197" s="15" t="str">
        <f>IF(SUM('Control Sample Data'!L$3:L$98)&gt;10,IF(AND(ISNUMBER('Control Sample Data'!L196),'Control Sample Data'!L196&lt;$B$1,'Control Sample Data'!L196&gt;0),'Control Sample Data'!L196,$B$1),"")</f>
        <v/>
      </c>
      <c r="Y197" s="15" t="str">
        <f>IF(SUM('Control Sample Data'!M$3:M$98)&gt;10,IF(AND(ISNUMBER('Control Sample Data'!M196),'Control Sample Data'!M196&lt;$B$1,'Control Sample Data'!M196&gt;0),'Control Sample Data'!M196,$B$1),"")</f>
        <v/>
      </c>
      <c r="Z197" s="36" t="str">
        <f>IF(ISERROR(VLOOKUP('Choose Housekeeping Genes'!$C4,Calculations!$C$196:$M$291,2,0)),"",VLOOKUP('Choose Housekeeping Genes'!$C4,Calculations!$C$196:$M$291,2,0))</f>
        <v/>
      </c>
      <c r="AA197" s="36" t="str">
        <f>IF(ISERROR(VLOOKUP('Choose Housekeeping Genes'!$C4,Calculations!$C$196:$M$291,3,0)),"",VLOOKUP('Choose Housekeeping Genes'!$C4,Calculations!$C$196:$M$291,3,0))</f>
        <v/>
      </c>
      <c r="AB197" s="36" t="str">
        <f>IF(ISERROR(VLOOKUP('Choose Housekeeping Genes'!$C4,Calculations!$C$196:$M$291,4,0)),"",VLOOKUP('Choose Housekeeping Genes'!$C4,Calculations!$C$196:$M$291,4,0))</f>
        <v/>
      </c>
      <c r="AC197" s="36" t="str">
        <f>IF(ISERROR(VLOOKUP('Choose Housekeeping Genes'!$C4,Calculations!$C$196:$M$291,5,0)),"",VLOOKUP('Choose Housekeeping Genes'!$C4,Calculations!$C$196:$M$291,5,0))</f>
        <v/>
      </c>
      <c r="AD197" s="36" t="str">
        <f>IF(ISERROR(VLOOKUP('Choose Housekeeping Genes'!$C4,Calculations!$C$196:$M$291,6,0)),"",VLOOKUP('Choose Housekeeping Genes'!$C4,Calculations!$C$196:$M$291,6,0))</f>
        <v/>
      </c>
      <c r="AE197" s="36" t="str">
        <f>IF(ISERROR(VLOOKUP('Choose Housekeeping Genes'!$C4,Calculations!$C$196:$M$291,7,0)),"",VLOOKUP('Choose Housekeeping Genes'!$C4,Calculations!$C$196:$M$291,7,0))</f>
        <v/>
      </c>
      <c r="AF197" s="36" t="str">
        <f>IF(ISERROR(VLOOKUP('Choose Housekeeping Genes'!$C4,Calculations!$C$196:$M$291,8,0)),"",VLOOKUP('Choose Housekeeping Genes'!$C4,Calculations!$C$196:$M$291,8,0))</f>
        <v/>
      </c>
      <c r="AG197" s="36" t="str">
        <f>IF(ISERROR(VLOOKUP('Choose Housekeeping Genes'!$C4,Calculations!$C$196:$M$291,9,0)),"",VLOOKUP('Choose Housekeeping Genes'!$C4,Calculations!$C$196:$M$291,9,0))</f>
        <v/>
      </c>
      <c r="AH197" s="36" t="str">
        <f>IF(ISERROR(VLOOKUP('Choose Housekeeping Genes'!$C4,Calculations!$C$196:$M$291,10,0)),"",VLOOKUP('Choose Housekeeping Genes'!$C4,Calculations!$C$196:$M$291,10,0))</f>
        <v/>
      </c>
      <c r="AI197" s="36" t="str">
        <f>IF(ISERROR(VLOOKUP('Choose Housekeeping Genes'!$C4,Calculations!$C$196:$M$291,11,0)),"",VLOOKUP('Choose Housekeeping Genes'!$C4,Calculations!$C$196:$M$291,11,0))</f>
        <v/>
      </c>
      <c r="AJ197" s="36" t="str">
        <f>IF(ISERROR(VLOOKUP('Choose Housekeeping Genes'!$C4,Calculations!$C$196:$AB$291,14,0)),"",VLOOKUP('Choose Housekeeping Genes'!$C4,Calculations!$C$196:$AB$291,14,0))</f>
        <v/>
      </c>
      <c r="AK197" s="36" t="str">
        <f>IF(ISERROR(VLOOKUP('Choose Housekeeping Genes'!$C4,Calculations!$C$196:$AB$291,15,0)),"",VLOOKUP('Choose Housekeeping Genes'!$C4,Calculations!$C$196:$AB$291,15,0))</f>
        <v/>
      </c>
      <c r="AL197" s="36" t="str">
        <f>IF(ISERROR(VLOOKUP('Choose Housekeeping Genes'!$C4,Calculations!$C$196:$AB$291,16,0)),"",VLOOKUP('Choose Housekeeping Genes'!$C4,Calculations!$C$196:$AB$291,16,0))</f>
        <v/>
      </c>
      <c r="AM197" s="36" t="str">
        <f>IF(ISERROR(VLOOKUP('Choose Housekeeping Genes'!$C4,Calculations!$C$196:$AB$291,17,0)),"",VLOOKUP('Choose Housekeeping Genes'!$C4,Calculations!$C$196:$AB$291,17,0))</f>
        <v/>
      </c>
      <c r="AN197" s="36" t="str">
        <f>IF(ISERROR(VLOOKUP('Choose Housekeeping Genes'!$C4,Calculations!$C$196:$AB$291,18,0)),"",VLOOKUP('Choose Housekeeping Genes'!$C4,Calculations!$C$196:$AB$291,18,0))</f>
        <v/>
      </c>
      <c r="AO197" s="36" t="str">
        <f>IF(ISERROR(VLOOKUP('Choose Housekeeping Genes'!$C4,Calculations!$C$196:$AB$291,19,0)),"",VLOOKUP('Choose Housekeeping Genes'!$C4,Calculations!$C$196:$AB$291,19,0))</f>
        <v/>
      </c>
      <c r="AP197" s="36" t="str">
        <f>IF(ISERROR(VLOOKUP('Choose Housekeeping Genes'!$C4,Calculations!$C$196:$AB$291,20,0)),"",VLOOKUP('Choose Housekeeping Genes'!$C4,Calculations!$C$196:$AB$291,20,0))</f>
        <v/>
      </c>
      <c r="AQ197" s="36" t="str">
        <f>IF(ISERROR(VLOOKUP('Choose Housekeeping Genes'!$C4,Calculations!$C$196:$AB$291,21,0)),"",VLOOKUP('Choose Housekeeping Genes'!$C4,Calculations!$C$196:$AB$291,21,0))</f>
        <v/>
      </c>
      <c r="AR197" s="36" t="str">
        <f>IF(ISERROR(VLOOKUP('Choose Housekeeping Genes'!$C4,Calculations!$C$196:$AB$291,22,0)),"",VLOOKUP('Choose Housekeeping Genes'!$C4,Calculations!$C$196:$AB$291,22,0))</f>
        <v/>
      </c>
      <c r="AS197" s="36" t="str">
        <f>IF(ISERROR(VLOOKUP('Choose Housekeeping Genes'!$C4,Calculations!$C$196:$AB$291,23,0)),"",VLOOKUP('Choose Housekeeping Genes'!$C4,Calculations!$C$196:$AB$291,23,0))</f>
        <v/>
      </c>
      <c r="AT197" s="34" t="str">
        <f t="shared" si="182"/>
        <v/>
      </c>
      <c r="AU197" s="34" t="str">
        <f t="shared" si="183"/>
        <v/>
      </c>
      <c r="AV197" s="34" t="str">
        <f t="shared" si="184"/>
        <v/>
      </c>
      <c r="AW197" s="34" t="str">
        <f t="shared" si="185"/>
        <v/>
      </c>
      <c r="AX197" s="34" t="str">
        <f t="shared" si="186"/>
        <v/>
      </c>
      <c r="AY197" s="34" t="str">
        <f t="shared" si="187"/>
        <v/>
      </c>
      <c r="AZ197" s="34" t="str">
        <f t="shared" si="188"/>
        <v/>
      </c>
      <c r="BA197" s="34" t="str">
        <f t="shared" si="189"/>
        <v/>
      </c>
      <c r="BB197" s="34" t="str">
        <f t="shared" si="190"/>
        <v/>
      </c>
      <c r="BC197" s="34" t="str">
        <f t="shared" si="191"/>
        <v/>
      </c>
      <c r="BD197" s="34" t="str">
        <f aca="true" t="shared" si="193" ref="BD197:BD260">IF(ISERROR(P197-AJ$218),"",P197-AJ$218)</f>
        <v/>
      </c>
      <c r="BE197" s="34" t="str">
        <f aca="true" t="shared" si="194" ref="BE197:BE260">IF(ISERROR(Q197-AK$218),"",Q197-AK$218)</f>
        <v/>
      </c>
      <c r="BF197" s="34" t="str">
        <f aca="true" t="shared" si="195" ref="BF197:BF260">IF(ISERROR(R197-AL$218),"",R197-AL$218)</f>
        <v/>
      </c>
      <c r="BG197" s="34" t="str">
        <f aca="true" t="shared" si="196" ref="BG197:BG260">IF(ISERROR(S197-AM$218),"",S197-AM$218)</f>
        <v/>
      </c>
      <c r="BH197" s="34" t="str">
        <f aca="true" t="shared" si="197" ref="BH197:BH260">IF(ISERROR(T197-AN$218),"",T197-AN$218)</f>
        <v/>
      </c>
      <c r="BI197" s="34" t="str">
        <f aca="true" t="shared" si="198" ref="BI197:BI260">IF(ISERROR(U197-AO$218),"",U197-AO$218)</f>
        <v/>
      </c>
      <c r="BJ197" s="34" t="str">
        <f aca="true" t="shared" si="199" ref="BJ197:BJ260">IF(ISERROR(V197-AP$218),"",V197-AP$218)</f>
        <v/>
      </c>
      <c r="BK197" s="34" t="str">
        <f aca="true" t="shared" si="200" ref="BK197:BK260">IF(ISERROR(W197-AQ$218),"",W197-AQ$218)</f>
        <v/>
      </c>
      <c r="BL197" s="34" t="str">
        <f aca="true" t="shared" si="201" ref="BL197:BL260">IF(ISERROR(X197-AR$218),"",X197-AR$218)</f>
        <v/>
      </c>
      <c r="BM197" s="34" t="str">
        <f aca="true" t="shared" si="202" ref="BM197:BM260">IF(ISERROR(Y197-AS$218),"",Y197-AS$218)</f>
        <v/>
      </c>
      <c r="BN197" s="36" t="e">
        <f t="shared" si="170"/>
        <v>#DIV/0!</v>
      </c>
      <c r="BO197" s="36" t="e">
        <f t="shared" si="171"/>
        <v>#DIV/0!</v>
      </c>
      <c r="BP197" s="37" t="str">
        <f aca="true" t="shared" si="203" ref="BP197:BP260">IF(ISNUMBER(AT197),POWER(2,-AT197),"")</f>
        <v/>
      </c>
      <c r="BQ197" s="37" t="str">
        <f aca="true" t="shared" si="204" ref="BQ197:BQ260">IF(ISNUMBER(AU197),POWER(2,-AU197),"")</f>
        <v/>
      </c>
      <c r="BR197" s="37" t="str">
        <f aca="true" t="shared" si="205" ref="BR197:BR260">IF(ISNUMBER(AV197),POWER(2,-AV197),"")</f>
        <v/>
      </c>
      <c r="BS197" s="37" t="str">
        <f aca="true" t="shared" si="206" ref="BS197:BS260">IF(ISNUMBER(AW197),POWER(2,-AW197),"")</f>
        <v/>
      </c>
      <c r="BT197" s="37" t="str">
        <f aca="true" t="shared" si="207" ref="BT197:BT260">IF(ISNUMBER(AX197),POWER(2,-AX197),"")</f>
        <v/>
      </c>
      <c r="BU197" s="37" t="str">
        <f aca="true" t="shared" si="208" ref="BU197:BU260">IF(ISNUMBER(AY197),POWER(2,-AY197),"")</f>
        <v/>
      </c>
      <c r="BV197" s="37" t="str">
        <f aca="true" t="shared" si="209" ref="BV197:BV260">IF(ISNUMBER(AZ197),POWER(2,-AZ197),"")</f>
        <v/>
      </c>
      <c r="BW197" s="37" t="str">
        <f aca="true" t="shared" si="210" ref="BW197:BW260">IF(ISNUMBER(BA197),POWER(2,-BA197),"")</f>
        <v/>
      </c>
      <c r="BX197" s="37" t="str">
        <f aca="true" t="shared" si="211" ref="BX197:BX260">IF(ISNUMBER(BB197),POWER(2,-BB197),"")</f>
        <v/>
      </c>
      <c r="BY197" s="37" t="str">
        <f aca="true" t="shared" si="212" ref="BY197:BY260">IF(ISNUMBER(BC197),POWER(2,-BC197),"")</f>
        <v/>
      </c>
      <c r="BZ197" s="37" t="str">
        <f aca="true" t="shared" si="213" ref="BZ197:BZ260">IF(ISNUMBER(BD197),POWER(2,-BD197),"")</f>
        <v/>
      </c>
      <c r="CA197" s="37" t="str">
        <f aca="true" t="shared" si="214" ref="CA197:CA260">IF(ISNUMBER(BE197),POWER(2,-BE197),"")</f>
        <v/>
      </c>
      <c r="CB197" s="37" t="str">
        <f aca="true" t="shared" si="215" ref="CB197:CB260">IF(ISNUMBER(BF197),POWER(2,-BF197),"")</f>
        <v/>
      </c>
      <c r="CC197" s="37" t="str">
        <f aca="true" t="shared" si="216" ref="CC197:CC260">IF(ISNUMBER(BG197),POWER(2,-BG197),"")</f>
        <v/>
      </c>
      <c r="CD197" s="37" t="str">
        <f aca="true" t="shared" si="217" ref="CD197:CD260">IF(ISNUMBER(BH197),POWER(2,-BH197),"")</f>
        <v/>
      </c>
      <c r="CE197" s="37" t="str">
        <f aca="true" t="shared" si="218" ref="CE197:CE260">IF(ISNUMBER(BI197),POWER(2,-BI197),"")</f>
        <v/>
      </c>
      <c r="CF197" s="37" t="str">
        <f aca="true" t="shared" si="219" ref="CF197:CF260">IF(ISNUMBER(BJ197),POWER(2,-BJ197),"")</f>
        <v/>
      </c>
      <c r="CG197" s="37" t="str">
        <f aca="true" t="shared" si="220" ref="CG197:CG260">IF(ISNUMBER(BK197),POWER(2,-BK197),"")</f>
        <v/>
      </c>
      <c r="CH197" s="37" t="str">
        <f aca="true" t="shared" si="221" ref="CH197:CH260">IF(ISNUMBER(BL197),POWER(2,-BL197),"")</f>
        <v/>
      </c>
      <c r="CI197" s="37" t="str">
        <f aca="true" t="shared" si="222" ref="CI197:CI260">IF(ISNUMBER(BM197),POWER(2,-BM197),"")</f>
        <v/>
      </c>
    </row>
    <row r="198" spans="1:87" ht="12.75">
      <c r="A198" s="16"/>
      <c r="B198" s="14" t="str">
        <f>'Gene Table'!E197</f>
        <v>PTGIS</v>
      </c>
      <c r="C198" s="14" t="s">
        <v>17</v>
      </c>
      <c r="D198" s="15" t="str">
        <f>IF(SUM('Test Sample Data'!D$3:D$98)&gt;10,IF(AND(ISNUMBER('Test Sample Data'!D197),'Test Sample Data'!D197&lt;$B$1,'Test Sample Data'!D197&gt;0),'Test Sample Data'!D197,$B$1),"")</f>
        <v/>
      </c>
      <c r="E198" s="15" t="str">
        <f>IF(SUM('Test Sample Data'!E$3:E$98)&gt;10,IF(AND(ISNUMBER('Test Sample Data'!E197),'Test Sample Data'!E197&lt;$B$1,'Test Sample Data'!E197&gt;0),'Test Sample Data'!E197,$B$1),"")</f>
        <v/>
      </c>
      <c r="F198" s="15" t="str">
        <f>IF(SUM('Test Sample Data'!F$3:F$98)&gt;10,IF(AND(ISNUMBER('Test Sample Data'!F197),'Test Sample Data'!F197&lt;$B$1,'Test Sample Data'!F197&gt;0),'Test Sample Data'!F197,$B$1),"")</f>
        <v/>
      </c>
      <c r="G198" s="15" t="str">
        <f>IF(SUM('Test Sample Data'!G$3:G$98)&gt;10,IF(AND(ISNUMBER('Test Sample Data'!G197),'Test Sample Data'!G197&lt;$B$1,'Test Sample Data'!G197&gt;0),'Test Sample Data'!G197,$B$1),"")</f>
        <v/>
      </c>
      <c r="H198" s="15" t="str">
        <f>IF(SUM('Test Sample Data'!H$3:H$98)&gt;10,IF(AND(ISNUMBER('Test Sample Data'!H197),'Test Sample Data'!H197&lt;$B$1,'Test Sample Data'!H197&gt;0),'Test Sample Data'!H197,$B$1),"")</f>
        <v/>
      </c>
      <c r="I198" s="15" t="str">
        <f>IF(SUM('Test Sample Data'!I$3:I$98)&gt;10,IF(AND(ISNUMBER('Test Sample Data'!I197),'Test Sample Data'!I197&lt;$B$1,'Test Sample Data'!I197&gt;0),'Test Sample Data'!I197,$B$1),"")</f>
        <v/>
      </c>
      <c r="J198" s="15" t="str">
        <f>IF(SUM('Test Sample Data'!J$3:J$98)&gt;10,IF(AND(ISNUMBER('Test Sample Data'!J197),'Test Sample Data'!J197&lt;$B$1,'Test Sample Data'!J197&gt;0),'Test Sample Data'!J197,$B$1),"")</f>
        <v/>
      </c>
      <c r="K198" s="15" t="str">
        <f>IF(SUM('Test Sample Data'!K$3:K$98)&gt;10,IF(AND(ISNUMBER('Test Sample Data'!K197),'Test Sample Data'!K197&lt;$B$1,'Test Sample Data'!K197&gt;0),'Test Sample Data'!K197,$B$1),"")</f>
        <v/>
      </c>
      <c r="L198" s="15" t="str">
        <f>IF(SUM('Test Sample Data'!L$3:L$98)&gt;10,IF(AND(ISNUMBER('Test Sample Data'!L197),'Test Sample Data'!L197&lt;$B$1,'Test Sample Data'!L197&gt;0),'Test Sample Data'!L197,$B$1),"")</f>
        <v/>
      </c>
      <c r="M198" s="15" t="str">
        <f>IF(SUM('Test Sample Data'!M$3:M$98)&gt;10,IF(AND(ISNUMBER('Test Sample Data'!M197),'Test Sample Data'!M197&lt;$B$1,'Test Sample Data'!M197&gt;0),'Test Sample Data'!M197,$B$1),"")</f>
        <v/>
      </c>
      <c r="N198" s="15" t="str">
        <f>'Gene Table'!E197</f>
        <v>PTGIS</v>
      </c>
      <c r="O198" s="14" t="s">
        <v>17</v>
      </c>
      <c r="P198" s="15" t="str">
        <f>IF(SUM('Control Sample Data'!D$3:D$98)&gt;10,IF(AND(ISNUMBER('Control Sample Data'!D197),'Control Sample Data'!D197&lt;$B$1,'Control Sample Data'!D197&gt;0),'Control Sample Data'!D197,$B$1),"")</f>
        <v/>
      </c>
      <c r="Q198" s="15" t="str">
        <f>IF(SUM('Control Sample Data'!E$3:E$98)&gt;10,IF(AND(ISNUMBER('Control Sample Data'!E197),'Control Sample Data'!E197&lt;$B$1,'Control Sample Data'!E197&gt;0),'Control Sample Data'!E197,$B$1),"")</f>
        <v/>
      </c>
      <c r="R198" s="15" t="str">
        <f>IF(SUM('Control Sample Data'!F$3:F$98)&gt;10,IF(AND(ISNUMBER('Control Sample Data'!F197),'Control Sample Data'!F197&lt;$B$1,'Control Sample Data'!F197&gt;0),'Control Sample Data'!F197,$B$1),"")</f>
        <v/>
      </c>
      <c r="S198" s="15" t="str">
        <f>IF(SUM('Control Sample Data'!G$3:G$98)&gt;10,IF(AND(ISNUMBER('Control Sample Data'!G197),'Control Sample Data'!G197&lt;$B$1,'Control Sample Data'!G197&gt;0),'Control Sample Data'!G197,$B$1),"")</f>
        <v/>
      </c>
      <c r="T198" s="15" t="str">
        <f>IF(SUM('Control Sample Data'!H$3:H$98)&gt;10,IF(AND(ISNUMBER('Control Sample Data'!H197),'Control Sample Data'!H197&lt;$B$1,'Control Sample Data'!H197&gt;0),'Control Sample Data'!H197,$B$1),"")</f>
        <v/>
      </c>
      <c r="U198" s="15" t="str">
        <f>IF(SUM('Control Sample Data'!I$3:I$98)&gt;10,IF(AND(ISNUMBER('Control Sample Data'!I197),'Control Sample Data'!I197&lt;$B$1,'Control Sample Data'!I197&gt;0),'Control Sample Data'!I197,$B$1),"")</f>
        <v/>
      </c>
      <c r="V198" s="15" t="str">
        <f>IF(SUM('Control Sample Data'!J$3:J$98)&gt;10,IF(AND(ISNUMBER('Control Sample Data'!J197),'Control Sample Data'!J197&lt;$B$1,'Control Sample Data'!J197&gt;0),'Control Sample Data'!J197,$B$1),"")</f>
        <v/>
      </c>
      <c r="W198" s="15" t="str">
        <f>IF(SUM('Control Sample Data'!K$3:K$98)&gt;10,IF(AND(ISNUMBER('Control Sample Data'!K197),'Control Sample Data'!K197&lt;$B$1,'Control Sample Data'!K197&gt;0),'Control Sample Data'!K197,$B$1),"")</f>
        <v/>
      </c>
      <c r="X198" s="15" t="str">
        <f>IF(SUM('Control Sample Data'!L$3:L$98)&gt;10,IF(AND(ISNUMBER('Control Sample Data'!L197),'Control Sample Data'!L197&lt;$B$1,'Control Sample Data'!L197&gt;0),'Control Sample Data'!L197,$B$1),"")</f>
        <v/>
      </c>
      <c r="Y198" s="15" t="str">
        <f>IF(SUM('Control Sample Data'!M$3:M$98)&gt;10,IF(AND(ISNUMBER('Control Sample Data'!M197),'Control Sample Data'!M197&lt;$B$1,'Control Sample Data'!M197&gt;0),'Control Sample Data'!M197,$B$1),"")</f>
        <v/>
      </c>
      <c r="Z198" s="36" t="str">
        <f>IF(ISERROR(VLOOKUP('Choose Housekeeping Genes'!$C5,Calculations!$C$196:$M$291,2,0)),"",VLOOKUP('Choose Housekeeping Genes'!$C5,Calculations!$C$196:$M$291,2,0))</f>
        <v/>
      </c>
      <c r="AA198" s="36" t="str">
        <f>IF(ISERROR(VLOOKUP('Choose Housekeeping Genes'!$C5,Calculations!$C$196:$M$291,3,0)),"",VLOOKUP('Choose Housekeeping Genes'!$C5,Calculations!$C$196:$M$291,3,0))</f>
        <v/>
      </c>
      <c r="AB198" s="36" t="str">
        <f>IF(ISERROR(VLOOKUP('Choose Housekeeping Genes'!$C5,Calculations!$C$196:$M$291,4,0)),"",VLOOKUP('Choose Housekeeping Genes'!$C5,Calculations!$C$196:$M$291,4,0))</f>
        <v/>
      </c>
      <c r="AC198" s="36" t="str">
        <f>IF(ISERROR(VLOOKUP('Choose Housekeeping Genes'!$C5,Calculations!$C$196:$M$291,5,0)),"",VLOOKUP('Choose Housekeeping Genes'!$C5,Calculations!$C$196:$M$291,5,0))</f>
        <v/>
      </c>
      <c r="AD198" s="36" t="str">
        <f>IF(ISERROR(VLOOKUP('Choose Housekeeping Genes'!$C5,Calculations!$C$196:$M$291,6,0)),"",VLOOKUP('Choose Housekeeping Genes'!$C5,Calculations!$C$196:$M$291,6,0))</f>
        <v/>
      </c>
      <c r="AE198" s="36" t="str">
        <f>IF(ISERROR(VLOOKUP('Choose Housekeeping Genes'!$C5,Calculations!$C$196:$M$291,7,0)),"",VLOOKUP('Choose Housekeeping Genes'!$C5,Calculations!$C$196:$M$291,7,0))</f>
        <v/>
      </c>
      <c r="AF198" s="36" t="str">
        <f>IF(ISERROR(VLOOKUP('Choose Housekeeping Genes'!$C5,Calculations!$C$196:$M$291,8,0)),"",VLOOKUP('Choose Housekeeping Genes'!$C5,Calculations!$C$196:$M$291,8,0))</f>
        <v/>
      </c>
      <c r="AG198" s="36" t="str">
        <f>IF(ISERROR(VLOOKUP('Choose Housekeeping Genes'!$C5,Calculations!$C$196:$M$291,9,0)),"",VLOOKUP('Choose Housekeeping Genes'!$C5,Calculations!$C$196:$M$291,9,0))</f>
        <v/>
      </c>
      <c r="AH198" s="36" t="str">
        <f>IF(ISERROR(VLOOKUP('Choose Housekeeping Genes'!$C5,Calculations!$C$196:$M$291,10,0)),"",VLOOKUP('Choose Housekeeping Genes'!$C5,Calculations!$C$196:$M$291,10,0))</f>
        <v/>
      </c>
      <c r="AI198" s="36" t="str">
        <f>IF(ISERROR(VLOOKUP('Choose Housekeeping Genes'!$C5,Calculations!$C$196:$M$291,11,0)),"",VLOOKUP('Choose Housekeeping Genes'!$C5,Calculations!$C$196:$M$291,11,0))</f>
        <v/>
      </c>
      <c r="AJ198" s="36" t="str">
        <f>IF(ISERROR(VLOOKUP('Choose Housekeeping Genes'!$C5,Calculations!$C$196:$AB$291,14,0)),"",VLOOKUP('Choose Housekeeping Genes'!$C5,Calculations!$C$196:$AB$291,14,0))</f>
        <v/>
      </c>
      <c r="AK198" s="36" t="str">
        <f>IF(ISERROR(VLOOKUP('Choose Housekeeping Genes'!$C5,Calculations!$C$196:$AB$291,15,0)),"",VLOOKUP('Choose Housekeeping Genes'!$C5,Calculations!$C$196:$AB$291,15,0))</f>
        <v/>
      </c>
      <c r="AL198" s="36" t="str">
        <f>IF(ISERROR(VLOOKUP('Choose Housekeeping Genes'!$C5,Calculations!$C$196:$AB$291,16,0)),"",VLOOKUP('Choose Housekeeping Genes'!$C5,Calculations!$C$196:$AB$291,16,0))</f>
        <v/>
      </c>
      <c r="AM198" s="36" t="str">
        <f>IF(ISERROR(VLOOKUP('Choose Housekeeping Genes'!$C5,Calculations!$C$196:$AB$291,17,0)),"",VLOOKUP('Choose Housekeeping Genes'!$C5,Calculations!$C$196:$AB$291,17,0))</f>
        <v/>
      </c>
      <c r="AN198" s="36" t="str">
        <f>IF(ISERROR(VLOOKUP('Choose Housekeeping Genes'!$C5,Calculations!$C$196:$AB$291,18,0)),"",VLOOKUP('Choose Housekeeping Genes'!$C5,Calculations!$C$196:$AB$291,18,0))</f>
        <v/>
      </c>
      <c r="AO198" s="36" t="str">
        <f>IF(ISERROR(VLOOKUP('Choose Housekeeping Genes'!$C5,Calculations!$C$196:$AB$291,19,0)),"",VLOOKUP('Choose Housekeeping Genes'!$C5,Calculations!$C$196:$AB$291,19,0))</f>
        <v/>
      </c>
      <c r="AP198" s="36" t="str">
        <f>IF(ISERROR(VLOOKUP('Choose Housekeeping Genes'!$C5,Calculations!$C$196:$AB$291,20,0)),"",VLOOKUP('Choose Housekeeping Genes'!$C5,Calculations!$C$196:$AB$291,20,0))</f>
        <v/>
      </c>
      <c r="AQ198" s="36" t="str">
        <f>IF(ISERROR(VLOOKUP('Choose Housekeeping Genes'!$C5,Calculations!$C$196:$AB$291,21,0)),"",VLOOKUP('Choose Housekeeping Genes'!$C5,Calculations!$C$196:$AB$291,21,0))</f>
        <v/>
      </c>
      <c r="AR198" s="36" t="str">
        <f>IF(ISERROR(VLOOKUP('Choose Housekeeping Genes'!$C5,Calculations!$C$196:$AB$291,22,0)),"",VLOOKUP('Choose Housekeeping Genes'!$C5,Calculations!$C$196:$AB$291,22,0))</f>
        <v/>
      </c>
      <c r="AS198" s="36" t="str">
        <f>IF(ISERROR(VLOOKUP('Choose Housekeeping Genes'!$C5,Calculations!$C$196:$AB$291,23,0)),"",VLOOKUP('Choose Housekeeping Genes'!$C5,Calculations!$C$196:$AB$291,23,0))</f>
        <v/>
      </c>
      <c r="AT198" s="34" t="str">
        <f t="shared" si="182"/>
        <v/>
      </c>
      <c r="AU198" s="34" t="str">
        <f t="shared" si="183"/>
        <v/>
      </c>
      <c r="AV198" s="34" t="str">
        <f t="shared" si="184"/>
        <v/>
      </c>
      <c r="AW198" s="34" t="str">
        <f t="shared" si="185"/>
        <v/>
      </c>
      <c r="AX198" s="34" t="str">
        <f t="shared" si="186"/>
        <v/>
      </c>
      <c r="AY198" s="34" t="str">
        <f t="shared" si="187"/>
        <v/>
      </c>
      <c r="AZ198" s="34" t="str">
        <f t="shared" si="188"/>
        <v/>
      </c>
      <c r="BA198" s="34" t="str">
        <f t="shared" si="189"/>
        <v/>
      </c>
      <c r="BB198" s="34" t="str">
        <f t="shared" si="190"/>
        <v/>
      </c>
      <c r="BC198" s="34" t="str">
        <f t="shared" si="191"/>
        <v/>
      </c>
      <c r="BD198" s="34" t="str">
        <f t="shared" si="193"/>
        <v/>
      </c>
      <c r="BE198" s="34" t="str">
        <f t="shared" si="194"/>
        <v/>
      </c>
      <c r="BF198" s="34" t="str">
        <f t="shared" si="195"/>
        <v/>
      </c>
      <c r="BG198" s="34" t="str">
        <f t="shared" si="196"/>
        <v/>
      </c>
      <c r="BH198" s="34" t="str">
        <f t="shared" si="197"/>
        <v/>
      </c>
      <c r="BI198" s="34" t="str">
        <f t="shared" si="198"/>
        <v/>
      </c>
      <c r="BJ198" s="34" t="str">
        <f t="shared" si="199"/>
        <v/>
      </c>
      <c r="BK198" s="34" t="str">
        <f t="shared" si="200"/>
        <v/>
      </c>
      <c r="BL198" s="34" t="str">
        <f t="shared" si="201"/>
        <v/>
      </c>
      <c r="BM198" s="34" t="str">
        <f t="shared" si="202"/>
        <v/>
      </c>
      <c r="BN198" s="36" t="e">
        <f t="shared" si="170"/>
        <v>#DIV/0!</v>
      </c>
      <c r="BO198" s="36" t="e">
        <f t="shared" si="171"/>
        <v>#DIV/0!</v>
      </c>
      <c r="BP198" s="37" t="str">
        <f t="shared" si="203"/>
        <v/>
      </c>
      <c r="BQ198" s="37" t="str">
        <f t="shared" si="204"/>
        <v/>
      </c>
      <c r="BR198" s="37" t="str">
        <f t="shared" si="205"/>
        <v/>
      </c>
      <c r="BS198" s="37" t="str">
        <f t="shared" si="206"/>
        <v/>
      </c>
      <c r="BT198" s="37" t="str">
        <f t="shared" si="207"/>
        <v/>
      </c>
      <c r="BU198" s="37" t="str">
        <f t="shared" si="208"/>
        <v/>
      </c>
      <c r="BV198" s="37" t="str">
        <f t="shared" si="209"/>
        <v/>
      </c>
      <c r="BW198" s="37" t="str">
        <f t="shared" si="210"/>
        <v/>
      </c>
      <c r="BX198" s="37" t="str">
        <f t="shared" si="211"/>
        <v/>
      </c>
      <c r="BY198" s="37" t="str">
        <f t="shared" si="212"/>
        <v/>
      </c>
      <c r="BZ198" s="37" t="str">
        <f t="shared" si="213"/>
        <v/>
      </c>
      <c r="CA198" s="37" t="str">
        <f t="shared" si="214"/>
        <v/>
      </c>
      <c r="CB198" s="37" t="str">
        <f t="shared" si="215"/>
        <v/>
      </c>
      <c r="CC198" s="37" t="str">
        <f t="shared" si="216"/>
        <v/>
      </c>
      <c r="CD198" s="37" t="str">
        <f t="shared" si="217"/>
        <v/>
      </c>
      <c r="CE198" s="37" t="str">
        <f t="shared" si="218"/>
        <v/>
      </c>
      <c r="CF198" s="37" t="str">
        <f t="shared" si="219"/>
        <v/>
      </c>
      <c r="CG198" s="37" t="str">
        <f t="shared" si="220"/>
        <v/>
      </c>
      <c r="CH198" s="37" t="str">
        <f t="shared" si="221"/>
        <v/>
      </c>
      <c r="CI198" s="37" t="str">
        <f t="shared" si="222"/>
        <v/>
      </c>
    </row>
    <row r="199" spans="1:87" ht="12.75">
      <c r="A199" s="16"/>
      <c r="B199" s="14" t="str">
        <f>'Gene Table'!E198</f>
        <v>PTGDS</v>
      </c>
      <c r="C199" s="14" t="s">
        <v>21</v>
      </c>
      <c r="D199" s="15" t="str">
        <f>IF(SUM('Test Sample Data'!D$3:D$98)&gt;10,IF(AND(ISNUMBER('Test Sample Data'!D198),'Test Sample Data'!D198&lt;$B$1,'Test Sample Data'!D198&gt;0),'Test Sample Data'!D198,$B$1),"")</f>
        <v/>
      </c>
      <c r="E199" s="15" t="str">
        <f>IF(SUM('Test Sample Data'!E$3:E$98)&gt;10,IF(AND(ISNUMBER('Test Sample Data'!E198),'Test Sample Data'!E198&lt;$B$1,'Test Sample Data'!E198&gt;0),'Test Sample Data'!E198,$B$1),"")</f>
        <v/>
      </c>
      <c r="F199" s="15" t="str">
        <f>IF(SUM('Test Sample Data'!F$3:F$98)&gt;10,IF(AND(ISNUMBER('Test Sample Data'!F198),'Test Sample Data'!F198&lt;$B$1,'Test Sample Data'!F198&gt;0),'Test Sample Data'!F198,$B$1),"")</f>
        <v/>
      </c>
      <c r="G199" s="15" t="str">
        <f>IF(SUM('Test Sample Data'!G$3:G$98)&gt;10,IF(AND(ISNUMBER('Test Sample Data'!G198),'Test Sample Data'!G198&lt;$B$1,'Test Sample Data'!G198&gt;0),'Test Sample Data'!G198,$B$1),"")</f>
        <v/>
      </c>
      <c r="H199" s="15" t="str">
        <f>IF(SUM('Test Sample Data'!H$3:H$98)&gt;10,IF(AND(ISNUMBER('Test Sample Data'!H198),'Test Sample Data'!H198&lt;$B$1,'Test Sample Data'!H198&gt;0),'Test Sample Data'!H198,$B$1),"")</f>
        <v/>
      </c>
      <c r="I199" s="15" t="str">
        <f>IF(SUM('Test Sample Data'!I$3:I$98)&gt;10,IF(AND(ISNUMBER('Test Sample Data'!I198),'Test Sample Data'!I198&lt;$B$1,'Test Sample Data'!I198&gt;0),'Test Sample Data'!I198,$B$1),"")</f>
        <v/>
      </c>
      <c r="J199" s="15" t="str">
        <f>IF(SUM('Test Sample Data'!J$3:J$98)&gt;10,IF(AND(ISNUMBER('Test Sample Data'!J198),'Test Sample Data'!J198&lt;$B$1,'Test Sample Data'!J198&gt;0),'Test Sample Data'!J198,$B$1),"")</f>
        <v/>
      </c>
      <c r="K199" s="15" t="str">
        <f>IF(SUM('Test Sample Data'!K$3:K$98)&gt;10,IF(AND(ISNUMBER('Test Sample Data'!K198),'Test Sample Data'!K198&lt;$B$1,'Test Sample Data'!K198&gt;0),'Test Sample Data'!K198,$B$1),"")</f>
        <v/>
      </c>
      <c r="L199" s="15" t="str">
        <f>IF(SUM('Test Sample Data'!L$3:L$98)&gt;10,IF(AND(ISNUMBER('Test Sample Data'!L198),'Test Sample Data'!L198&lt;$B$1,'Test Sample Data'!L198&gt;0),'Test Sample Data'!L198,$B$1),"")</f>
        <v/>
      </c>
      <c r="M199" s="15" t="str">
        <f>IF(SUM('Test Sample Data'!M$3:M$98)&gt;10,IF(AND(ISNUMBER('Test Sample Data'!M198),'Test Sample Data'!M198&lt;$B$1,'Test Sample Data'!M198&gt;0),'Test Sample Data'!M198,$B$1),"")</f>
        <v/>
      </c>
      <c r="N199" s="15" t="str">
        <f>'Gene Table'!E198</f>
        <v>PTGDS</v>
      </c>
      <c r="O199" s="14" t="s">
        <v>21</v>
      </c>
      <c r="P199" s="15" t="str">
        <f>IF(SUM('Control Sample Data'!D$3:D$98)&gt;10,IF(AND(ISNUMBER('Control Sample Data'!D198),'Control Sample Data'!D198&lt;$B$1,'Control Sample Data'!D198&gt;0),'Control Sample Data'!D198,$B$1),"")</f>
        <v/>
      </c>
      <c r="Q199" s="15" t="str">
        <f>IF(SUM('Control Sample Data'!E$3:E$98)&gt;10,IF(AND(ISNUMBER('Control Sample Data'!E198),'Control Sample Data'!E198&lt;$B$1,'Control Sample Data'!E198&gt;0),'Control Sample Data'!E198,$B$1),"")</f>
        <v/>
      </c>
      <c r="R199" s="15" t="str">
        <f>IF(SUM('Control Sample Data'!F$3:F$98)&gt;10,IF(AND(ISNUMBER('Control Sample Data'!F198),'Control Sample Data'!F198&lt;$B$1,'Control Sample Data'!F198&gt;0),'Control Sample Data'!F198,$B$1),"")</f>
        <v/>
      </c>
      <c r="S199" s="15" t="str">
        <f>IF(SUM('Control Sample Data'!G$3:G$98)&gt;10,IF(AND(ISNUMBER('Control Sample Data'!G198),'Control Sample Data'!G198&lt;$B$1,'Control Sample Data'!G198&gt;0),'Control Sample Data'!G198,$B$1),"")</f>
        <v/>
      </c>
      <c r="T199" s="15" t="str">
        <f>IF(SUM('Control Sample Data'!H$3:H$98)&gt;10,IF(AND(ISNUMBER('Control Sample Data'!H198),'Control Sample Data'!H198&lt;$B$1,'Control Sample Data'!H198&gt;0),'Control Sample Data'!H198,$B$1),"")</f>
        <v/>
      </c>
      <c r="U199" s="15" t="str">
        <f>IF(SUM('Control Sample Data'!I$3:I$98)&gt;10,IF(AND(ISNUMBER('Control Sample Data'!I198),'Control Sample Data'!I198&lt;$B$1,'Control Sample Data'!I198&gt;0),'Control Sample Data'!I198,$B$1),"")</f>
        <v/>
      </c>
      <c r="V199" s="15" t="str">
        <f>IF(SUM('Control Sample Data'!J$3:J$98)&gt;10,IF(AND(ISNUMBER('Control Sample Data'!J198),'Control Sample Data'!J198&lt;$B$1,'Control Sample Data'!J198&gt;0),'Control Sample Data'!J198,$B$1),"")</f>
        <v/>
      </c>
      <c r="W199" s="15" t="str">
        <f>IF(SUM('Control Sample Data'!K$3:K$98)&gt;10,IF(AND(ISNUMBER('Control Sample Data'!K198),'Control Sample Data'!K198&lt;$B$1,'Control Sample Data'!K198&gt;0),'Control Sample Data'!K198,$B$1),"")</f>
        <v/>
      </c>
      <c r="X199" s="15" t="str">
        <f>IF(SUM('Control Sample Data'!L$3:L$98)&gt;10,IF(AND(ISNUMBER('Control Sample Data'!L198),'Control Sample Data'!L198&lt;$B$1,'Control Sample Data'!L198&gt;0),'Control Sample Data'!L198,$B$1),"")</f>
        <v/>
      </c>
      <c r="Y199" s="15" t="str">
        <f>IF(SUM('Control Sample Data'!M$3:M$98)&gt;10,IF(AND(ISNUMBER('Control Sample Data'!M198),'Control Sample Data'!M198&lt;$B$1,'Control Sample Data'!M198&gt;0),'Control Sample Data'!M198,$B$1),"")</f>
        <v/>
      </c>
      <c r="Z199" s="36" t="str">
        <f>IF(ISERROR(VLOOKUP('Choose Housekeeping Genes'!$C6,Calculations!$C$196:$M$291,2,0)),"",VLOOKUP('Choose Housekeeping Genes'!$C6,Calculations!$C$196:$M$291,2,0))</f>
        <v/>
      </c>
      <c r="AA199" s="36" t="str">
        <f>IF(ISERROR(VLOOKUP('Choose Housekeeping Genes'!$C6,Calculations!$C$196:$M$291,3,0)),"",VLOOKUP('Choose Housekeeping Genes'!$C6,Calculations!$C$196:$M$291,3,0))</f>
        <v/>
      </c>
      <c r="AB199" s="36" t="str">
        <f>IF(ISERROR(VLOOKUP('Choose Housekeeping Genes'!$C6,Calculations!$C$196:$M$291,4,0)),"",VLOOKUP('Choose Housekeeping Genes'!$C6,Calculations!$C$196:$M$291,4,0))</f>
        <v/>
      </c>
      <c r="AC199" s="36" t="str">
        <f>IF(ISERROR(VLOOKUP('Choose Housekeeping Genes'!$C6,Calculations!$C$196:$M$291,5,0)),"",VLOOKUP('Choose Housekeeping Genes'!$C6,Calculations!$C$196:$M$291,5,0))</f>
        <v/>
      </c>
      <c r="AD199" s="36" t="str">
        <f>IF(ISERROR(VLOOKUP('Choose Housekeeping Genes'!$C6,Calculations!$C$196:$M$291,6,0)),"",VLOOKUP('Choose Housekeeping Genes'!$C6,Calculations!$C$196:$M$291,6,0))</f>
        <v/>
      </c>
      <c r="AE199" s="36" t="str">
        <f>IF(ISERROR(VLOOKUP('Choose Housekeeping Genes'!$C6,Calculations!$C$196:$M$291,7,0)),"",VLOOKUP('Choose Housekeeping Genes'!$C6,Calculations!$C$196:$M$291,7,0))</f>
        <v/>
      </c>
      <c r="AF199" s="36" t="str">
        <f>IF(ISERROR(VLOOKUP('Choose Housekeeping Genes'!$C6,Calculations!$C$196:$M$291,8,0)),"",VLOOKUP('Choose Housekeeping Genes'!$C6,Calculations!$C$196:$M$291,8,0))</f>
        <v/>
      </c>
      <c r="AG199" s="36" t="str">
        <f>IF(ISERROR(VLOOKUP('Choose Housekeeping Genes'!$C6,Calculations!$C$196:$M$291,9,0)),"",VLOOKUP('Choose Housekeeping Genes'!$C6,Calculations!$C$196:$M$291,9,0))</f>
        <v/>
      </c>
      <c r="AH199" s="36" t="str">
        <f>IF(ISERROR(VLOOKUP('Choose Housekeeping Genes'!$C6,Calculations!$C$196:$M$291,10,0)),"",VLOOKUP('Choose Housekeeping Genes'!$C6,Calculations!$C$196:$M$291,10,0))</f>
        <v/>
      </c>
      <c r="AI199" s="36" t="str">
        <f>IF(ISERROR(VLOOKUP('Choose Housekeeping Genes'!$C6,Calculations!$C$196:$M$291,11,0)),"",VLOOKUP('Choose Housekeeping Genes'!$C6,Calculations!$C$196:$M$291,11,0))</f>
        <v/>
      </c>
      <c r="AJ199" s="36" t="str">
        <f>IF(ISERROR(VLOOKUP('Choose Housekeeping Genes'!$C6,Calculations!$C$196:$AB$291,14,0)),"",VLOOKUP('Choose Housekeeping Genes'!$C6,Calculations!$C$196:$AB$291,14,0))</f>
        <v/>
      </c>
      <c r="AK199" s="36" t="str">
        <f>IF(ISERROR(VLOOKUP('Choose Housekeeping Genes'!$C6,Calculations!$C$196:$AB$291,15,0)),"",VLOOKUP('Choose Housekeeping Genes'!$C6,Calculations!$C$196:$AB$291,15,0))</f>
        <v/>
      </c>
      <c r="AL199" s="36" t="str">
        <f>IF(ISERROR(VLOOKUP('Choose Housekeeping Genes'!$C6,Calculations!$C$196:$AB$291,16,0)),"",VLOOKUP('Choose Housekeeping Genes'!$C6,Calculations!$C$196:$AB$291,16,0))</f>
        <v/>
      </c>
      <c r="AM199" s="36" t="str">
        <f>IF(ISERROR(VLOOKUP('Choose Housekeeping Genes'!$C6,Calculations!$C$196:$AB$291,17,0)),"",VLOOKUP('Choose Housekeeping Genes'!$C6,Calculations!$C$196:$AB$291,17,0))</f>
        <v/>
      </c>
      <c r="AN199" s="36" t="str">
        <f>IF(ISERROR(VLOOKUP('Choose Housekeeping Genes'!$C6,Calculations!$C$196:$AB$291,18,0)),"",VLOOKUP('Choose Housekeeping Genes'!$C6,Calculations!$C$196:$AB$291,18,0))</f>
        <v/>
      </c>
      <c r="AO199" s="36" t="str">
        <f>IF(ISERROR(VLOOKUP('Choose Housekeeping Genes'!$C6,Calculations!$C$196:$AB$291,19,0)),"",VLOOKUP('Choose Housekeeping Genes'!$C6,Calculations!$C$196:$AB$291,19,0))</f>
        <v/>
      </c>
      <c r="AP199" s="36" t="str">
        <f>IF(ISERROR(VLOOKUP('Choose Housekeeping Genes'!$C6,Calculations!$C$196:$AB$291,20,0)),"",VLOOKUP('Choose Housekeeping Genes'!$C6,Calculations!$C$196:$AB$291,20,0))</f>
        <v/>
      </c>
      <c r="AQ199" s="36" t="str">
        <f>IF(ISERROR(VLOOKUP('Choose Housekeeping Genes'!$C6,Calculations!$C$196:$AB$291,21,0)),"",VLOOKUP('Choose Housekeeping Genes'!$C6,Calculations!$C$196:$AB$291,21,0))</f>
        <v/>
      </c>
      <c r="AR199" s="36" t="str">
        <f>IF(ISERROR(VLOOKUP('Choose Housekeeping Genes'!$C6,Calculations!$C$196:$AB$291,22,0)),"",VLOOKUP('Choose Housekeeping Genes'!$C6,Calculations!$C$196:$AB$291,22,0))</f>
        <v/>
      </c>
      <c r="AS199" s="36" t="str">
        <f>IF(ISERROR(VLOOKUP('Choose Housekeeping Genes'!$C6,Calculations!$C$196:$AB$291,23,0)),"",VLOOKUP('Choose Housekeeping Genes'!$C6,Calculations!$C$196:$AB$291,23,0))</f>
        <v/>
      </c>
      <c r="AT199" s="34" t="str">
        <f t="shared" si="182"/>
        <v/>
      </c>
      <c r="AU199" s="34" t="str">
        <f t="shared" si="183"/>
        <v/>
      </c>
      <c r="AV199" s="34" t="str">
        <f t="shared" si="184"/>
        <v/>
      </c>
      <c r="AW199" s="34" t="str">
        <f t="shared" si="185"/>
        <v/>
      </c>
      <c r="AX199" s="34" t="str">
        <f t="shared" si="186"/>
        <v/>
      </c>
      <c r="AY199" s="34" t="str">
        <f t="shared" si="187"/>
        <v/>
      </c>
      <c r="AZ199" s="34" t="str">
        <f t="shared" si="188"/>
        <v/>
      </c>
      <c r="BA199" s="34" t="str">
        <f t="shared" si="189"/>
        <v/>
      </c>
      <c r="BB199" s="34" t="str">
        <f t="shared" si="190"/>
        <v/>
      </c>
      <c r="BC199" s="34" t="str">
        <f t="shared" si="191"/>
        <v/>
      </c>
      <c r="BD199" s="34" t="str">
        <f t="shared" si="193"/>
        <v/>
      </c>
      <c r="BE199" s="34" t="str">
        <f t="shared" si="194"/>
        <v/>
      </c>
      <c r="BF199" s="34" t="str">
        <f t="shared" si="195"/>
        <v/>
      </c>
      <c r="BG199" s="34" t="str">
        <f t="shared" si="196"/>
        <v/>
      </c>
      <c r="BH199" s="34" t="str">
        <f t="shared" si="197"/>
        <v/>
      </c>
      <c r="BI199" s="34" t="str">
        <f t="shared" si="198"/>
        <v/>
      </c>
      <c r="BJ199" s="34" t="str">
        <f t="shared" si="199"/>
        <v/>
      </c>
      <c r="BK199" s="34" t="str">
        <f t="shared" si="200"/>
        <v/>
      </c>
      <c r="BL199" s="34" t="str">
        <f t="shared" si="201"/>
        <v/>
      </c>
      <c r="BM199" s="34" t="str">
        <f t="shared" si="202"/>
        <v/>
      </c>
      <c r="BN199" s="36" t="e">
        <f t="shared" si="170"/>
        <v>#DIV/0!</v>
      </c>
      <c r="BO199" s="36" t="e">
        <f t="shared" si="171"/>
        <v>#DIV/0!</v>
      </c>
      <c r="BP199" s="37" t="str">
        <f t="shared" si="203"/>
        <v/>
      </c>
      <c r="BQ199" s="37" t="str">
        <f t="shared" si="204"/>
        <v/>
      </c>
      <c r="BR199" s="37" t="str">
        <f t="shared" si="205"/>
        <v/>
      </c>
      <c r="BS199" s="37" t="str">
        <f t="shared" si="206"/>
        <v/>
      </c>
      <c r="BT199" s="37" t="str">
        <f t="shared" si="207"/>
        <v/>
      </c>
      <c r="BU199" s="37" t="str">
        <f t="shared" si="208"/>
        <v/>
      </c>
      <c r="BV199" s="37" t="str">
        <f t="shared" si="209"/>
        <v/>
      </c>
      <c r="BW199" s="37" t="str">
        <f t="shared" si="210"/>
        <v/>
      </c>
      <c r="BX199" s="37" t="str">
        <f t="shared" si="211"/>
        <v/>
      </c>
      <c r="BY199" s="37" t="str">
        <f t="shared" si="212"/>
        <v/>
      </c>
      <c r="BZ199" s="37" t="str">
        <f t="shared" si="213"/>
        <v/>
      </c>
      <c r="CA199" s="37" t="str">
        <f t="shared" si="214"/>
        <v/>
      </c>
      <c r="CB199" s="37" t="str">
        <f t="shared" si="215"/>
        <v/>
      </c>
      <c r="CC199" s="37" t="str">
        <f t="shared" si="216"/>
        <v/>
      </c>
      <c r="CD199" s="37" t="str">
        <f t="shared" si="217"/>
        <v/>
      </c>
      <c r="CE199" s="37" t="str">
        <f t="shared" si="218"/>
        <v/>
      </c>
      <c r="CF199" s="37" t="str">
        <f t="shared" si="219"/>
        <v/>
      </c>
      <c r="CG199" s="37" t="str">
        <f t="shared" si="220"/>
        <v/>
      </c>
      <c r="CH199" s="37" t="str">
        <f t="shared" si="221"/>
        <v/>
      </c>
      <c r="CI199" s="37" t="str">
        <f t="shared" si="222"/>
        <v/>
      </c>
    </row>
    <row r="200" spans="1:87" ht="12.75">
      <c r="A200" s="16"/>
      <c r="B200" s="14" t="str">
        <f>'Gene Table'!E199</f>
        <v>PTEN</v>
      </c>
      <c r="C200" s="14" t="s">
        <v>25</v>
      </c>
      <c r="D200" s="15" t="str">
        <f>IF(SUM('Test Sample Data'!D$3:D$98)&gt;10,IF(AND(ISNUMBER('Test Sample Data'!D199),'Test Sample Data'!D199&lt;$B$1,'Test Sample Data'!D199&gt;0),'Test Sample Data'!D199,$B$1),"")</f>
        <v/>
      </c>
      <c r="E200" s="15" t="str">
        <f>IF(SUM('Test Sample Data'!E$3:E$98)&gt;10,IF(AND(ISNUMBER('Test Sample Data'!E199),'Test Sample Data'!E199&lt;$B$1,'Test Sample Data'!E199&gt;0),'Test Sample Data'!E199,$B$1),"")</f>
        <v/>
      </c>
      <c r="F200" s="15" t="str">
        <f>IF(SUM('Test Sample Data'!F$3:F$98)&gt;10,IF(AND(ISNUMBER('Test Sample Data'!F199),'Test Sample Data'!F199&lt;$B$1,'Test Sample Data'!F199&gt;0),'Test Sample Data'!F199,$B$1),"")</f>
        <v/>
      </c>
      <c r="G200" s="15" t="str">
        <f>IF(SUM('Test Sample Data'!G$3:G$98)&gt;10,IF(AND(ISNUMBER('Test Sample Data'!G199),'Test Sample Data'!G199&lt;$B$1,'Test Sample Data'!G199&gt;0),'Test Sample Data'!G199,$B$1),"")</f>
        <v/>
      </c>
      <c r="H200" s="15" t="str">
        <f>IF(SUM('Test Sample Data'!H$3:H$98)&gt;10,IF(AND(ISNUMBER('Test Sample Data'!H199),'Test Sample Data'!H199&lt;$B$1,'Test Sample Data'!H199&gt;0),'Test Sample Data'!H199,$B$1),"")</f>
        <v/>
      </c>
      <c r="I200" s="15" t="str">
        <f>IF(SUM('Test Sample Data'!I$3:I$98)&gt;10,IF(AND(ISNUMBER('Test Sample Data'!I199),'Test Sample Data'!I199&lt;$B$1,'Test Sample Data'!I199&gt;0),'Test Sample Data'!I199,$B$1),"")</f>
        <v/>
      </c>
      <c r="J200" s="15" t="str">
        <f>IF(SUM('Test Sample Data'!J$3:J$98)&gt;10,IF(AND(ISNUMBER('Test Sample Data'!J199),'Test Sample Data'!J199&lt;$B$1,'Test Sample Data'!J199&gt;0),'Test Sample Data'!J199,$B$1),"")</f>
        <v/>
      </c>
      <c r="K200" s="15" t="str">
        <f>IF(SUM('Test Sample Data'!K$3:K$98)&gt;10,IF(AND(ISNUMBER('Test Sample Data'!K199),'Test Sample Data'!K199&lt;$B$1,'Test Sample Data'!K199&gt;0),'Test Sample Data'!K199,$B$1),"")</f>
        <v/>
      </c>
      <c r="L200" s="15" t="str">
        <f>IF(SUM('Test Sample Data'!L$3:L$98)&gt;10,IF(AND(ISNUMBER('Test Sample Data'!L199),'Test Sample Data'!L199&lt;$B$1,'Test Sample Data'!L199&gt;0),'Test Sample Data'!L199,$B$1),"")</f>
        <v/>
      </c>
      <c r="M200" s="15" t="str">
        <f>IF(SUM('Test Sample Data'!M$3:M$98)&gt;10,IF(AND(ISNUMBER('Test Sample Data'!M199),'Test Sample Data'!M199&lt;$B$1,'Test Sample Data'!M199&gt;0),'Test Sample Data'!M199,$B$1),"")</f>
        <v/>
      </c>
      <c r="N200" s="15" t="str">
        <f>'Gene Table'!E199</f>
        <v>PTEN</v>
      </c>
      <c r="O200" s="14" t="s">
        <v>25</v>
      </c>
      <c r="P200" s="15" t="str">
        <f>IF(SUM('Control Sample Data'!D$3:D$98)&gt;10,IF(AND(ISNUMBER('Control Sample Data'!D199),'Control Sample Data'!D199&lt;$B$1,'Control Sample Data'!D199&gt;0),'Control Sample Data'!D199,$B$1),"")</f>
        <v/>
      </c>
      <c r="Q200" s="15" t="str">
        <f>IF(SUM('Control Sample Data'!E$3:E$98)&gt;10,IF(AND(ISNUMBER('Control Sample Data'!E199),'Control Sample Data'!E199&lt;$B$1,'Control Sample Data'!E199&gt;0),'Control Sample Data'!E199,$B$1),"")</f>
        <v/>
      </c>
      <c r="R200" s="15" t="str">
        <f>IF(SUM('Control Sample Data'!F$3:F$98)&gt;10,IF(AND(ISNUMBER('Control Sample Data'!F199),'Control Sample Data'!F199&lt;$B$1,'Control Sample Data'!F199&gt;0),'Control Sample Data'!F199,$B$1),"")</f>
        <v/>
      </c>
      <c r="S200" s="15" t="str">
        <f>IF(SUM('Control Sample Data'!G$3:G$98)&gt;10,IF(AND(ISNUMBER('Control Sample Data'!G199),'Control Sample Data'!G199&lt;$B$1,'Control Sample Data'!G199&gt;0),'Control Sample Data'!G199,$B$1),"")</f>
        <v/>
      </c>
      <c r="T200" s="15" t="str">
        <f>IF(SUM('Control Sample Data'!H$3:H$98)&gt;10,IF(AND(ISNUMBER('Control Sample Data'!H199),'Control Sample Data'!H199&lt;$B$1,'Control Sample Data'!H199&gt;0),'Control Sample Data'!H199,$B$1),"")</f>
        <v/>
      </c>
      <c r="U200" s="15" t="str">
        <f>IF(SUM('Control Sample Data'!I$3:I$98)&gt;10,IF(AND(ISNUMBER('Control Sample Data'!I199),'Control Sample Data'!I199&lt;$B$1,'Control Sample Data'!I199&gt;0),'Control Sample Data'!I199,$B$1),"")</f>
        <v/>
      </c>
      <c r="V200" s="15" t="str">
        <f>IF(SUM('Control Sample Data'!J$3:J$98)&gt;10,IF(AND(ISNUMBER('Control Sample Data'!J199),'Control Sample Data'!J199&lt;$B$1,'Control Sample Data'!J199&gt;0),'Control Sample Data'!J199,$B$1),"")</f>
        <v/>
      </c>
      <c r="W200" s="15" t="str">
        <f>IF(SUM('Control Sample Data'!K$3:K$98)&gt;10,IF(AND(ISNUMBER('Control Sample Data'!K199),'Control Sample Data'!K199&lt;$B$1,'Control Sample Data'!K199&gt;0),'Control Sample Data'!K199,$B$1),"")</f>
        <v/>
      </c>
      <c r="X200" s="15" t="str">
        <f>IF(SUM('Control Sample Data'!L$3:L$98)&gt;10,IF(AND(ISNUMBER('Control Sample Data'!L199),'Control Sample Data'!L199&lt;$B$1,'Control Sample Data'!L199&gt;0),'Control Sample Data'!L199,$B$1),"")</f>
        <v/>
      </c>
      <c r="Y200" s="15" t="str">
        <f>IF(SUM('Control Sample Data'!M$3:M$98)&gt;10,IF(AND(ISNUMBER('Control Sample Data'!M199),'Control Sample Data'!M199&lt;$B$1,'Control Sample Data'!M199&gt;0),'Control Sample Data'!M199,$B$1),"")</f>
        <v/>
      </c>
      <c r="Z200" s="36" t="str">
        <f>IF(ISERROR(VLOOKUP('Choose Housekeeping Genes'!$C7,Calculations!$C$196:$M$291,2,0)),"",VLOOKUP('Choose Housekeeping Genes'!$C7,Calculations!$C$196:$M$291,2,0))</f>
        <v/>
      </c>
      <c r="AA200" s="36" t="str">
        <f>IF(ISERROR(VLOOKUP('Choose Housekeeping Genes'!$C7,Calculations!$C$196:$M$291,3,0)),"",VLOOKUP('Choose Housekeeping Genes'!$C7,Calculations!$C$196:$M$291,3,0))</f>
        <v/>
      </c>
      <c r="AB200" s="36" t="str">
        <f>IF(ISERROR(VLOOKUP('Choose Housekeeping Genes'!$C7,Calculations!$C$196:$M$291,4,0)),"",VLOOKUP('Choose Housekeeping Genes'!$C7,Calculations!$C$196:$M$291,4,0))</f>
        <v/>
      </c>
      <c r="AC200" s="36" t="str">
        <f>IF(ISERROR(VLOOKUP('Choose Housekeeping Genes'!$C7,Calculations!$C$196:$M$291,5,0)),"",VLOOKUP('Choose Housekeeping Genes'!$C7,Calculations!$C$196:$M$291,5,0))</f>
        <v/>
      </c>
      <c r="AD200" s="36" t="str">
        <f>IF(ISERROR(VLOOKUP('Choose Housekeeping Genes'!$C7,Calculations!$C$196:$M$291,6,0)),"",VLOOKUP('Choose Housekeeping Genes'!$C7,Calculations!$C$196:$M$291,6,0))</f>
        <v/>
      </c>
      <c r="AE200" s="36" t="str">
        <f>IF(ISERROR(VLOOKUP('Choose Housekeeping Genes'!$C7,Calculations!$C$196:$M$291,7,0)),"",VLOOKUP('Choose Housekeeping Genes'!$C7,Calculations!$C$196:$M$291,7,0))</f>
        <v/>
      </c>
      <c r="AF200" s="36" t="str">
        <f>IF(ISERROR(VLOOKUP('Choose Housekeeping Genes'!$C7,Calculations!$C$196:$M$291,8,0)),"",VLOOKUP('Choose Housekeeping Genes'!$C7,Calculations!$C$196:$M$291,8,0))</f>
        <v/>
      </c>
      <c r="AG200" s="36" t="str">
        <f>IF(ISERROR(VLOOKUP('Choose Housekeeping Genes'!$C7,Calculations!$C$196:$M$291,9,0)),"",VLOOKUP('Choose Housekeeping Genes'!$C7,Calculations!$C$196:$M$291,9,0))</f>
        <v/>
      </c>
      <c r="AH200" s="36" t="str">
        <f>IF(ISERROR(VLOOKUP('Choose Housekeeping Genes'!$C7,Calculations!$C$196:$M$291,10,0)),"",VLOOKUP('Choose Housekeeping Genes'!$C7,Calculations!$C$196:$M$291,10,0))</f>
        <v/>
      </c>
      <c r="AI200" s="36" t="str">
        <f>IF(ISERROR(VLOOKUP('Choose Housekeeping Genes'!$C7,Calculations!$C$196:$M$291,11,0)),"",VLOOKUP('Choose Housekeeping Genes'!$C7,Calculations!$C$196:$M$291,11,0))</f>
        <v/>
      </c>
      <c r="AJ200" s="36" t="str">
        <f>IF(ISERROR(VLOOKUP('Choose Housekeeping Genes'!$C7,Calculations!$C$196:$AB$291,14,0)),"",VLOOKUP('Choose Housekeeping Genes'!$C7,Calculations!$C$196:$AB$291,14,0))</f>
        <v/>
      </c>
      <c r="AK200" s="36" t="str">
        <f>IF(ISERROR(VLOOKUP('Choose Housekeeping Genes'!$C7,Calculations!$C$196:$AB$291,15,0)),"",VLOOKUP('Choose Housekeeping Genes'!$C7,Calculations!$C$196:$AB$291,15,0))</f>
        <v/>
      </c>
      <c r="AL200" s="36" t="str">
        <f>IF(ISERROR(VLOOKUP('Choose Housekeeping Genes'!$C7,Calculations!$C$196:$AB$291,16,0)),"",VLOOKUP('Choose Housekeeping Genes'!$C7,Calculations!$C$196:$AB$291,16,0))</f>
        <v/>
      </c>
      <c r="AM200" s="36" t="str">
        <f>IF(ISERROR(VLOOKUP('Choose Housekeeping Genes'!$C7,Calculations!$C$196:$AB$291,17,0)),"",VLOOKUP('Choose Housekeeping Genes'!$C7,Calculations!$C$196:$AB$291,17,0))</f>
        <v/>
      </c>
      <c r="AN200" s="36" t="str">
        <f>IF(ISERROR(VLOOKUP('Choose Housekeeping Genes'!$C7,Calculations!$C$196:$AB$291,18,0)),"",VLOOKUP('Choose Housekeeping Genes'!$C7,Calculations!$C$196:$AB$291,18,0))</f>
        <v/>
      </c>
      <c r="AO200" s="36" t="str">
        <f>IF(ISERROR(VLOOKUP('Choose Housekeeping Genes'!$C7,Calculations!$C$196:$AB$291,19,0)),"",VLOOKUP('Choose Housekeeping Genes'!$C7,Calculations!$C$196:$AB$291,19,0))</f>
        <v/>
      </c>
      <c r="AP200" s="36" t="str">
        <f>IF(ISERROR(VLOOKUP('Choose Housekeeping Genes'!$C7,Calculations!$C$196:$AB$291,20,0)),"",VLOOKUP('Choose Housekeeping Genes'!$C7,Calculations!$C$196:$AB$291,20,0))</f>
        <v/>
      </c>
      <c r="AQ200" s="36" t="str">
        <f>IF(ISERROR(VLOOKUP('Choose Housekeeping Genes'!$C7,Calculations!$C$196:$AB$291,21,0)),"",VLOOKUP('Choose Housekeeping Genes'!$C7,Calculations!$C$196:$AB$291,21,0))</f>
        <v/>
      </c>
      <c r="AR200" s="36" t="str">
        <f>IF(ISERROR(VLOOKUP('Choose Housekeeping Genes'!$C7,Calculations!$C$196:$AB$291,22,0)),"",VLOOKUP('Choose Housekeeping Genes'!$C7,Calculations!$C$196:$AB$291,22,0))</f>
        <v/>
      </c>
      <c r="AS200" s="36" t="str">
        <f>IF(ISERROR(VLOOKUP('Choose Housekeeping Genes'!$C7,Calculations!$C$196:$AB$291,23,0)),"",VLOOKUP('Choose Housekeeping Genes'!$C7,Calculations!$C$196:$AB$291,23,0))</f>
        <v/>
      </c>
      <c r="AT200" s="34" t="str">
        <f t="shared" si="182"/>
        <v/>
      </c>
      <c r="AU200" s="34" t="str">
        <f t="shared" si="183"/>
        <v/>
      </c>
      <c r="AV200" s="34" t="str">
        <f t="shared" si="184"/>
        <v/>
      </c>
      <c r="AW200" s="34" t="str">
        <f t="shared" si="185"/>
        <v/>
      </c>
      <c r="AX200" s="34" t="str">
        <f t="shared" si="186"/>
        <v/>
      </c>
      <c r="AY200" s="34" t="str">
        <f t="shared" si="187"/>
        <v/>
      </c>
      <c r="AZ200" s="34" t="str">
        <f t="shared" si="188"/>
        <v/>
      </c>
      <c r="BA200" s="34" t="str">
        <f t="shared" si="189"/>
        <v/>
      </c>
      <c r="BB200" s="34" t="str">
        <f t="shared" si="190"/>
        <v/>
      </c>
      <c r="BC200" s="34" t="str">
        <f t="shared" si="191"/>
        <v/>
      </c>
      <c r="BD200" s="34" t="str">
        <f t="shared" si="193"/>
        <v/>
      </c>
      <c r="BE200" s="34" t="str">
        <f t="shared" si="194"/>
        <v/>
      </c>
      <c r="BF200" s="34" t="str">
        <f t="shared" si="195"/>
        <v/>
      </c>
      <c r="BG200" s="34" t="str">
        <f t="shared" si="196"/>
        <v/>
      </c>
      <c r="BH200" s="34" t="str">
        <f t="shared" si="197"/>
        <v/>
      </c>
      <c r="BI200" s="34" t="str">
        <f t="shared" si="198"/>
        <v/>
      </c>
      <c r="BJ200" s="34" t="str">
        <f t="shared" si="199"/>
        <v/>
      </c>
      <c r="BK200" s="34" t="str">
        <f t="shared" si="200"/>
        <v/>
      </c>
      <c r="BL200" s="34" t="str">
        <f t="shared" si="201"/>
        <v/>
      </c>
      <c r="BM200" s="34" t="str">
        <f t="shared" si="202"/>
        <v/>
      </c>
      <c r="BN200" s="36" t="e">
        <f t="shared" si="170"/>
        <v>#DIV/0!</v>
      </c>
      <c r="BO200" s="36" t="e">
        <f t="shared" si="171"/>
        <v>#DIV/0!</v>
      </c>
      <c r="BP200" s="37" t="str">
        <f t="shared" si="203"/>
        <v/>
      </c>
      <c r="BQ200" s="37" t="str">
        <f t="shared" si="204"/>
        <v/>
      </c>
      <c r="BR200" s="37" t="str">
        <f t="shared" si="205"/>
        <v/>
      </c>
      <c r="BS200" s="37" t="str">
        <f t="shared" si="206"/>
        <v/>
      </c>
      <c r="BT200" s="37" t="str">
        <f t="shared" si="207"/>
        <v/>
      </c>
      <c r="BU200" s="37" t="str">
        <f t="shared" si="208"/>
        <v/>
      </c>
      <c r="BV200" s="37" t="str">
        <f t="shared" si="209"/>
        <v/>
      </c>
      <c r="BW200" s="37" t="str">
        <f t="shared" si="210"/>
        <v/>
      </c>
      <c r="BX200" s="37" t="str">
        <f t="shared" si="211"/>
        <v/>
      </c>
      <c r="BY200" s="37" t="str">
        <f t="shared" si="212"/>
        <v/>
      </c>
      <c r="BZ200" s="37" t="str">
        <f t="shared" si="213"/>
        <v/>
      </c>
      <c r="CA200" s="37" t="str">
        <f t="shared" si="214"/>
        <v/>
      </c>
      <c r="CB200" s="37" t="str">
        <f t="shared" si="215"/>
        <v/>
      </c>
      <c r="CC200" s="37" t="str">
        <f t="shared" si="216"/>
        <v/>
      </c>
      <c r="CD200" s="37" t="str">
        <f t="shared" si="217"/>
        <v/>
      </c>
      <c r="CE200" s="37" t="str">
        <f t="shared" si="218"/>
        <v/>
      </c>
      <c r="CF200" s="37" t="str">
        <f t="shared" si="219"/>
        <v/>
      </c>
      <c r="CG200" s="37" t="str">
        <f t="shared" si="220"/>
        <v/>
      </c>
      <c r="CH200" s="37" t="str">
        <f t="shared" si="221"/>
        <v/>
      </c>
      <c r="CI200" s="37" t="str">
        <f t="shared" si="222"/>
        <v/>
      </c>
    </row>
    <row r="201" spans="1:87" ht="12.75">
      <c r="A201" s="16"/>
      <c r="B201" s="14" t="str">
        <f>'Gene Table'!E200</f>
        <v>PRL</v>
      </c>
      <c r="C201" s="14" t="s">
        <v>29</v>
      </c>
      <c r="D201" s="15" t="str">
        <f>IF(SUM('Test Sample Data'!D$3:D$98)&gt;10,IF(AND(ISNUMBER('Test Sample Data'!D200),'Test Sample Data'!D200&lt;$B$1,'Test Sample Data'!D200&gt;0),'Test Sample Data'!D200,$B$1),"")</f>
        <v/>
      </c>
      <c r="E201" s="15" t="str">
        <f>IF(SUM('Test Sample Data'!E$3:E$98)&gt;10,IF(AND(ISNUMBER('Test Sample Data'!E200),'Test Sample Data'!E200&lt;$B$1,'Test Sample Data'!E200&gt;0),'Test Sample Data'!E200,$B$1),"")</f>
        <v/>
      </c>
      <c r="F201" s="15" t="str">
        <f>IF(SUM('Test Sample Data'!F$3:F$98)&gt;10,IF(AND(ISNUMBER('Test Sample Data'!F200),'Test Sample Data'!F200&lt;$B$1,'Test Sample Data'!F200&gt;0),'Test Sample Data'!F200,$B$1),"")</f>
        <v/>
      </c>
      <c r="G201" s="15" t="str">
        <f>IF(SUM('Test Sample Data'!G$3:G$98)&gt;10,IF(AND(ISNUMBER('Test Sample Data'!G200),'Test Sample Data'!G200&lt;$B$1,'Test Sample Data'!G200&gt;0),'Test Sample Data'!G200,$B$1),"")</f>
        <v/>
      </c>
      <c r="H201" s="15" t="str">
        <f>IF(SUM('Test Sample Data'!H$3:H$98)&gt;10,IF(AND(ISNUMBER('Test Sample Data'!H200),'Test Sample Data'!H200&lt;$B$1,'Test Sample Data'!H200&gt;0),'Test Sample Data'!H200,$B$1),"")</f>
        <v/>
      </c>
      <c r="I201" s="15" t="str">
        <f>IF(SUM('Test Sample Data'!I$3:I$98)&gt;10,IF(AND(ISNUMBER('Test Sample Data'!I200),'Test Sample Data'!I200&lt;$B$1,'Test Sample Data'!I200&gt;0),'Test Sample Data'!I200,$B$1),"")</f>
        <v/>
      </c>
      <c r="J201" s="15" t="str">
        <f>IF(SUM('Test Sample Data'!J$3:J$98)&gt;10,IF(AND(ISNUMBER('Test Sample Data'!J200),'Test Sample Data'!J200&lt;$B$1,'Test Sample Data'!J200&gt;0),'Test Sample Data'!J200,$B$1),"")</f>
        <v/>
      </c>
      <c r="K201" s="15" t="str">
        <f>IF(SUM('Test Sample Data'!K$3:K$98)&gt;10,IF(AND(ISNUMBER('Test Sample Data'!K200),'Test Sample Data'!K200&lt;$B$1,'Test Sample Data'!K200&gt;0),'Test Sample Data'!K200,$B$1),"")</f>
        <v/>
      </c>
      <c r="L201" s="15" t="str">
        <f>IF(SUM('Test Sample Data'!L$3:L$98)&gt;10,IF(AND(ISNUMBER('Test Sample Data'!L200),'Test Sample Data'!L200&lt;$B$1,'Test Sample Data'!L200&gt;0),'Test Sample Data'!L200,$B$1),"")</f>
        <v/>
      </c>
      <c r="M201" s="15" t="str">
        <f>IF(SUM('Test Sample Data'!M$3:M$98)&gt;10,IF(AND(ISNUMBER('Test Sample Data'!M200),'Test Sample Data'!M200&lt;$B$1,'Test Sample Data'!M200&gt;0),'Test Sample Data'!M200,$B$1),"")</f>
        <v/>
      </c>
      <c r="N201" s="15" t="str">
        <f>'Gene Table'!E200</f>
        <v>PRL</v>
      </c>
      <c r="O201" s="14" t="s">
        <v>29</v>
      </c>
      <c r="P201" s="15" t="str">
        <f>IF(SUM('Control Sample Data'!D$3:D$98)&gt;10,IF(AND(ISNUMBER('Control Sample Data'!D200),'Control Sample Data'!D200&lt;$B$1,'Control Sample Data'!D200&gt;0),'Control Sample Data'!D200,$B$1),"")</f>
        <v/>
      </c>
      <c r="Q201" s="15" t="str">
        <f>IF(SUM('Control Sample Data'!E$3:E$98)&gt;10,IF(AND(ISNUMBER('Control Sample Data'!E200),'Control Sample Data'!E200&lt;$B$1,'Control Sample Data'!E200&gt;0),'Control Sample Data'!E200,$B$1),"")</f>
        <v/>
      </c>
      <c r="R201" s="15" t="str">
        <f>IF(SUM('Control Sample Data'!F$3:F$98)&gt;10,IF(AND(ISNUMBER('Control Sample Data'!F200),'Control Sample Data'!F200&lt;$B$1,'Control Sample Data'!F200&gt;0),'Control Sample Data'!F200,$B$1),"")</f>
        <v/>
      </c>
      <c r="S201" s="15" t="str">
        <f>IF(SUM('Control Sample Data'!G$3:G$98)&gt;10,IF(AND(ISNUMBER('Control Sample Data'!G200),'Control Sample Data'!G200&lt;$B$1,'Control Sample Data'!G200&gt;0),'Control Sample Data'!G200,$B$1),"")</f>
        <v/>
      </c>
      <c r="T201" s="15" t="str">
        <f>IF(SUM('Control Sample Data'!H$3:H$98)&gt;10,IF(AND(ISNUMBER('Control Sample Data'!H200),'Control Sample Data'!H200&lt;$B$1,'Control Sample Data'!H200&gt;0),'Control Sample Data'!H200,$B$1),"")</f>
        <v/>
      </c>
      <c r="U201" s="15" t="str">
        <f>IF(SUM('Control Sample Data'!I$3:I$98)&gt;10,IF(AND(ISNUMBER('Control Sample Data'!I200),'Control Sample Data'!I200&lt;$B$1,'Control Sample Data'!I200&gt;0),'Control Sample Data'!I200,$B$1),"")</f>
        <v/>
      </c>
      <c r="V201" s="15" t="str">
        <f>IF(SUM('Control Sample Data'!J$3:J$98)&gt;10,IF(AND(ISNUMBER('Control Sample Data'!J200),'Control Sample Data'!J200&lt;$B$1,'Control Sample Data'!J200&gt;0),'Control Sample Data'!J200,$B$1),"")</f>
        <v/>
      </c>
      <c r="W201" s="15" t="str">
        <f>IF(SUM('Control Sample Data'!K$3:K$98)&gt;10,IF(AND(ISNUMBER('Control Sample Data'!K200),'Control Sample Data'!K200&lt;$B$1,'Control Sample Data'!K200&gt;0),'Control Sample Data'!K200,$B$1),"")</f>
        <v/>
      </c>
      <c r="X201" s="15" t="str">
        <f>IF(SUM('Control Sample Data'!L$3:L$98)&gt;10,IF(AND(ISNUMBER('Control Sample Data'!L200),'Control Sample Data'!L200&lt;$B$1,'Control Sample Data'!L200&gt;0),'Control Sample Data'!L200,$B$1),"")</f>
        <v/>
      </c>
      <c r="Y201" s="15" t="str">
        <f>IF(SUM('Control Sample Data'!M$3:M$98)&gt;10,IF(AND(ISNUMBER('Control Sample Data'!M200),'Control Sample Data'!M200&lt;$B$1,'Control Sample Data'!M200&gt;0),'Control Sample Data'!M200,$B$1),"")</f>
        <v/>
      </c>
      <c r="Z201" s="36" t="str">
        <f>IF(ISERROR(VLOOKUP('Choose Housekeeping Genes'!$C8,Calculations!$C$196:$M$291,2,0)),"",VLOOKUP('Choose Housekeeping Genes'!$C8,Calculations!$C$196:$M$291,2,0))</f>
        <v/>
      </c>
      <c r="AA201" s="36" t="str">
        <f>IF(ISERROR(VLOOKUP('Choose Housekeeping Genes'!$C8,Calculations!$C$196:$M$291,3,0)),"",VLOOKUP('Choose Housekeeping Genes'!$C8,Calculations!$C$196:$M$291,3,0))</f>
        <v/>
      </c>
      <c r="AB201" s="36" t="str">
        <f>IF(ISERROR(VLOOKUP('Choose Housekeeping Genes'!$C8,Calculations!$C$196:$M$291,4,0)),"",VLOOKUP('Choose Housekeeping Genes'!$C8,Calculations!$C$196:$M$291,4,0))</f>
        <v/>
      </c>
      <c r="AC201" s="36" t="str">
        <f>IF(ISERROR(VLOOKUP('Choose Housekeeping Genes'!$C8,Calculations!$C$196:$M$291,5,0)),"",VLOOKUP('Choose Housekeeping Genes'!$C8,Calculations!$C$196:$M$291,5,0))</f>
        <v/>
      </c>
      <c r="AD201" s="36" t="str">
        <f>IF(ISERROR(VLOOKUP('Choose Housekeeping Genes'!$C8,Calculations!$C$196:$M$291,6,0)),"",VLOOKUP('Choose Housekeeping Genes'!$C8,Calculations!$C$196:$M$291,6,0))</f>
        <v/>
      </c>
      <c r="AE201" s="36" t="str">
        <f>IF(ISERROR(VLOOKUP('Choose Housekeeping Genes'!$C8,Calculations!$C$196:$M$291,7,0)),"",VLOOKUP('Choose Housekeeping Genes'!$C8,Calculations!$C$196:$M$291,7,0))</f>
        <v/>
      </c>
      <c r="AF201" s="36" t="str">
        <f>IF(ISERROR(VLOOKUP('Choose Housekeeping Genes'!$C8,Calculations!$C$196:$M$291,8,0)),"",VLOOKUP('Choose Housekeeping Genes'!$C8,Calculations!$C$196:$M$291,8,0))</f>
        <v/>
      </c>
      <c r="AG201" s="36" t="str">
        <f>IF(ISERROR(VLOOKUP('Choose Housekeeping Genes'!$C8,Calculations!$C$196:$M$291,9,0)),"",VLOOKUP('Choose Housekeeping Genes'!$C8,Calculations!$C$196:$M$291,9,0))</f>
        <v/>
      </c>
      <c r="AH201" s="36" t="str">
        <f>IF(ISERROR(VLOOKUP('Choose Housekeeping Genes'!$C8,Calculations!$C$196:$M$291,10,0)),"",VLOOKUP('Choose Housekeeping Genes'!$C8,Calculations!$C$196:$M$291,10,0))</f>
        <v/>
      </c>
      <c r="AI201" s="36" t="str">
        <f>IF(ISERROR(VLOOKUP('Choose Housekeeping Genes'!$C8,Calculations!$C$196:$M$291,11,0)),"",VLOOKUP('Choose Housekeeping Genes'!$C8,Calculations!$C$196:$M$291,11,0))</f>
        <v/>
      </c>
      <c r="AJ201" s="36" t="str">
        <f>IF(ISERROR(VLOOKUP('Choose Housekeeping Genes'!$C8,Calculations!$C$196:$AB$291,14,0)),"",VLOOKUP('Choose Housekeeping Genes'!$C8,Calculations!$C$196:$AB$291,14,0))</f>
        <v/>
      </c>
      <c r="AK201" s="36" t="str">
        <f>IF(ISERROR(VLOOKUP('Choose Housekeeping Genes'!$C8,Calculations!$C$196:$AB$291,15,0)),"",VLOOKUP('Choose Housekeeping Genes'!$C8,Calculations!$C$196:$AB$291,15,0))</f>
        <v/>
      </c>
      <c r="AL201" s="36" t="str">
        <f>IF(ISERROR(VLOOKUP('Choose Housekeeping Genes'!$C8,Calculations!$C$196:$AB$291,16,0)),"",VLOOKUP('Choose Housekeeping Genes'!$C8,Calculations!$C$196:$AB$291,16,0))</f>
        <v/>
      </c>
      <c r="AM201" s="36" t="str">
        <f>IF(ISERROR(VLOOKUP('Choose Housekeeping Genes'!$C8,Calculations!$C$196:$AB$291,17,0)),"",VLOOKUP('Choose Housekeeping Genes'!$C8,Calculations!$C$196:$AB$291,17,0))</f>
        <v/>
      </c>
      <c r="AN201" s="36" t="str">
        <f>IF(ISERROR(VLOOKUP('Choose Housekeeping Genes'!$C8,Calculations!$C$196:$AB$291,18,0)),"",VLOOKUP('Choose Housekeeping Genes'!$C8,Calculations!$C$196:$AB$291,18,0))</f>
        <v/>
      </c>
      <c r="AO201" s="36" t="str">
        <f>IF(ISERROR(VLOOKUP('Choose Housekeeping Genes'!$C8,Calculations!$C$196:$AB$291,19,0)),"",VLOOKUP('Choose Housekeeping Genes'!$C8,Calculations!$C$196:$AB$291,19,0))</f>
        <v/>
      </c>
      <c r="AP201" s="36" t="str">
        <f>IF(ISERROR(VLOOKUP('Choose Housekeeping Genes'!$C8,Calculations!$C$196:$AB$291,20,0)),"",VLOOKUP('Choose Housekeeping Genes'!$C8,Calculations!$C$196:$AB$291,20,0))</f>
        <v/>
      </c>
      <c r="AQ201" s="36" t="str">
        <f>IF(ISERROR(VLOOKUP('Choose Housekeeping Genes'!$C8,Calculations!$C$196:$AB$291,21,0)),"",VLOOKUP('Choose Housekeeping Genes'!$C8,Calculations!$C$196:$AB$291,21,0))</f>
        <v/>
      </c>
      <c r="AR201" s="36" t="str">
        <f>IF(ISERROR(VLOOKUP('Choose Housekeeping Genes'!$C8,Calculations!$C$196:$AB$291,22,0)),"",VLOOKUP('Choose Housekeeping Genes'!$C8,Calculations!$C$196:$AB$291,22,0))</f>
        <v/>
      </c>
      <c r="AS201" s="36" t="str">
        <f>IF(ISERROR(VLOOKUP('Choose Housekeeping Genes'!$C8,Calculations!$C$196:$AB$291,23,0)),"",VLOOKUP('Choose Housekeeping Genes'!$C8,Calculations!$C$196:$AB$291,23,0))</f>
        <v/>
      </c>
      <c r="AT201" s="34" t="str">
        <f t="shared" si="182"/>
        <v/>
      </c>
      <c r="AU201" s="34" t="str">
        <f t="shared" si="183"/>
        <v/>
      </c>
      <c r="AV201" s="34" t="str">
        <f t="shared" si="184"/>
        <v/>
      </c>
      <c r="AW201" s="34" t="str">
        <f t="shared" si="185"/>
        <v/>
      </c>
      <c r="AX201" s="34" t="str">
        <f t="shared" si="186"/>
        <v/>
      </c>
      <c r="AY201" s="34" t="str">
        <f t="shared" si="187"/>
        <v/>
      </c>
      <c r="AZ201" s="34" t="str">
        <f t="shared" si="188"/>
        <v/>
      </c>
      <c r="BA201" s="34" t="str">
        <f t="shared" si="189"/>
        <v/>
      </c>
      <c r="BB201" s="34" t="str">
        <f t="shared" si="190"/>
        <v/>
      </c>
      <c r="BC201" s="34" t="str">
        <f t="shared" si="191"/>
        <v/>
      </c>
      <c r="BD201" s="34" t="str">
        <f t="shared" si="193"/>
        <v/>
      </c>
      <c r="BE201" s="34" t="str">
        <f t="shared" si="194"/>
        <v/>
      </c>
      <c r="BF201" s="34" t="str">
        <f t="shared" si="195"/>
        <v/>
      </c>
      <c r="BG201" s="34" t="str">
        <f t="shared" si="196"/>
        <v/>
      </c>
      <c r="BH201" s="34" t="str">
        <f t="shared" si="197"/>
        <v/>
      </c>
      <c r="BI201" s="34" t="str">
        <f t="shared" si="198"/>
        <v/>
      </c>
      <c r="BJ201" s="34" t="str">
        <f t="shared" si="199"/>
        <v/>
      </c>
      <c r="BK201" s="34" t="str">
        <f t="shared" si="200"/>
        <v/>
      </c>
      <c r="BL201" s="34" t="str">
        <f t="shared" si="201"/>
        <v/>
      </c>
      <c r="BM201" s="34" t="str">
        <f t="shared" si="202"/>
        <v/>
      </c>
      <c r="BN201" s="36" t="e">
        <f t="shared" si="170"/>
        <v>#DIV/0!</v>
      </c>
      <c r="BO201" s="36" t="e">
        <f t="shared" si="171"/>
        <v>#DIV/0!</v>
      </c>
      <c r="BP201" s="37" t="str">
        <f t="shared" si="203"/>
        <v/>
      </c>
      <c r="BQ201" s="37" t="str">
        <f t="shared" si="204"/>
        <v/>
      </c>
      <c r="BR201" s="37" t="str">
        <f t="shared" si="205"/>
        <v/>
      </c>
      <c r="BS201" s="37" t="str">
        <f t="shared" si="206"/>
        <v/>
      </c>
      <c r="BT201" s="37" t="str">
        <f t="shared" si="207"/>
        <v/>
      </c>
      <c r="BU201" s="37" t="str">
        <f t="shared" si="208"/>
        <v/>
      </c>
      <c r="BV201" s="37" t="str">
        <f t="shared" si="209"/>
        <v/>
      </c>
      <c r="BW201" s="37" t="str">
        <f t="shared" si="210"/>
        <v/>
      </c>
      <c r="BX201" s="37" t="str">
        <f t="shared" si="211"/>
        <v/>
      </c>
      <c r="BY201" s="37" t="str">
        <f t="shared" si="212"/>
        <v/>
      </c>
      <c r="BZ201" s="37" t="str">
        <f t="shared" si="213"/>
        <v/>
      </c>
      <c r="CA201" s="37" t="str">
        <f t="shared" si="214"/>
        <v/>
      </c>
      <c r="CB201" s="37" t="str">
        <f t="shared" si="215"/>
        <v/>
      </c>
      <c r="CC201" s="37" t="str">
        <f t="shared" si="216"/>
        <v/>
      </c>
      <c r="CD201" s="37" t="str">
        <f t="shared" si="217"/>
        <v/>
      </c>
      <c r="CE201" s="37" t="str">
        <f t="shared" si="218"/>
        <v/>
      </c>
      <c r="CF201" s="37" t="str">
        <f t="shared" si="219"/>
        <v/>
      </c>
      <c r="CG201" s="37" t="str">
        <f t="shared" si="220"/>
        <v/>
      </c>
      <c r="CH201" s="37" t="str">
        <f t="shared" si="221"/>
        <v/>
      </c>
      <c r="CI201" s="37" t="str">
        <f t="shared" si="222"/>
        <v/>
      </c>
    </row>
    <row r="202" spans="1:87" ht="12.75">
      <c r="A202" s="16"/>
      <c r="B202" s="14" t="str">
        <f>'Gene Table'!E201</f>
        <v>ECHDC1</v>
      </c>
      <c r="C202" s="14" t="s">
        <v>33</v>
      </c>
      <c r="D202" s="15" t="str">
        <f>IF(SUM('Test Sample Data'!D$3:D$98)&gt;10,IF(AND(ISNUMBER('Test Sample Data'!D201),'Test Sample Data'!D201&lt;$B$1,'Test Sample Data'!D201&gt;0),'Test Sample Data'!D201,$B$1),"")</f>
        <v/>
      </c>
      <c r="E202" s="15" t="str">
        <f>IF(SUM('Test Sample Data'!E$3:E$98)&gt;10,IF(AND(ISNUMBER('Test Sample Data'!E201),'Test Sample Data'!E201&lt;$B$1,'Test Sample Data'!E201&gt;0),'Test Sample Data'!E201,$B$1),"")</f>
        <v/>
      </c>
      <c r="F202" s="15" t="str">
        <f>IF(SUM('Test Sample Data'!F$3:F$98)&gt;10,IF(AND(ISNUMBER('Test Sample Data'!F201),'Test Sample Data'!F201&lt;$B$1,'Test Sample Data'!F201&gt;0),'Test Sample Data'!F201,$B$1),"")</f>
        <v/>
      </c>
      <c r="G202" s="15" t="str">
        <f>IF(SUM('Test Sample Data'!G$3:G$98)&gt;10,IF(AND(ISNUMBER('Test Sample Data'!G201),'Test Sample Data'!G201&lt;$B$1,'Test Sample Data'!G201&gt;0),'Test Sample Data'!G201,$B$1),"")</f>
        <v/>
      </c>
      <c r="H202" s="15" t="str">
        <f>IF(SUM('Test Sample Data'!H$3:H$98)&gt;10,IF(AND(ISNUMBER('Test Sample Data'!H201),'Test Sample Data'!H201&lt;$B$1,'Test Sample Data'!H201&gt;0),'Test Sample Data'!H201,$B$1),"")</f>
        <v/>
      </c>
      <c r="I202" s="15" t="str">
        <f>IF(SUM('Test Sample Data'!I$3:I$98)&gt;10,IF(AND(ISNUMBER('Test Sample Data'!I201),'Test Sample Data'!I201&lt;$B$1,'Test Sample Data'!I201&gt;0),'Test Sample Data'!I201,$B$1),"")</f>
        <v/>
      </c>
      <c r="J202" s="15" t="str">
        <f>IF(SUM('Test Sample Data'!J$3:J$98)&gt;10,IF(AND(ISNUMBER('Test Sample Data'!J201),'Test Sample Data'!J201&lt;$B$1,'Test Sample Data'!J201&gt;0),'Test Sample Data'!J201,$B$1),"")</f>
        <v/>
      </c>
      <c r="K202" s="15" t="str">
        <f>IF(SUM('Test Sample Data'!K$3:K$98)&gt;10,IF(AND(ISNUMBER('Test Sample Data'!K201),'Test Sample Data'!K201&lt;$B$1,'Test Sample Data'!K201&gt;0),'Test Sample Data'!K201,$B$1),"")</f>
        <v/>
      </c>
      <c r="L202" s="15" t="str">
        <f>IF(SUM('Test Sample Data'!L$3:L$98)&gt;10,IF(AND(ISNUMBER('Test Sample Data'!L201),'Test Sample Data'!L201&lt;$B$1,'Test Sample Data'!L201&gt;0),'Test Sample Data'!L201,$B$1),"")</f>
        <v/>
      </c>
      <c r="M202" s="15" t="str">
        <f>IF(SUM('Test Sample Data'!M$3:M$98)&gt;10,IF(AND(ISNUMBER('Test Sample Data'!M201),'Test Sample Data'!M201&lt;$B$1,'Test Sample Data'!M201&gt;0),'Test Sample Data'!M201,$B$1),"")</f>
        <v/>
      </c>
      <c r="N202" s="15" t="str">
        <f>'Gene Table'!E201</f>
        <v>ECHDC1</v>
      </c>
      <c r="O202" s="14" t="s">
        <v>33</v>
      </c>
      <c r="P202" s="15" t="str">
        <f>IF(SUM('Control Sample Data'!D$3:D$98)&gt;10,IF(AND(ISNUMBER('Control Sample Data'!D201),'Control Sample Data'!D201&lt;$B$1,'Control Sample Data'!D201&gt;0),'Control Sample Data'!D201,$B$1),"")</f>
        <v/>
      </c>
      <c r="Q202" s="15" t="str">
        <f>IF(SUM('Control Sample Data'!E$3:E$98)&gt;10,IF(AND(ISNUMBER('Control Sample Data'!E201),'Control Sample Data'!E201&lt;$B$1,'Control Sample Data'!E201&gt;0),'Control Sample Data'!E201,$B$1),"")</f>
        <v/>
      </c>
      <c r="R202" s="15" t="str">
        <f>IF(SUM('Control Sample Data'!F$3:F$98)&gt;10,IF(AND(ISNUMBER('Control Sample Data'!F201),'Control Sample Data'!F201&lt;$B$1,'Control Sample Data'!F201&gt;0),'Control Sample Data'!F201,$B$1),"")</f>
        <v/>
      </c>
      <c r="S202" s="15" t="str">
        <f>IF(SUM('Control Sample Data'!G$3:G$98)&gt;10,IF(AND(ISNUMBER('Control Sample Data'!G201),'Control Sample Data'!G201&lt;$B$1,'Control Sample Data'!G201&gt;0),'Control Sample Data'!G201,$B$1),"")</f>
        <v/>
      </c>
      <c r="T202" s="15" t="str">
        <f>IF(SUM('Control Sample Data'!H$3:H$98)&gt;10,IF(AND(ISNUMBER('Control Sample Data'!H201),'Control Sample Data'!H201&lt;$B$1,'Control Sample Data'!H201&gt;0),'Control Sample Data'!H201,$B$1),"")</f>
        <v/>
      </c>
      <c r="U202" s="15" t="str">
        <f>IF(SUM('Control Sample Data'!I$3:I$98)&gt;10,IF(AND(ISNUMBER('Control Sample Data'!I201),'Control Sample Data'!I201&lt;$B$1,'Control Sample Data'!I201&gt;0),'Control Sample Data'!I201,$B$1),"")</f>
        <v/>
      </c>
      <c r="V202" s="15" t="str">
        <f>IF(SUM('Control Sample Data'!J$3:J$98)&gt;10,IF(AND(ISNUMBER('Control Sample Data'!J201),'Control Sample Data'!J201&lt;$B$1,'Control Sample Data'!J201&gt;0),'Control Sample Data'!J201,$B$1),"")</f>
        <v/>
      </c>
      <c r="W202" s="15" t="str">
        <f>IF(SUM('Control Sample Data'!K$3:K$98)&gt;10,IF(AND(ISNUMBER('Control Sample Data'!K201),'Control Sample Data'!K201&lt;$B$1,'Control Sample Data'!K201&gt;0),'Control Sample Data'!K201,$B$1),"")</f>
        <v/>
      </c>
      <c r="X202" s="15" t="str">
        <f>IF(SUM('Control Sample Data'!L$3:L$98)&gt;10,IF(AND(ISNUMBER('Control Sample Data'!L201),'Control Sample Data'!L201&lt;$B$1,'Control Sample Data'!L201&gt;0),'Control Sample Data'!L201,$B$1),"")</f>
        <v/>
      </c>
      <c r="Y202" s="15" t="str">
        <f>IF(SUM('Control Sample Data'!M$3:M$98)&gt;10,IF(AND(ISNUMBER('Control Sample Data'!M201),'Control Sample Data'!M201&lt;$B$1,'Control Sample Data'!M201&gt;0),'Control Sample Data'!M201,$B$1),"")</f>
        <v/>
      </c>
      <c r="Z202" s="36" t="str">
        <f>IF(ISERROR(VLOOKUP('Choose Housekeeping Genes'!$C9,Calculations!$C$196:$M$291,2,0)),"",VLOOKUP('Choose Housekeeping Genes'!$C9,Calculations!$C$196:$M$291,2,0))</f>
        <v/>
      </c>
      <c r="AA202" s="36" t="str">
        <f>IF(ISERROR(VLOOKUP('Choose Housekeeping Genes'!$C9,Calculations!$C$196:$M$291,3,0)),"",VLOOKUP('Choose Housekeeping Genes'!$C9,Calculations!$C$196:$M$291,3,0))</f>
        <v/>
      </c>
      <c r="AB202" s="36" t="str">
        <f>IF(ISERROR(VLOOKUP('Choose Housekeeping Genes'!$C9,Calculations!$C$196:$M$291,4,0)),"",VLOOKUP('Choose Housekeeping Genes'!$C9,Calculations!$C$196:$M$291,4,0))</f>
        <v/>
      </c>
      <c r="AC202" s="36" t="str">
        <f>IF(ISERROR(VLOOKUP('Choose Housekeeping Genes'!$C9,Calculations!$C$196:$M$291,5,0)),"",VLOOKUP('Choose Housekeeping Genes'!$C9,Calculations!$C$196:$M$291,5,0))</f>
        <v/>
      </c>
      <c r="AD202" s="36" t="str">
        <f>IF(ISERROR(VLOOKUP('Choose Housekeeping Genes'!$C9,Calculations!$C$196:$M$291,6,0)),"",VLOOKUP('Choose Housekeeping Genes'!$C9,Calculations!$C$196:$M$291,6,0))</f>
        <v/>
      </c>
      <c r="AE202" s="36" t="str">
        <f>IF(ISERROR(VLOOKUP('Choose Housekeeping Genes'!$C9,Calculations!$C$196:$M$291,7,0)),"",VLOOKUP('Choose Housekeeping Genes'!$C9,Calculations!$C$196:$M$291,7,0))</f>
        <v/>
      </c>
      <c r="AF202" s="36" t="str">
        <f>IF(ISERROR(VLOOKUP('Choose Housekeeping Genes'!$C9,Calculations!$C$196:$M$291,8,0)),"",VLOOKUP('Choose Housekeeping Genes'!$C9,Calculations!$C$196:$M$291,8,0))</f>
        <v/>
      </c>
      <c r="AG202" s="36" t="str">
        <f>IF(ISERROR(VLOOKUP('Choose Housekeeping Genes'!$C9,Calculations!$C$196:$M$291,9,0)),"",VLOOKUP('Choose Housekeeping Genes'!$C9,Calculations!$C$196:$M$291,9,0))</f>
        <v/>
      </c>
      <c r="AH202" s="36" t="str">
        <f>IF(ISERROR(VLOOKUP('Choose Housekeeping Genes'!$C9,Calculations!$C$196:$M$291,10,0)),"",VLOOKUP('Choose Housekeeping Genes'!$C9,Calculations!$C$196:$M$291,10,0))</f>
        <v/>
      </c>
      <c r="AI202" s="36" t="str">
        <f>IF(ISERROR(VLOOKUP('Choose Housekeeping Genes'!$C9,Calculations!$C$196:$M$291,11,0)),"",VLOOKUP('Choose Housekeeping Genes'!$C9,Calculations!$C$196:$M$291,11,0))</f>
        <v/>
      </c>
      <c r="AJ202" s="36" t="str">
        <f>IF(ISERROR(VLOOKUP('Choose Housekeeping Genes'!$C9,Calculations!$C$196:$AB$291,14,0)),"",VLOOKUP('Choose Housekeeping Genes'!$C9,Calculations!$C$196:$AB$291,14,0))</f>
        <v/>
      </c>
      <c r="AK202" s="36" t="str">
        <f>IF(ISERROR(VLOOKUP('Choose Housekeeping Genes'!$C9,Calculations!$C$196:$AB$291,15,0)),"",VLOOKUP('Choose Housekeeping Genes'!$C9,Calculations!$C$196:$AB$291,15,0))</f>
        <v/>
      </c>
      <c r="AL202" s="36" t="str">
        <f>IF(ISERROR(VLOOKUP('Choose Housekeeping Genes'!$C9,Calculations!$C$196:$AB$291,16,0)),"",VLOOKUP('Choose Housekeeping Genes'!$C9,Calculations!$C$196:$AB$291,16,0))</f>
        <v/>
      </c>
      <c r="AM202" s="36" t="str">
        <f>IF(ISERROR(VLOOKUP('Choose Housekeeping Genes'!$C9,Calculations!$C$196:$AB$291,17,0)),"",VLOOKUP('Choose Housekeeping Genes'!$C9,Calculations!$C$196:$AB$291,17,0))</f>
        <v/>
      </c>
      <c r="AN202" s="36" t="str">
        <f>IF(ISERROR(VLOOKUP('Choose Housekeeping Genes'!$C9,Calculations!$C$196:$AB$291,18,0)),"",VLOOKUP('Choose Housekeeping Genes'!$C9,Calculations!$C$196:$AB$291,18,0))</f>
        <v/>
      </c>
      <c r="AO202" s="36" t="str">
        <f>IF(ISERROR(VLOOKUP('Choose Housekeeping Genes'!$C9,Calculations!$C$196:$AB$291,19,0)),"",VLOOKUP('Choose Housekeeping Genes'!$C9,Calculations!$C$196:$AB$291,19,0))</f>
        <v/>
      </c>
      <c r="AP202" s="36" t="str">
        <f>IF(ISERROR(VLOOKUP('Choose Housekeeping Genes'!$C9,Calculations!$C$196:$AB$291,20,0)),"",VLOOKUP('Choose Housekeeping Genes'!$C9,Calculations!$C$196:$AB$291,20,0))</f>
        <v/>
      </c>
      <c r="AQ202" s="36" t="str">
        <f>IF(ISERROR(VLOOKUP('Choose Housekeeping Genes'!$C9,Calculations!$C$196:$AB$291,21,0)),"",VLOOKUP('Choose Housekeeping Genes'!$C9,Calculations!$C$196:$AB$291,21,0))</f>
        <v/>
      </c>
      <c r="AR202" s="36" t="str">
        <f>IF(ISERROR(VLOOKUP('Choose Housekeeping Genes'!$C9,Calculations!$C$196:$AB$291,22,0)),"",VLOOKUP('Choose Housekeeping Genes'!$C9,Calculations!$C$196:$AB$291,22,0))</f>
        <v/>
      </c>
      <c r="AS202" s="36" t="str">
        <f>IF(ISERROR(VLOOKUP('Choose Housekeeping Genes'!$C9,Calculations!$C$196:$AB$291,23,0)),"",VLOOKUP('Choose Housekeeping Genes'!$C9,Calculations!$C$196:$AB$291,23,0))</f>
        <v/>
      </c>
      <c r="AT202" s="34" t="str">
        <f t="shared" si="182"/>
        <v/>
      </c>
      <c r="AU202" s="34" t="str">
        <f t="shared" si="183"/>
        <v/>
      </c>
      <c r="AV202" s="34" t="str">
        <f t="shared" si="184"/>
        <v/>
      </c>
      <c r="AW202" s="34" t="str">
        <f t="shared" si="185"/>
        <v/>
      </c>
      <c r="AX202" s="34" t="str">
        <f t="shared" si="186"/>
        <v/>
      </c>
      <c r="AY202" s="34" t="str">
        <f t="shared" si="187"/>
        <v/>
      </c>
      <c r="AZ202" s="34" t="str">
        <f t="shared" si="188"/>
        <v/>
      </c>
      <c r="BA202" s="34" t="str">
        <f t="shared" si="189"/>
        <v/>
      </c>
      <c r="BB202" s="34" t="str">
        <f t="shared" si="190"/>
        <v/>
      </c>
      <c r="BC202" s="34" t="str">
        <f t="shared" si="191"/>
        <v/>
      </c>
      <c r="BD202" s="34" t="str">
        <f t="shared" si="193"/>
        <v/>
      </c>
      <c r="BE202" s="34" t="str">
        <f t="shared" si="194"/>
        <v/>
      </c>
      <c r="BF202" s="34" t="str">
        <f t="shared" si="195"/>
        <v/>
      </c>
      <c r="BG202" s="34" t="str">
        <f t="shared" si="196"/>
        <v/>
      </c>
      <c r="BH202" s="34" t="str">
        <f t="shared" si="197"/>
        <v/>
      </c>
      <c r="BI202" s="34" t="str">
        <f t="shared" si="198"/>
        <v/>
      </c>
      <c r="BJ202" s="34" t="str">
        <f t="shared" si="199"/>
        <v/>
      </c>
      <c r="BK202" s="34" t="str">
        <f t="shared" si="200"/>
        <v/>
      </c>
      <c r="BL202" s="34" t="str">
        <f t="shared" si="201"/>
        <v/>
      </c>
      <c r="BM202" s="34" t="str">
        <f t="shared" si="202"/>
        <v/>
      </c>
      <c r="BN202" s="36" t="e">
        <f t="shared" si="170"/>
        <v>#DIV/0!</v>
      </c>
      <c r="BO202" s="36" t="e">
        <f t="shared" si="171"/>
        <v>#DIV/0!</v>
      </c>
      <c r="BP202" s="37" t="str">
        <f t="shared" si="203"/>
        <v/>
      </c>
      <c r="BQ202" s="37" t="str">
        <f t="shared" si="204"/>
        <v/>
      </c>
      <c r="BR202" s="37" t="str">
        <f t="shared" si="205"/>
        <v/>
      </c>
      <c r="BS202" s="37" t="str">
        <f t="shared" si="206"/>
        <v/>
      </c>
      <c r="BT202" s="37" t="str">
        <f t="shared" si="207"/>
        <v/>
      </c>
      <c r="BU202" s="37" t="str">
        <f t="shared" si="208"/>
        <v/>
      </c>
      <c r="BV202" s="37" t="str">
        <f t="shared" si="209"/>
        <v/>
      </c>
      <c r="BW202" s="37" t="str">
        <f t="shared" si="210"/>
        <v/>
      </c>
      <c r="BX202" s="37" t="str">
        <f t="shared" si="211"/>
        <v/>
      </c>
      <c r="BY202" s="37" t="str">
        <f t="shared" si="212"/>
        <v/>
      </c>
      <c r="BZ202" s="37" t="str">
        <f t="shared" si="213"/>
        <v/>
      </c>
      <c r="CA202" s="37" t="str">
        <f t="shared" si="214"/>
        <v/>
      </c>
      <c r="CB202" s="37" t="str">
        <f t="shared" si="215"/>
        <v/>
      </c>
      <c r="CC202" s="37" t="str">
        <f t="shared" si="216"/>
        <v/>
      </c>
      <c r="CD202" s="37" t="str">
        <f t="shared" si="217"/>
        <v/>
      </c>
      <c r="CE202" s="37" t="str">
        <f t="shared" si="218"/>
        <v/>
      </c>
      <c r="CF202" s="37" t="str">
        <f t="shared" si="219"/>
        <v/>
      </c>
      <c r="CG202" s="37" t="str">
        <f t="shared" si="220"/>
        <v/>
      </c>
      <c r="CH202" s="37" t="str">
        <f t="shared" si="221"/>
        <v/>
      </c>
      <c r="CI202" s="37" t="str">
        <f t="shared" si="222"/>
        <v/>
      </c>
    </row>
    <row r="203" spans="1:87" ht="12.75">
      <c r="A203" s="16"/>
      <c r="B203" s="14" t="str">
        <f>'Gene Table'!E202</f>
        <v>FBXW7</v>
      </c>
      <c r="C203" s="14" t="s">
        <v>37</v>
      </c>
      <c r="D203" s="15" t="str">
        <f>IF(SUM('Test Sample Data'!D$3:D$98)&gt;10,IF(AND(ISNUMBER('Test Sample Data'!D202),'Test Sample Data'!D202&lt;$B$1,'Test Sample Data'!D202&gt;0),'Test Sample Data'!D202,$B$1),"")</f>
        <v/>
      </c>
      <c r="E203" s="15" t="str">
        <f>IF(SUM('Test Sample Data'!E$3:E$98)&gt;10,IF(AND(ISNUMBER('Test Sample Data'!E202),'Test Sample Data'!E202&lt;$B$1,'Test Sample Data'!E202&gt;0),'Test Sample Data'!E202,$B$1),"")</f>
        <v/>
      </c>
      <c r="F203" s="15" t="str">
        <f>IF(SUM('Test Sample Data'!F$3:F$98)&gt;10,IF(AND(ISNUMBER('Test Sample Data'!F202),'Test Sample Data'!F202&lt;$B$1,'Test Sample Data'!F202&gt;0),'Test Sample Data'!F202,$B$1),"")</f>
        <v/>
      </c>
      <c r="G203" s="15" t="str">
        <f>IF(SUM('Test Sample Data'!G$3:G$98)&gt;10,IF(AND(ISNUMBER('Test Sample Data'!G202),'Test Sample Data'!G202&lt;$B$1,'Test Sample Data'!G202&gt;0),'Test Sample Data'!G202,$B$1),"")</f>
        <v/>
      </c>
      <c r="H203" s="15" t="str">
        <f>IF(SUM('Test Sample Data'!H$3:H$98)&gt;10,IF(AND(ISNUMBER('Test Sample Data'!H202),'Test Sample Data'!H202&lt;$B$1,'Test Sample Data'!H202&gt;0),'Test Sample Data'!H202,$B$1),"")</f>
        <v/>
      </c>
      <c r="I203" s="15" t="str">
        <f>IF(SUM('Test Sample Data'!I$3:I$98)&gt;10,IF(AND(ISNUMBER('Test Sample Data'!I202),'Test Sample Data'!I202&lt;$B$1,'Test Sample Data'!I202&gt;0),'Test Sample Data'!I202,$B$1),"")</f>
        <v/>
      </c>
      <c r="J203" s="15" t="str">
        <f>IF(SUM('Test Sample Data'!J$3:J$98)&gt;10,IF(AND(ISNUMBER('Test Sample Data'!J202),'Test Sample Data'!J202&lt;$B$1,'Test Sample Data'!J202&gt;0),'Test Sample Data'!J202,$B$1),"")</f>
        <v/>
      </c>
      <c r="K203" s="15" t="str">
        <f>IF(SUM('Test Sample Data'!K$3:K$98)&gt;10,IF(AND(ISNUMBER('Test Sample Data'!K202),'Test Sample Data'!K202&lt;$B$1,'Test Sample Data'!K202&gt;0),'Test Sample Data'!K202,$B$1),"")</f>
        <v/>
      </c>
      <c r="L203" s="15" t="str">
        <f>IF(SUM('Test Sample Data'!L$3:L$98)&gt;10,IF(AND(ISNUMBER('Test Sample Data'!L202),'Test Sample Data'!L202&lt;$B$1,'Test Sample Data'!L202&gt;0),'Test Sample Data'!L202,$B$1),"")</f>
        <v/>
      </c>
      <c r="M203" s="15" t="str">
        <f>IF(SUM('Test Sample Data'!M$3:M$98)&gt;10,IF(AND(ISNUMBER('Test Sample Data'!M202),'Test Sample Data'!M202&lt;$B$1,'Test Sample Data'!M202&gt;0),'Test Sample Data'!M202,$B$1),"")</f>
        <v/>
      </c>
      <c r="N203" s="15" t="str">
        <f>'Gene Table'!E202</f>
        <v>FBXW7</v>
      </c>
      <c r="O203" s="14" t="s">
        <v>37</v>
      </c>
      <c r="P203" s="15" t="str">
        <f>IF(SUM('Control Sample Data'!D$3:D$98)&gt;10,IF(AND(ISNUMBER('Control Sample Data'!D202),'Control Sample Data'!D202&lt;$B$1,'Control Sample Data'!D202&gt;0),'Control Sample Data'!D202,$B$1),"")</f>
        <v/>
      </c>
      <c r="Q203" s="15" t="str">
        <f>IF(SUM('Control Sample Data'!E$3:E$98)&gt;10,IF(AND(ISNUMBER('Control Sample Data'!E202),'Control Sample Data'!E202&lt;$B$1,'Control Sample Data'!E202&gt;0),'Control Sample Data'!E202,$B$1),"")</f>
        <v/>
      </c>
      <c r="R203" s="15" t="str">
        <f>IF(SUM('Control Sample Data'!F$3:F$98)&gt;10,IF(AND(ISNUMBER('Control Sample Data'!F202),'Control Sample Data'!F202&lt;$B$1,'Control Sample Data'!F202&gt;0),'Control Sample Data'!F202,$B$1),"")</f>
        <v/>
      </c>
      <c r="S203" s="15" t="str">
        <f>IF(SUM('Control Sample Data'!G$3:G$98)&gt;10,IF(AND(ISNUMBER('Control Sample Data'!G202),'Control Sample Data'!G202&lt;$B$1,'Control Sample Data'!G202&gt;0),'Control Sample Data'!G202,$B$1),"")</f>
        <v/>
      </c>
      <c r="T203" s="15" t="str">
        <f>IF(SUM('Control Sample Data'!H$3:H$98)&gt;10,IF(AND(ISNUMBER('Control Sample Data'!H202),'Control Sample Data'!H202&lt;$B$1,'Control Sample Data'!H202&gt;0),'Control Sample Data'!H202,$B$1),"")</f>
        <v/>
      </c>
      <c r="U203" s="15" t="str">
        <f>IF(SUM('Control Sample Data'!I$3:I$98)&gt;10,IF(AND(ISNUMBER('Control Sample Data'!I202),'Control Sample Data'!I202&lt;$B$1,'Control Sample Data'!I202&gt;0),'Control Sample Data'!I202,$B$1),"")</f>
        <v/>
      </c>
      <c r="V203" s="15" t="str">
        <f>IF(SUM('Control Sample Data'!J$3:J$98)&gt;10,IF(AND(ISNUMBER('Control Sample Data'!J202),'Control Sample Data'!J202&lt;$B$1,'Control Sample Data'!J202&gt;0),'Control Sample Data'!J202,$B$1),"")</f>
        <v/>
      </c>
      <c r="W203" s="15" t="str">
        <f>IF(SUM('Control Sample Data'!K$3:K$98)&gt;10,IF(AND(ISNUMBER('Control Sample Data'!K202),'Control Sample Data'!K202&lt;$B$1,'Control Sample Data'!K202&gt;0),'Control Sample Data'!K202,$B$1),"")</f>
        <v/>
      </c>
      <c r="X203" s="15" t="str">
        <f>IF(SUM('Control Sample Data'!L$3:L$98)&gt;10,IF(AND(ISNUMBER('Control Sample Data'!L202),'Control Sample Data'!L202&lt;$B$1,'Control Sample Data'!L202&gt;0),'Control Sample Data'!L202,$B$1),"")</f>
        <v/>
      </c>
      <c r="Y203" s="15" t="str">
        <f>IF(SUM('Control Sample Data'!M$3:M$98)&gt;10,IF(AND(ISNUMBER('Control Sample Data'!M202),'Control Sample Data'!M202&lt;$B$1,'Control Sample Data'!M202&gt;0),'Control Sample Data'!M202,$B$1),"")</f>
        <v/>
      </c>
      <c r="Z203" s="36" t="str">
        <f>IF(ISERROR(VLOOKUP('Choose Housekeeping Genes'!$C10,Calculations!$C$196:$M$291,2,0)),"",VLOOKUP('Choose Housekeeping Genes'!$C10,Calculations!$C$196:$M$291,2,0))</f>
        <v/>
      </c>
      <c r="AA203" s="36" t="str">
        <f>IF(ISERROR(VLOOKUP('Choose Housekeeping Genes'!$C10,Calculations!$C$196:$M$291,3,0)),"",VLOOKUP('Choose Housekeeping Genes'!$C10,Calculations!$C$196:$M$291,3,0))</f>
        <v/>
      </c>
      <c r="AB203" s="36" t="str">
        <f>IF(ISERROR(VLOOKUP('Choose Housekeeping Genes'!$C10,Calculations!$C$196:$M$291,4,0)),"",VLOOKUP('Choose Housekeeping Genes'!$C10,Calculations!$C$196:$M$291,4,0))</f>
        <v/>
      </c>
      <c r="AC203" s="36" t="str">
        <f>IF(ISERROR(VLOOKUP('Choose Housekeeping Genes'!$C10,Calculations!$C$196:$M$291,5,0)),"",VLOOKUP('Choose Housekeeping Genes'!$C10,Calculations!$C$196:$M$291,5,0))</f>
        <v/>
      </c>
      <c r="AD203" s="36" t="str">
        <f>IF(ISERROR(VLOOKUP('Choose Housekeeping Genes'!$C10,Calculations!$C$196:$M$291,6,0)),"",VLOOKUP('Choose Housekeeping Genes'!$C10,Calculations!$C$196:$M$291,6,0))</f>
        <v/>
      </c>
      <c r="AE203" s="36" t="str">
        <f>IF(ISERROR(VLOOKUP('Choose Housekeeping Genes'!$C10,Calculations!$C$196:$M$291,7,0)),"",VLOOKUP('Choose Housekeeping Genes'!$C10,Calculations!$C$196:$M$291,7,0))</f>
        <v/>
      </c>
      <c r="AF203" s="36" t="str">
        <f>IF(ISERROR(VLOOKUP('Choose Housekeeping Genes'!$C10,Calculations!$C$196:$M$291,8,0)),"",VLOOKUP('Choose Housekeeping Genes'!$C10,Calculations!$C$196:$M$291,8,0))</f>
        <v/>
      </c>
      <c r="AG203" s="36" t="str">
        <f>IF(ISERROR(VLOOKUP('Choose Housekeeping Genes'!$C10,Calculations!$C$196:$M$291,9,0)),"",VLOOKUP('Choose Housekeeping Genes'!$C10,Calculations!$C$196:$M$291,9,0))</f>
        <v/>
      </c>
      <c r="AH203" s="36" t="str">
        <f>IF(ISERROR(VLOOKUP('Choose Housekeeping Genes'!$C10,Calculations!$C$196:$M$291,10,0)),"",VLOOKUP('Choose Housekeeping Genes'!$C10,Calculations!$C$196:$M$291,10,0))</f>
        <v/>
      </c>
      <c r="AI203" s="36" t="str">
        <f>IF(ISERROR(VLOOKUP('Choose Housekeeping Genes'!$C10,Calculations!$C$196:$M$291,11,0)),"",VLOOKUP('Choose Housekeeping Genes'!$C10,Calculations!$C$196:$M$291,11,0))</f>
        <v/>
      </c>
      <c r="AJ203" s="36" t="str">
        <f>IF(ISERROR(VLOOKUP('Choose Housekeeping Genes'!$C10,Calculations!$C$196:$AB$291,14,0)),"",VLOOKUP('Choose Housekeeping Genes'!$C10,Calculations!$C$196:$AB$291,14,0))</f>
        <v/>
      </c>
      <c r="AK203" s="36" t="str">
        <f>IF(ISERROR(VLOOKUP('Choose Housekeeping Genes'!$C10,Calculations!$C$196:$AB$291,15,0)),"",VLOOKUP('Choose Housekeeping Genes'!$C10,Calculations!$C$196:$AB$291,15,0))</f>
        <v/>
      </c>
      <c r="AL203" s="36" t="str">
        <f>IF(ISERROR(VLOOKUP('Choose Housekeeping Genes'!$C10,Calculations!$C$196:$AB$291,16,0)),"",VLOOKUP('Choose Housekeeping Genes'!$C10,Calculations!$C$196:$AB$291,16,0))</f>
        <v/>
      </c>
      <c r="AM203" s="36" t="str">
        <f>IF(ISERROR(VLOOKUP('Choose Housekeeping Genes'!$C10,Calculations!$C$196:$AB$291,17,0)),"",VLOOKUP('Choose Housekeeping Genes'!$C10,Calculations!$C$196:$AB$291,17,0))</f>
        <v/>
      </c>
      <c r="AN203" s="36" t="str">
        <f>IF(ISERROR(VLOOKUP('Choose Housekeeping Genes'!$C10,Calculations!$C$196:$AB$291,18,0)),"",VLOOKUP('Choose Housekeeping Genes'!$C10,Calculations!$C$196:$AB$291,18,0))</f>
        <v/>
      </c>
      <c r="AO203" s="36" t="str">
        <f>IF(ISERROR(VLOOKUP('Choose Housekeeping Genes'!$C10,Calculations!$C$196:$AB$291,19,0)),"",VLOOKUP('Choose Housekeeping Genes'!$C10,Calculations!$C$196:$AB$291,19,0))</f>
        <v/>
      </c>
      <c r="AP203" s="36" t="str">
        <f>IF(ISERROR(VLOOKUP('Choose Housekeeping Genes'!$C10,Calculations!$C$196:$AB$291,20,0)),"",VLOOKUP('Choose Housekeeping Genes'!$C10,Calculations!$C$196:$AB$291,20,0))</f>
        <v/>
      </c>
      <c r="AQ203" s="36" t="str">
        <f>IF(ISERROR(VLOOKUP('Choose Housekeeping Genes'!$C10,Calculations!$C$196:$AB$291,21,0)),"",VLOOKUP('Choose Housekeeping Genes'!$C10,Calculations!$C$196:$AB$291,21,0))</f>
        <v/>
      </c>
      <c r="AR203" s="36" t="str">
        <f>IF(ISERROR(VLOOKUP('Choose Housekeeping Genes'!$C10,Calculations!$C$196:$AB$291,22,0)),"",VLOOKUP('Choose Housekeeping Genes'!$C10,Calculations!$C$196:$AB$291,22,0))</f>
        <v/>
      </c>
      <c r="AS203" s="36" t="str">
        <f>IF(ISERROR(VLOOKUP('Choose Housekeeping Genes'!$C10,Calculations!$C$196:$AB$291,23,0)),"",VLOOKUP('Choose Housekeeping Genes'!$C10,Calculations!$C$196:$AB$291,23,0))</f>
        <v/>
      </c>
      <c r="AT203" s="34" t="str">
        <f t="shared" si="182"/>
        <v/>
      </c>
      <c r="AU203" s="34" t="str">
        <f t="shared" si="183"/>
        <v/>
      </c>
      <c r="AV203" s="34" t="str">
        <f t="shared" si="184"/>
        <v/>
      </c>
      <c r="AW203" s="34" t="str">
        <f t="shared" si="185"/>
        <v/>
      </c>
      <c r="AX203" s="34" t="str">
        <f t="shared" si="186"/>
        <v/>
      </c>
      <c r="AY203" s="34" t="str">
        <f t="shared" si="187"/>
        <v/>
      </c>
      <c r="AZ203" s="34" t="str">
        <f t="shared" si="188"/>
        <v/>
      </c>
      <c r="BA203" s="34" t="str">
        <f t="shared" si="189"/>
        <v/>
      </c>
      <c r="BB203" s="34" t="str">
        <f t="shared" si="190"/>
        <v/>
      </c>
      <c r="BC203" s="34" t="str">
        <f t="shared" si="191"/>
        <v/>
      </c>
      <c r="BD203" s="34" t="str">
        <f t="shared" si="193"/>
        <v/>
      </c>
      <c r="BE203" s="34" t="str">
        <f t="shared" si="194"/>
        <v/>
      </c>
      <c r="BF203" s="34" t="str">
        <f t="shared" si="195"/>
        <v/>
      </c>
      <c r="BG203" s="34" t="str">
        <f t="shared" si="196"/>
        <v/>
      </c>
      <c r="BH203" s="34" t="str">
        <f t="shared" si="197"/>
        <v/>
      </c>
      <c r="BI203" s="34" t="str">
        <f t="shared" si="198"/>
        <v/>
      </c>
      <c r="BJ203" s="34" t="str">
        <f t="shared" si="199"/>
        <v/>
      </c>
      <c r="BK203" s="34" t="str">
        <f t="shared" si="200"/>
        <v/>
      </c>
      <c r="BL203" s="34" t="str">
        <f t="shared" si="201"/>
        <v/>
      </c>
      <c r="BM203" s="34" t="str">
        <f t="shared" si="202"/>
        <v/>
      </c>
      <c r="BN203" s="36" t="e">
        <f t="shared" si="170"/>
        <v>#DIV/0!</v>
      </c>
      <c r="BO203" s="36" t="e">
        <f t="shared" si="171"/>
        <v>#DIV/0!</v>
      </c>
      <c r="BP203" s="37" t="str">
        <f t="shared" si="203"/>
        <v/>
      </c>
      <c r="BQ203" s="37" t="str">
        <f t="shared" si="204"/>
        <v/>
      </c>
      <c r="BR203" s="37" t="str">
        <f t="shared" si="205"/>
        <v/>
      </c>
      <c r="BS203" s="37" t="str">
        <f t="shared" si="206"/>
        <v/>
      </c>
      <c r="BT203" s="37" t="str">
        <f t="shared" si="207"/>
        <v/>
      </c>
      <c r="BU203" s="37" t="str">
        <f t="shared" si="208"/>
        <v/>
      </c>
      <c r="BV203" s="37" t="str">
        <f t="shared" si="209"/>
        <v/>
      </c>
      <c r="BW203" s="37" t="str">
        <f t="shared" si="210"/>
        <v/>
      </c>
      <c r="BX203" s="37" t="str">
        <f t="shared" si="211"/>
        <v/>
      </c>
      <c r="BY203" s="37" t="str">
        <f t="shared" si="212"/>
        <v/>
      </c>
      <c r="BZ203" s="37" t="str">
        <f t="shared" si="213"/>
        <v/>
      </c>
      <c r="CA203" s="37" t="str">
        <f t="shared" si="214"/>
        <v/>
      </c>
      <c r="CB203" s="37" t="str">
        <f t="shared" si="215"/>
        <v/>
      </c>
      <c r="CC203" s="37" t="str">
        <f t="shared" si="216"/>
        <v/>
      </c>
      <c r="CD203" s="37" t="str">
        <f t="shared" si="217"/>
        <v/>
      </c>
      <c r="CE203" s="37" t="str">
        <f t="shared" si="218"/>
        <v/>
      </c>
      <c r="CF203" s="37" t="str">
        <f t="shared" si="219"/>
        <v/>
      </c>
      <c r="CG203" s="37" t="str">
        <f t="shared" si="220"/>
        <v/>
      </c>
      <c r="CH203" s="37" t="str">
        <f t="shared" si="221"/>
        <v/>
      </c>
      <c r="CI203" s="37" t="str">
        <f t="shared" si="222"/>
        <v/>
      </c>
    </row>
    <row r="204" spans="1:87" ht="12.75">
      <c r="A204" s="16"/>
      <c r="B204" s="14" t="str">
        <f>'Gene Table'!E203</f>
        <v>KIAA1794</v>
      </c>
      <c r="C204" s="14" t="s">
        <v>41</v>
      </c>
      <c r="D204" s="15" t="str">
        <f>IF(SUM('Test Sample Data'!D$3:D$98)&gt;10,IF(AND(ISNUMBER('Test Sample Data'!D203),'Test Sample Data'!D203&lt;$B$1,'Test Sample Data'!D203&gt;0),'Test Sample Data'!D203,$B$1),"")</f>
        <v/>
      </c>
      <c r="E204" s="15" t="str">
        <f>IF(SUM('Test Sample Data'!E$3:E$98)&gt;10,IF(AND(ISNUMBER('Test Sample Data'!E203),'Test Sample Data'!E203&lt;$B$1,'Test Sample Data'!E203&gt;0),'Test Sample Data'!E203,$B$1),"")</f>
        <v/>
      </c>
      <c r="F204" s="15" t="str">
        <f>IF(SUM('Test Sample Data'!F$3:F$98)&gt;10,IF(AND(ISNUMBER('Test Sample Data'!F203),'Test Sample Data'!F203&lt;$B$1,'Test Sample Data'!F203&gt;0),'Test Sample Data'!F203,$B$1),"")</f>
        <v/>
      </c>
      <c r="G204" s="15" t="str">
        <f>IF(SUM('Test Sample Data'!G$3:G$98)&gt;10,IF(AND(ISNUMBER('Test Sample Data'!G203),'Test Sample Data'!G203&lt;$B$1,'Test Sample Data'!G203&gt;0),'Test Sample Data'!G203,$B$1),"")</f>
        <v/>
      </c>
      <c r="H204" s="15" t="str">
        <f>IF(SUM('Test Sample Data'!H$3:H$98)&gt;10,IF(AND(ISNUMBER('Test Sample Data'!H203),'Test Sample Data'!H203&lt;$B$1,'Test Sample Data'!H203&gt;0),'Test Sample Data'!H203,$B$1),"")</f>
        <v/>
      </c>
      <c r="I204" s="15" t="str">
        <f>IF(SUM('Test Sample Data'!I$3:I$98)&gt;10,IF(AND(ISNUMBER('Test Sample Data'!I203),'Test Sample Data'!I203&lt;$B$1,'Test Sample Data'!I203&gt;0),'Test Sample Data'!I203,$B$1),"")</f>
        <v/>
      </c>
      <c r="J204" s="15" t="str">
        <f>IF(SUM('Test Sample Data'!J$3:J$98)&gt;10,IF(AND(ISNUMBER('Test Sample Data'!J203),'Test Sample Data'!J203&lt;$B$1,'Test Sample Data'!J203&gt;0),'Test Sample Data'!J203,$B$1),"")</f>
        <v/>
      </c>
      <c r="K204" s="15" t="str">
        <f>IF(SUM('Test Sample Data'!K$3:K$98)&gt;10,IF(AND(ISNUMBER('Test Sample Data'!K203),'Test Sample Data'!K203&lt;$B$1,'Test Sample Data'!K203&gt;0),'Test Sample Data'!K203,$B$1),"")</f>
        <v/>
      </c>
      <c r="L204" s="15" t="str">
        <f>IF(SUM('Test Sample Data'!L$3:L$98)&gt;10,IF(AND(ISNUMBER('Test Sample Data'!L203),'Test Sample Data'!L203&lt;$B$1,'Test Sample Data'!L203&gt;0),'Test Sample Data'!L203,$B$1),"")</f>
        <v/>
      </c>
      <c r="M204" s="15" t="str">
        <f>IF(SUM('Test Sample Data'!M$3:M$98)&gt;10,IF(AND(ISNUMBER('Test Sample Data'!M203),'Test Sample Data'!M203&lt;$B$1,'Test Sample Data'!M203&gt;0),'Test Sample Data'!M203,$B$1),"")</f>
        <v/>
      </c>
      <c r="N204" s="15" t="str">
        <f>'Gene Table'!E203</f>
        <v>KIAA1794</v>
      </c>
      <c r="O204" s="14" t="s">
        <v>41</v>
      </c>
      <c r="P204" s="15" t="str">
        <f>IF(SUM('Control Sample Data'!D$3:D$98)&gt;10,IF(AND(ISNUMBER('Control Sample Data'!D203),'Control Sample Data'!D203&lt;$B$1,'Control Sample Data'!D203&gt;0),'Control Sample Data'!D203,$B$1),"")</f>
        <v/>
      </c>
      <c r="Q204" s="15" t="str">
        <f>IF(SUM('Control Sample Data'!E$3:E$98)&gt;10,IF(AND(ISNUMBER('Control Sample Data'!E203),'Control Sample Data'!E203&lt;$B$1,'Control Sample Data'!E203&gt;0),'Control Sample Data'!E203,$B$1),"")</f>
        <v/>
      </c>
      <c r="R204" s="15" t="str">
        <f>IF(SUM('Control Sample Data'!F$3:F$98)&gt;10,IF(AND(ISNUMBER('Control Sample Data'!F203),'Control Sample Data'!F203&lt;$B$1,'Control Sample Data'!F203&gt;0),'Control Sample Data'!F203,$B$1),"")</f>
        <v/>
      </c>
      <c r="S204" s="15" t="str">
        <f>IF(SUM('Control Sample Data'!G$3:G$98)&gt;10,IF(AND(ISNUMBER('Control Sample Data'!G203),'Control Sample Data'!G203&lt;$B$1,'Control Sample Data'!G203&gt;0),'Control Sample Data'!G203,$B$1),"")</f>
        <v/>
      </c>
      <c r="T204" s="15" t="str">
        <f>IF(SUM('Control Sample Data'!H$3:H$98)&gt;10,IF(AND(ISNUMBER('Control Sample Data'!H203),'Control Sample Data'!H203&lt;$B$1,'Control Sample Data'!H203&gt;0),'Control Sample Data'!H203,$B$1),"")</f>
        <v/>
      </c>
      <c r="U204" s="15" t="str">
        <f>IF(SUM('Control Sample Data'!I$3:I$98)&gt;10,IF(AND(ISNUMBER('Control Sample Data'!I203),'Control Sample Data'!I203&lt;$B$1,'Control Sample Data'!I203&gt;0),'Control Sample Data'!I203,$B$1),"")</f>
        <v/>
      </c>
      <c r="V204" s="15" t="str">
        <f>IF(SUM('Control Sample Data'!J$3:J$98)&gt;10,IF(AND(ISNUMBER('Control Sample Data'!J203),'Control Sample Data'!J203&lt;$B$1,'Control Sample Data'!J203&gt;0),'Control Sample Data'!J203,$B$1),"")</f>
        <v/>
      </c>
      <c r="W204" s="15" t="str">
        <f>IF(SUM('Control Sample Data'!K$3:K$98)&gt;10,IF(AND(ISNUMBER('Control Sample Data'!K203),'Control Sample Data'!K203&lt;$B$1,'Control Sample Data'!K203&gt;0),'Control Sample Data'!K203,$B$1),"")</f>
        <v/>
      </c>
      <c r="X204" s="15" t="str">
        <f>IF(SUM('Control Sample Data'!L$3:L$98)&gt;10,IF(AND(ISNUMBER('Control Sample Data'!L203),'Control Sample Data'!L203&lt;$B$1,'Control Sample Data'!L203&gt;0),'Control Sample Data'!L203,$B$1),"")</f>
        <v/>
      </c>
      <c r="Y204" s="15" t="str">
        <f>IF(SUM('Control Sample Data'!M$3:M$98)&gt;10,IF(AND(ISNUMBER('Control Sample Data'!M203),'Control Sample Data'!M203&lt;$B$1,'Control Sample Data'!M203&gt;0),'Control Sample Data'!M203,$B$1),"")</f>
        <v/>
      </c>
      <c r="Z204" s="36" t="str">
        <f>IF(ISERROR(VLOOKUP('Choose Housekeeping Genes'!$C11,Calculations!$C$196:$M$291,2,0)),"",VLOOKUP('Choose Housekeeping Genes'!$C11,Calculations!$C$196:$M$291,2,0))</f>
        <v/>
      </c>
      <c r="AA204" s="36" t="str">
        <f>IF(ISERROR(VLOOKUP('Choose Housekeeping Genes'!$C11,Calculations!$C$196:$M$291,3,0)),"",VLOOKUP('Choose Housekeeping Genes'!$C11,Calculations!$C$196:$M$291,3,0))</f>
        <v/>
      </c>
      <c r="AB204" s="36" t="str">
        <f>IF(ISERROR(VLOOKUP('Choose Housekeeping Genes'!$C11,Calculations!$C$196:$M$291,4,0)),"",VLOOKUP('Choose Housekeeping Genes'!$C11,Calculations!$C$196:$M$291,4,0))</f>
        <v/>
      </c>
      <c r="AC204" s="36" t="str">
        <f>IF(ISERROR(VLOOKUP('Choose Housekeeping Genes'!$C11,Calculations!$C$196:$M$291,5,0)),"",VLOOKUP('Choose Housekeeping Genes'!$C11,Calculations!$C$196:$M$291,5,0))</f>
        <v/>
      </c>
      <c r="AD204" s="36" t="str">
        <f>IF(ISERROR(VLOOKUP('Choose Housekeeping Genes'!$C11,Calculations!$C$196:$M$291,6,0)),"",VLOOKUP('Choose Housekeeping Genes'!$C11,Calculations!$C$196:$M$291,6,0))</f>
        <v/>
      </c>
      <c r="AE204" s="36" t="str">
        <f>IF(ISERROR(VLOOKUP('Choose Housekeeping Genes'!$C11,Calculations!$C$196:$M$291,7,0)),"",VLOOKUP('Choose Housekeeping Genes'!$C11,Calculations!$C$196:$M$291,7,0))</f>
        <v/>
      </c>
      <c r="AF204" s="36" t="str">
        <f>IF(ISERROR(VLOOKUP('Choose Housekeeping Genes'!$C11,Calculations!$C$196:$M$291,8,0)),"",VLOOKUP('Choose Housekeeping Genes'!$C11,Calculations!$C$196:$M$291,8,0))</f>
        <v/>
      </c>
      <c r="AG204" s="36" t="str">
        <f>IF(ISERROR(VLOOKUP('Choose Housekeeping Genes'!$C11,Calculations!$C$196:$M$291,9,0)),"",VLOOKUP('Choose Housekeeping Genes'!$C11,Calculations!$C$196:$M$291,9,0))</f>
        <v/>
      </c>
      <c r="AH204" s="36" t="str">
        <f>IF(ISERROR(VLOOKUP('Choose Housekeeping Genes'!$C11,Calculations!$C$196:$M$291,10,0)),"",VLOOKUP('Choose Housekeeping Genes'!$C11,Calculations!$C$196:$M$291,10,0))</f>
        <v/>
      </c>
      <c r="AI204" s="36" t="str">
        <f>IF(ISERROR(VLOOKUP('Choose Housekeeping Genes'!$C11,Calculations!$C$196:$M$291,11,0)),"",VLOOKUP('Choose Housekeeping Genes'!$C11,Calculations!$C$196:$M$291,11,0))</f>
        <v/>
      </c>
      <c r="AJ204" s="36" t="str">
        <f>IF(ISERROR(VLOOKUP('Choose Housekeeping Genes'!$C11,Calculations!$C$196:$AB$291,14,0)),"",VLOOKUP('Choose Housekeeping Genes'!$C11,Calculations!$C$196:$AB$291,14,0))</f>
        <v/>
      </c>
      <c r="AK204" s="36" t="str">
        <f>IF(ISERROR(VLOOKUP('Choose Housekeeping Genes'!$C11,Calculations!$C$196:$AB$291,15,0)),"",VLOOKUP('Choose Housekeeping Genes'!$C11,Calculations!$C$196:$AB$291,15,0))</f>
        <v/>
      </c>
      <c r="AL204" s="36" t="str">
        <f>IF(ISERROR(VLOOKUP('Choose Housekeeping Genes'!$C11,Calculations!$C$196:$AB$291,16,0)),"",VLOOKUP('Choose Housekeeping Genes'!$C11,Calculations!$C$196:$AB$291,16,0))</f>
        <v/>
      </c>
      <c r="AM204" s="36" t="str">
        <f>IF(ISERROR(VLOOKUP('Choose Housekeeping Genes'!$C11,Calculations!$C$196:$AB$291,17,0)),"",VLOOKUP('Choose Housekeeping Genes'!$C11,Calculations!$C$196:$AB$291,17,0))</f>
        <v/>
      </c>
      <c r="AN204" s="36" t="str">
        <f>IF(ISERROR(VLOOKUP('Choose Housekeeping Genes'!$C11,Calculations!$C$196:$AB$291,18,0)),"",VLOOKUP('Choose Housekeeping Genes'!$C11,Calculations!$C$196:$AB$291,18,0))</f>
        <v/>
      </c>
      <c r="AO204" s="36" t="str">
        <f>IF(ISERROR(VLOOKUP('Choose Housekeeping Genes'!$C11,Calculations!$C$196:$AB$291,19,0)),"",VLOOKUP('Choose Housekeeping Genes'!$C11,Calculations!$C$196:$AB$291,19,0))</f>
        <v/>
      </c>
      <c r="AP204" s="36" t="str">
        <f>IF(ISERROR(VLOOKUP('Choose Housekeeping Genes'!$C11,Calculations!$C$196:$AB$291,20,0)),"",VLOOKUP('Choose Housekeeping Genes'!$C11,Calculations!$C$196:$AB$291,20,0))</f>
        <v/>
      </c>
      <c r="AQ204" s="36" t="str">
        <f>IF(ISERROR(VLOOKUP('Choose Housekeeping Genes'!$C11,Calculations!$C$196:$AB$291,21,0)),"",VLOOKUP('Choose Housekeeping Genes'!$C11,Calculations!$C$196:$AB$291,21,0))</f>
        <v/>
      </c>
      <c r="AR204" s="36" t="str">
        <f>IF(ISERROR(VLOOKUP('Choose Housekeeping Genes'!$C11,Calculations!$C$196:$AB$291,22,0)),"",VLOOKUP('Choose Housekeeping Genes'!$C11,Calculations!$C$196:$AB$291,22,0))</f>
        <v/>
      </c>
      <c r="AS204" s="36" t="str">
        <f>IF(ISERROR(VLOOKUP('Choose Housekeeping Genes'!$C11,Calculations!$C$196:$AB$291,23,0)),"",VLOOKUP('Choose Housekeeping Genes'!$C11,Calculations!$C$196:$AB$291,23,0))</f>
        <v/>
      </c>
      <c r="AT204" s="34" t="str">
        <f t="shared" si="182"/>
        <v/>
      </c>
      <c r="AU204" s="34" t="str">
        <f t="shared" si="183"/>
        <v/>
      </c>
      <c r="AV204" s="34" t="str">
        <f t="shared" si="184"/>
        <v/>
      </c>
      <c r="AW204" s="34" t="str">
        <f t="shared" si="185"/>
        <v/>
      </c>
      <c r="AX204" s="34" t="str">
        <f t="shared" si="186"/>
        <v/>
      </c>
      <c r="AY204" s="34" t="str">
        <f t="shared" si="187"/>
        <v/>
      </c>
      <c r="AZ204" s="34" t="str">
        <f t="shared" si="188"/>
        <v/>
      </c>
      <c r="BA204" s="34" t="str">
        <f t="shared" si="189"/>
        <v/>
      </c>
      <c r="BB204" s="34" t="str">
        <f t="shared" si="190"/>
        <v/>
      </c>
      <c r="BC204" s="34" t="str">
        <f t="shared" si="191"/>
        <v/>
      </c>
      <c r="BD204" s="34" t="str">
        <f t="shared" si="193"/>
        <v/>
      </c>
      <c r="BE204" s="34" t="str">
        <f t="shared" si="194"/>
        <v/>
      </c>
      <c r="BF204" s="34" t="str">
        <f t="shared" si="195"/>
        <v/>
      </c>
      <c r="BG204" s="34" t="str">
        <f t="shared" si="196"/>
        <v/>
      </c>
      <c r="BH204" s="34" t="str">
        <f t="shared" si="197"/>
        <v/>
      </c>
      <c r="BI204" s="34" t="str">
        <f t="shared" si="198"/>
        <v/>
      </c>
      <c r="BJ204" s="34" t="str">
        <f t="shared" si="199"/>
        <v/>
      </c>
      <c r="BK204" s="34" t="str">
        <f t="shared" si="200"/>
        <v/>
      </c>
      <c r="BL204" s="34" t="str">
        <f t="shared" si="201"/>
        <v/>
      </c>
      <c r="BM204" s="34" t="str">
        <f t="shared" si="202"/>
        <v/>
      </c>
      <c r="BN204" s="36" t="e">
        <f t="shared" si="170"/>
        <v>#DIV/0!</v>
      </c>
      <c r="BO204" s="36" t="e">
        <f t="shared" si="171"/>
        <v>#DIV/0!</v>
      </c>
      <c r="BP204" s="37" t="str">
        <f t="shared" si="203"/>
        <v/>
      </c>
      <c r="BQ204" s="37" t="str">
        <f t="shared" si="204"/>
        <v/>
      </c>
      <c r="BR204" s="37" t="str">
        <f t="shared" si="205"/>
        <v/>
      </c>
      <c r="BS204" s="37" t="str">
        <f t="shared" si="206"/>
        <v/>
      </c>
      <c r="BT204" s="37" t="str">
        <f t="shared" si="207"/>
        <v/>
      </c>
      <c r="BU204" s="37" t="str">
        <f t="shared" si="208"/>
        <v/>
      </c>
      <c r="BV204" s="37" t="str">
        <f t="shared" si="209"/>
        <v/>
      </c>
      <c r="BW204" s="37" t="str">
        <f t="shared" si="210"/>
        <v/>
      </c>
      <c r="BX204" s="37" t="str">
        <f t="shared" si="211"/>
        <v/>
      </c>
      <c r="BY204" s="37" t="str">
        <f t="shared" si="212"/>
        <v/>
      </c>
      <c r="BZ204" s="37" t="str">
        <f t="shared" si="213"/>
        <v/>
      </c>
      <c r="CA204" s="37" t="str">
        <f t="shared" si="214"/>
        <v/>
      </c>
      <c r="CB204" s="37" t="str">
        <f t="shared" si="215"/>
        <v/>
      </c>
      <c r="CC204" s="37" t="str">
        <f t="shared" si="216"/>
        <v/>
      </c>
      <c r="CD204" s="37" t="str">
        <f t="shared" si="217"/>
        <v/>
      </c>
      <c r="CE204" s="37" t="str">
        <f t="shared" si="218"/>
        <v/>
      </c>
      <c r="CF204" s="37" t="str">
        <f t="shared" si="219"/>
        <v/>
      </c>
      <c r="CG204" s="37" t="str">
        <f t="shared" si="220"/>
        <v/>
      </c>
      <c r="CH204" s="37" t="str">
        <f t="shared" si="221"/>
        <v/>
      </c>
      <c r="CI204" s="37" t="str">
        <f t="shared" si="222"/>
        <v/>
      </c>
    </row>
    <row r="205" spans="1:87" ht="12.75">
      <c r="A205" s="16"/>
      <c r="B205" s="14" t="str">
        <f>'Gene Table'!E204</f>
        <v>PON1</v>
      </c>
      <c r="C205" s="14" t="s">
        <v>45</v>
      </c>
      <c r="D205" s="15" t="str">
        <f>IF(SUM('Test Sample Data'!D$3:D$98)&gt;10,IF(AND(ISNUMBER('Test Sample Data'!D204),'Test Sample Data'!D204&lt;$B$1,'Test Sample Data'!D204&gt;0),'Test Sample Data'!D204,$B$1),"")</f>
        <v/>
      </c>
      <c r="E205" s="15" t="str">
        <f>IF(SUM('Test Sample Data'!E$3:E$98)&gt;10,IF(AND(ISNUMBER('Test Sample Data'!E204),'Test Sample Data'!E204&lt;$B$1,'Test Sample Data'!E204&gt;0),'Test Sample Data'!E204,$B$1),"")</f>
        <v/>
      </c>
      <c r="F205" s="15" t="str">
        <f>IF(SUM('Test Sample Data'!F$3:F$98)&gt;10,IF(AND(ISNUMBER('Test Sample Data'!F204),'Test Sample Data'!F204&lt;$B$1,'Test Sample Data'!F204&gt;0),'Test Sample Data'!F204,$B$1),"")</f>
        <v/>
      </c>
      <c r="G205" s="15" t="str">
        <f>IF(SUM('Test Sample Data'!G$3:G$98)&gt;10,IF(AND(ISNUMBER('Test Sample Data'!G204),'Test Sample Data'!G204&lt;$B$1,'Test Sample Data'!G204&gt;0),'Test Sample Data'!G204,$B$1),"")</f>
        <v/>
      </c>
      <c r="H205" s="15" t="str">
        <f>IF(SUM('Test Sample Data'!H$3:H$98)&gt;10,IF(AND(ISNUMBER('Test Sample Data'!H204),'Test Sample Data'!H204&lt;$B$1,'Test Sample Data'!H204&gt;0),'Test Sample Data'!H204,$B$1),"")</f>
        <v/>
      </c>
      <c r="I205" s="15" t="str">
        <f>IF(SUM('Test Sample Data'!I$3:I$98)&gt;10,IF(AND(ISNUMBER('Test Sample Data'!I204),'Test Sample Data'!I204&lt;$B$1,'Test Sample Data'!I204&gt;0),'Test Sample Data'!I204,$B$1),"")</f>
        <v/>
      </c>
      <c r="J205" s="15" t="str">
        <f>IF(SUM('Test Sample Data'!J$3:J$98)&gt;10,IF(AND(ISNUMBER('Test Sample Data'!J204),'Test Sample Data'!J204&lt;$B$1,'Test Sample Data'!J204&gt;0),'Test Sample Data'!J204,$B$1),"")</f>
        <v/>
      </c>
      <c r="K205" s="15" t="str">
        <f>IF(SUM('Test Sample Data'!K$3:K$98)&gt;10,IF(AND(ISNUMBER('Test Sample Data'!K204),'Test Sample Data'!K204&lt;$B$1,'Test Sample Data'!K204&gt;0),'Test Sample Data'!K204,$B$1),"")</f>
        <v/>
      </c>
      <c r="L205" s="15" t="str">
        <f>IF(SUM('Test Sample Data'!L$3:L$98)&gt;10,IF(AND(ISNUMBER('Test Sample Data'!L204),'Test Sample Data'!L204&lt;$B$1,'Test Sample Data'!L204&gt;0),'Test Sample Data'!L204,$B$1),"")</f>
        <v/>
      </c>
      <c r="M205" s="15" t="str">
        <f>IF(SUM('Test Sample Data'!M$3:M$98)&gt;10,IF(AND(ISNUMBER('Test Sample Data'!M204),'Test Sample Data'!M204&lt;$B$1,'Test Sample Data'!M204&gt;0),'Test Sample Data'!M204,$B$1),"")</f>
        <v/>
      </c>
      <c r="N205" s="15" t="str">
        <f>'Gene Table'!E204</f>
        <v>PON1</v>
      </c>
      <c r="O205" s="14" t="s">
        <v>45</v>
      </c>
      <c r="P205" s="15" t="str">
        <f>IF(SUM('Control Sample Data'!D$3:D$98)&gt;10,IF(AND(ISNUMBER('Control Sample Data'!D204),'Control Sample Data'!D204&lt;$B$1,'Control Sample Data'!D204&gt;0),'Control Sample Data'!D204,$B$1),"")</f>
        <v/>
      </c>
      <c r="Q205" s="15" t="str">
        <f>IF(SUM('Control Sample Data'!E$3:E$98)&gt;10,IF(AND(ISNUMBER('Control Sample Data'!E204),'Control Sample Data'!E204&lt;$B$1,'Control Sample Data'!E204&gt;0),'Control Sample Data'!E204,$B$1),"")</f>
        <v/>
      </c>
      <c r="R205" s="15" t="str">
        <f>IF(SUM('Control Sample Data'!F$3:F$98)&gt;10,IF(AND(ISNUMBER('Control Sample Data'!F204),'Control Sample Data'!F204&lt;$B$1,'Control Sample Data'!F204&gt;0),'Control Sample Data'!F204,$B$1),"")</f>
        <v/>
      </c>
      <c r="S205" s="15" t="str">
        <f>IF(SUM('Control Sample Data'!G$3:G$98)&gt;10,IF(AND(ISNUMBER('Control Sample Data'!G204),'Control Sample Data'!G204&lt;$B$1,'Control Sample Data'!G204&gt;0),'Control Sample Data'!G204,$B$1),"")</f>
        <v/>
      </c>
      <c r="T205" s="15" t="str">
        <f>IF(SUM('Control Sample Data'!H$3:H$98)&gt;10,IF(AND(ISNUMBER('Control Sample Data'!H204),'Control Sample Data'!H204&lt;$B$1,'Control Sample Data'!H204&gt;0),'Control Sample Data'!H204,$B$1),"")</f>
        <v/>
      </c>
      <c r="U205" s="15" t="str">
        <f>IF(SUM('Control Sample Data'!I$3:I$98)&gt;10,IF(AND(ISNUMBER('Control Sample Data'!I204),'Control Sample Data'!I204&lt;$B$1,'Control Sample Data'!I204&gt;0),'Control Sample Data'!I204,$B$1),"")</f>
        <v/>
      </c>
      <c r="V205" s="15" t="str">
        <f>IF(SUM('Control Sample Data'!J$3:J$98)&gt;10,IF(AND(ISNUMBER('Control Sample Data'!J204),'Control Sample Data'!J204&lt;$B$1,'Control Sample Data'!J204&gt;0),'Control Sample Data'!J204,$B$1),"")</f>
        <v/>
      </c>
      <c r="W205" s="15" t="str">
        <f>IF(SUM('Control Sample Data'!K$3:K$98)&gt;10,IF(AND(ISNUMBER('Control Sample Data'!K204),'Control Sample Data'!K204&lt;$B$1,'Control Sample Data'!K204&gt;0),'Control Sample Data'!K204,$B$1),"")</f>
        <v/>
      </c>
      <c r="X205" s="15" t="str">
        <f>IF(SUM('Control Sample Data'!L$3:L$98)&gt;10,IF(AND(ISNUMBER('Control Sample Data'!L204),'Control Sample Data'!L204&lt;$B$1,'Control Sample Data'!L204&gt;0),'Control Sample Data'!L204,$B$1),"")</f>
        <v/>
      </c>
      <c r="Y205" s="15" t="str">
        <f>IF(SUM('Control Sample Data'!M$3:M$98)&gt;10,IF(AND(ISNUMBER('Control Sample Data'!M204),'Control Sample Data'!M204&lt;$B$1,'Control Sample Data'!M204&gt;0),'Control Sample Data'!M204,$B$1),"")</f>
        <v/>
      </c>
      <c r="Z205" s="36" t="str">
        <f>IF(ISERROR(VLOOKUP('Choose Housekeeping Genes'!$C12,Calculations!$C$196:$M$291,2,0)),"",VLOOKUP('Choose Housekeeping Genes'!$C12,Calculations!$C$196:$M$291,2,0))</f>
        <v/>
      </c>
      <c r="AA205" s="36" t="str">
        <f>IF(ISERROR(VLOOKUP('Choose Housekeeping Genes'!$C12,Calculations!$C$196:$M$291,3,0)),"",VLOOKUP('Choose Housekeeping Genes'!$C12,Calculations!$C$196:$M$291,3,0))</f>
        <v/>
      </c>
      <c r="AB205" s="36" t="str">
        <f>IF(ISERROR(VLOOKUP('Choose Housekeeping Genes'!$C12,Calculations!$C$196:$M$291,4,0)),"",VLOOKUP('Choose Housekeeping Genes'!$C12,Calculations!$C$196:$M$291,4,0))</f>
        <v/>
      </c>
      <c r="AC205" s="36" t="str">
        <f>IF(ISERROR(VLOOKUP('Choose Housekeeping Genes'!$C12,Calculations!$C$196:$M$291,5,0)),"",VLOOKUP('Choose Housekeeping Genes'!$C12,Calculations!$C$196:$M$291,5,0))</f>
        <v/>
      </c>
      <c r="AD205" s="36" t="str">
        <f>IF(ISERROR(VLOOKUP('Choose Housekeeping Genes'!$C12,Calculations!$C$196:$M$291,6,0)),"",VLOOKUP('Choose Housekeeping Genes'!$C12,Calculations!$C$196:$M$291,6,0))</f>
        <v/>
      </c>
      <c r="AE205" s="36" t="str">
        <f>IF(ISERROR(VLOOKUP('Choose Housekeeping Genes'!$C12,Calculations!$C$196:$M$291,7,0)),"",VLOOKUP('Choose Housekeeping Genes'!$C12,Calculations!$C$196:$M$291,7,0))</f>
        <v/>
      </c>
      <c r="AF205" s="36" t="str">
        <f>IF(ISERROR(VLOOKUP('Choose Housekeeping Genes'!$C12,Calculations!$C$196:$M$291,8,0)),"",VLOOKUP('Choose Housekeeping Genes'!$C12,Calculations!$C$196:$M$291,8,0))</f>
        <v/>
      </c>
      <c r="AG205" s="36" t="str">
        <f>IF(ISERROR(VLOOKUP('Choose Housekeeping Genes'!$C12,Calculations!$C$196:$M$291,9,0)),"",VLOOKUP('Choose Housekeeping Genes'!$C12,Calculations!$C$196:$M$291,9,0))</f>
        <v/>
      </c>
      <c r="AH205" s="36" t="str">
        <f>IF(ISERROR(VLOOKUP('Choose Housekeeping Genes'!$C12,Calculations!$C$196:$M$291,10,0)),"",VLOOKUP('Choose Housekeeping Genes'!$C12,Calculations!$C$196:$M$291,10,0))</f>
        <v/>
      </c>
      <c r="AI205" s="36" t="str">
        <f>IF(ISERROR(VLOOKUP('Choose Housekeeping Genes'!$C12,Calculations!$C$196:$M$291,11,0)),"",VLOOKUP('Choose Housekeeping Genes'!$C12,Calculations!$C$196:$M$291,11,0))</f>
        <v/>
      </c>
      <c r="AJ205" s="36" t="str">
        <f>IF(ISERROR(VLOOKUP('Choose Housekeeping Genes'!$C12,Calculations!$C$196:$AB$291,14,0)),"",VLOOKUP('Choose Housekeeping Genes'!$C12,Calculations!$C$196:$AB$291,14,0))</f>
        <v/>
      </c>
      <c r="AK205" s="36" t="str">
        <f>IF(ISERROR(VLOOKUP('Choose Housekeeping Genes'!$C12,Calculations!$C$196:$AB$291,15,0)),"",VLOOKUP('Choose Housekeeping Genes'!$C12,Calculations!$C$196:$AB$291,15,0))</f>
        <v/>
      </c>
      <c r="AL205" s="36" t="str">
        <f>IF(ISERROR(VLOOKUP('Choose Housekeeping Genes'!$C12,Calculations!$C$196:$AB$291,16,0)),"",VLOOKUP('Choose Housekeeping Genes'!$C12,Calculations!$C$196:$AB$291,16,0))</f>
        <v/>
      </c>
      <c r="AM205" s="36" t="str">
        <f>IF(ISERROR(VLOOKUP('Choose Housekeeping Genes'!$C12,Calculations!$C$196:$AB$291,17,0)),"",VLOOKUP('Choose Housekeeping Genes'!$C12,Calculations!$C$196:$AB$291,17,0))</f>
        <v/>
      </c>
      <c r="AN205" s="36" t="str">
        <f>IF(ISERROR(VLOOKUP('Choose Housekeeping Genes'!$C12,Calculations!$C$196:$AB$291,18,0)),"",VLOOKUP('Choose Housekeeping Genes'!$C12,Calculations!$C$196:$AB$291,18,0))</f>
        <v/>
      </c>
      <c r="AO205" s="36" t="str">
        <f>IF(ISERROR(VLOOKUP('Choose Housekeeping Genes'!$C12,Calculations!$C$196:$AB$291,19,0)),"",VLOOKUP('Choose Housekeeping Genes'!$C12,Calculations!$C$196:$AB$291,19,0))</f>
        <v/>
      </c>
      <c r="AP205" s="36" t="str">
        <f>IF(ISERROR(VLOOKUP('Choose Housekeeping Genes'!$C12,Calculations!$C$196:$AB$291,20,0)),"",VLOOKUP('Choose Housekeeping Genes'!$C12,Calculations!$C$196:$AB$291,20,0))</f>
        <v/>
      </c>
      <c r="AQ205" s="36" t="str">
        <f>IF(ISERROR(VLOOKUP('Choose Housekeeping Genes'!$C12,Calculations!$C$196:$AB$291,21,0)),"",VLOOKUP('Choose Housekeeping Genes'!$C12,Calculations!$C$196:$AB$291,21,0))</f>
        <v/>
      </c>
      <c r="AR205" s="36" t="str">
        <f>IF(ISERROR(VLOOKUP('Choose Housekeeping Genes'!$C12,Calculations!$C$196:$AB$291,22,0)),"",VLOOKUP('Choose Housekeeping Genes'!$C12,Calculations!$C$196:$AB$291,22,0))</f>
        <v/>
      </c>
      <c r="AS205" s="36" t="str">
        <f>IF(ISERROR(VLOOKUP('Choose Housekeeping Genes'!$C12,Calculations!$C$196:$AB$291,23,0)),"",VLOOKUP('Choose Housekeeping Genes'!$C12,Calculations!$C$196:$AB$291,23,0))</f>
        <v/>
      </c>
      <c r="AT205" s="34" t="str">
        <f t="shared" si="182"/>
        <v/>
      </c>
      <c r="AU205" s="34" t="str">
        <f t="shared" si="183"/>
        <v/>
      </c>
      <c r="AV205" s="34" t="str">
        <f t="shared" si="184"/>
        <v/>
      </c>
      <c r="AW205" s="34" t="str">
        <f t="shared" si="185"/>
        <v/>
      </c>
      <c r="AX205" s="34" t="str">
        <f t="shared" si="186"/>
        <v/>
      </c>
      <c r="AY205" s="34" t="str">
        <f t="shared" si="187"/>
        <v/>
      </c>
      <c r="AZ205" s="34" t="str">
        <f t="shared" si="188"/>
        <v/>
      </c>
      <c r="BA205" s="34" t="str">
        <f t="shared" si="189"/>
        <v/>
      </c>
      <c r="BB205" s="34" t="str">
        <f t="shared" si="190"/>
        <v/>
      </c>
      <c r="BC205" s="34" t="str">
        <f t="shared" si="191"/>
        <v/>
      </c>
      <c r="BD205" s="34" t="str">
        <f t="shared" si="193"/>
        <v/>
      </c>
      <c r="BE205" s="34" t="str">
        <f t="shared" si="194"/>
        <v/>
      </c>
      <c r="BF205" s="34" t="str">
        <f t="shared" si="195"/>
        <v/>
      </c>
      <c r="BG205" s="34" t="str">
        <f t="shared" si="196"/>
        <v/>
      </c>
      <c r="BH205" s="34" t="str">
        <f t="shared" si="197"/>
        <v/>
      </c>
      <c r="BI205" s="34" t="str">
        <f t="shared" si="198"/>
        <v/>
      </c>
      <c r="BJ205" s="34" t="str">
        <f t="shared" si="199"/>
        <v/>
      </c>
      <c r="BK205" s="34" t="str">
        <f t="shared" si="200"/>
        <v/>
      </c>
      <c r="BL205" s="34" t="str">
        <f t="shared" si="201"/>
        <v/>
      </c>
      <c r="BM205" s="34" t="str">
        <f t="shared" si="202"/>
        <v/>
      </c>
      <c r="BN205" s="36" t="e">
        <f t="shared" si="170"/>
        <v>#DIV/0!</v>
      </c>
      <c r="BO205" s="36" t="e">
        <f t="shared" si="171"/>
        <v>#DIV/0!</v>
      </c>
      <c r="BP205" s="37" t="str">
        <f t="shared" si="203"/>
        <v/>
      </c>
      <c r="BQ205" s="37" t="str">
        <f t="shared" si="204"/>
        <v/>
      </c>
      <c r="BR205" s="37" t="str">
        <f t="shared" si="205"/>
        <v/>
      </c>
      <c r="BS205" s="37" t="str">
        <f t="shared" si="206"/>
        <v/>
      </c>
      <c r="BT205" s="37" t="str">
        <f t="shared" si="207"/>
        <v/>
      </c>
      <c r="BU205" s="37" t="str">
        <f t="shared" si="208"/>
        <v/>
      </c>
      <c r="BV205" s="37" t="str">
        <f t="shared" si="209"/>
        <v/>
      </c>
      <c r="BW205" s="37" t="str">
        <f t="shared" si="210"/>
        <v/>
      </c>
      <c r="BX205" s="37" t="str">
        <f t="shared" si="211"/>
        <v/>
      </c>
      <c r="BY205" s="37" t="str">
        <f t="shared" si="212"/>
        <v/>
      </c>
      <c r="BZ205" s="37" t="str">
        <f t="shared" si="213"/>
        <v/>
      </c>
      <c r="CA205" s="37" t="str">
        <f t="shared" si="214"/>
        <v/>
      </c>
      <c r="CB205" s="37" t="str">
        <f t="shared" si="215"/>
        <v/>
      </c>
      <c r="CC205" s="37" t="str">
        <f t="shared" si="216"/>
        <v/>
      </c>
      <c r="CD205" s="37" t="str">
        <f t="shared" si="217"/>
        <v/>
      </c>
      <c r="CE205" s="37" t="str">
        <f t="shared" si="218"/>
        <v/>
      </c>
      <c r="CF205" s="37" t="str">
        <f t="shared" si="219"/>
        <v/>
      </c>
      <c r="CG205" s="37" t="str">
        <f t="shared" si="220"/>
        <v/>
      </c>
      <c r="CH205" s="37" t="str">
        <f t="shared" si="221"/>
        <v/>
      </c>
      <c r="CI205" s="37" t="str">
        <f t="shared" si="222"/>
        <v/>
      </c>
    </row>
    <row r="206" spans="1:87" ht="12.75">
      <c r="A206" s="16"/>
      <c r="B206" s="14" t="str">
        <f>'Gene Table'!E205</f>
        <v>POLD1</v>
      </c>
      <c r="C206" s="14" t="s">
        <v>49</v>
      </c>
      <c r="D206" s="15" t="str">
        <f>IF(SUM('Test Sample Data'!D$3:D$98)&gt;10,IF(AND(ISNUMBER('Test Sample Data'!D205),'Test Sample Data'!D205&lt;$B$1,'Test Sample Data'!D205&gt;0),'Test Sample Data'!D205,$B$1),"")</f>
        <v/>
      </c>
      <c r="E206" s="15" t="str">
        <f>IF(SUM('Test Sample Data'!E$3:E$98)&gt;10,IF(AND(ISNUMBER('Test Sample Data'!E205),'Test Sample Data'!E205&lt;$B$1,'Test Sample Data'!E205&gt;0),'Test Sample Data'!E205,$B$1),"")</f>
        <v/>
      </c>
      <c r="F206" s="15" t="str">
        <f>IF(SUM('Test Sample Data'!F$3:F$98)&gt;10,IF(AND(ISNUMBER('Test Sample Data'!F205),'Test Sample Data'!F205&lt;$B$1,'Test Sample Data'!F205&gt;0),'Test Sample Data'!F205,$B$1),"")</f>
        <v/>
      </c>
      <c r="G206" s="15" t="str">
        <f>IF(SUM('Test Sample Data'!G$3:G$98)&gt;10,IF(AND(ISNUMBER('Test Sample Data'!G205),'Test Sample Data'!G205&lt;$B$1,'Test Sample Data'!G205&gt;0),'Test Sample Data'!G205,$B$1),"")</f>
        <v/>
      </c>
      <c r="H206" s="15" t="str">
        <f>IF(SUM('Test Sample Data'!H$3:H$98)&gt;10,IF(AND(ISNUMBER('Test Sample Data'!H205),'Test Sample Data'!H205&lt;$B$1,'Test Sample Data'!H205&gt;0),'Test Sample Data'!H205,$B$1),"")</f>
        <v/>
      </c>
      <c r="I206" s="15" t="str">
        <f>IF(SUM('Test Sample Data'!I$3:I$98)&gt;10,IF(AND(ISNUMBER('Test Sample Data'!I205),'Test Sample Data'!I205&lt;$B$1,'Test Sample Data'!I205&gt;0),'Test Sample Data'!I205,$B$1),"")</f>
        <v/>
      </c>
      <c r="J206" s="15" t="str">
        <f>IF(SUM('Test Sample Data'!J$3:J$98)&gt;10,IF(AND(ISNUMBER('Test Sample Data'!J205),'Test Sample Data'!J205&lt;$B$1,'Test Sample Data'!J205&gt;0),'Test Sample Data'!J205,$B$1),"")</f>
        <v/>
      </c>
      <c r="K206" s="15" t="str">
        <f>IF(SUM('Test Sample Data'!K$3:K$98)&gt;10,IF(AND(ISNUMBER('Test Sample Data'!K205),'Test Sample Data'!K205&lt;$B$1,'Test Sample Data'!K205&gt;0),'Test Sample Data'!K205,$B$1),"")</f>
        <v/>
      </c>
      <c r="L206" s="15" t="str">
        <f>IF(SUM('Test Sample Data'!L$3:L$98)&gt;10,IF(AND(ISNUMBER('Test Sample Data'!L205),'Test Sample Data'!L205&lt;$B$1,'Test Sample Data'!L205&gt;0),'Test Sample Data'!L205,$B$1),"")</f>
        <v/>
      </c>
      <c r="M206" s="15" t="str">
        <f>IF(SUM('Test Sample Data'!M$3:M$98)&gt;10,IF(AND(ISNUMBER('Test Sample Data'!M205),'Test Sample Data'!M205&lt;$B$1,'Test Sample Data'!M205&gt;0),'Test Sample Data'!M205,$B$1),"")</f>
        <v/>
      </c>
      <c r="N206" s="15" t="str">
        <f>'Gene Table'!E205</f>
        <v>POLD1</v>
      </c>
      <c r="O206" s="14" t="s">
        <v>49</v>
      </c>
      <c r="P206" s="15" t="str">
        <f>IF(SUM('Control Sample Data'!D$3:D$98)&gt;10,IF(AND(ISNUMBER('Control Sample Data'!D205),'Control Sample Data'!D205&lt;$B$1,'Control Sample Data'!D205&gt;0),'Control Sample Data'!D205,$B$1),"")</f>
        <v/>
      </c>
      <c r="Q206" s="15" t="str">
        <f>IF(SUM('Control Sample Data'!E$3:E$98)&gt;10,IF(AND(ISNUMBER('Control Sample Data'!E205),'Control Sample Data'!E205&lt;$B$1,'Control Sample Data'!E205&gt;0),'Control Sample Data'!E205,$B$1),"")</f>
        <v/>
      </c>
      <c r="R206" s="15" t="str">
        <f>IF(SUM('Control Sample Data'!F$3:F$98)&gt;10,IF(AND(ISNUMBER('Control Sample Data'!F205),'Control Sample Data'!F205&lt;$B$1,'Control Sample Data'!F205&gt;0),'Control Sample Data'!F205,$B$1),"")</f>
        <v/>
      </c>
      <c r="S206" s="15" t="str">
        <f>IF(SUM('Control Sample Data'!G$3:G$98)&gt;10,IF(AND(ISNUMBER('Control Sample Data'!G205),'Control Sample Data'!G205&lt;$B$1,'Control Sample Data'!G205&gt;0),'Control Sample Data'!G205,$B$1),"")</f>
        <v/>
      </c>
      <c r="T206" s="15" t="str">
        <f>IF(SUM('Control Sample Data'!H$3:H$98)&gt;10,IF(AND(ISNUMBER('Control Sample Data'!H205),'Control Sample Data'!H205&lt;$B$1,'Control Sample Data'!H205&gt;0),'Control Sample Data'!H205,$B$1),"")</f>
        <v/>
      </c>
      <c r="U206" s="15" t="str">
        <f>IF(SUM('Control Sample Data'!I$3:I$98)&gt;10,IF(AND(ISNUMBER('Control Sample Data'!I205),'Control Sample Data'!I205&lt;$B$1,'Control Sample Data'!I205&gt;0),'Control Sample Data'!I205,$B$1),"")</f>
        <v/>
      </c>
      <c r="V206" s="15" t="str">
        <f>IF(SUM('Control Sample Data'!J$3:J$98)&gt;10,IF(AND(ISNUMBER('Control Sample Data'!J205),'Control Sample Data'!J205&lt;$B$1,'Control Sample Data'!J205&gt;0),'Control Sample Data'!J205,$B$1),"")</f>
        <v/>
      </c>
      <c r="W206" s="15" t="str">
        <f>IF(SUM('Control Sample Data'!K$3:K$98)&gt;10,IF(AND(ISNUMBER('Control Sample Data'!K205),'Control Sample Data'!K205&lt;$B$1,'Control Sample Data'!K205&gt;0),'Control Sample Data'!K205,$B$1),"")</f>
        <v/>
      </c>
      <c r="X206" s="15" t="str">
        <f>IF(SUM('Control Sample Data'!L$3:L$98)&gt;10,IF(AND(ISNUMBER('Control Sample Data'!L205),'Control Sample Data'!L205&lt;$B$1,'Control Sample Data'!L205&gt;0),'Control Sample Data'!L205,$B$1),"")</f>
        <v/>
      </c>
      <c r="Y206" s="15" t="str">
        <f>IF(SUM('Control Sample Data'!M$3:M$98)&gt;10,IF(AND(ISNUMBER('Control Sample Data'!M205),'Control Sample Data'!M205&lt;$B$1,'Control Sample Data'!M205&gt;0),'Control Sample Data'!M205,$B$1),"")</f>
        <v/>
      </c>
      <c r="Z206" s="36" t="str">
        <f>IF(ISERROR(VLOOKUP('Choose Housekeeping Genes'!$C13,Calculations!$C$196:$M$291,2,0)),"",VLOOKUP('Choose Housekeeping Genes'!$C13,Calculations!$C$196:$M$291,2,0))</f>
        <v/>
      </c>
      <c r="AA206" s="36" t="str">
        <f>IF(ISERROR(VLOOKUP('Choose Housekeeping Genes'!$C13,Calculations!$C$196:$M$291,3,0)),"",VLOOKUP('Choose Housekeeping Genes'!$C13,Calculations!$C$196:$M$291,3,0))</f>
        <v/>
      </c>
      <c r="AB206" s="36" t="str">
        <f>IF(ISERROR(VLOOKUP('Choose Housekeeping Genes'!$C13,Calculations!$C$196:$M$291,4,0)),"",VLOOKUP('Choose Housekeeping Genes'!$C13,Calculations!$C$196:$M$291,4,0))</f>
        <v/>
      </c>
      <c r="AC206" s="36" t="str">
        <f>IF(ISERROR(VLOOKUP('Choose Housekeeping Genes'!$C13,Calculations!$C$196:$M$291,5,0)),"",VLOOKUP('Choose Housekeeping Genes'!$C13,Calculations!$C$196:$M$291,5,0))</f>
        <v/>
      </c>
      <c r="AD206" s="36" t="str">
        <f>IF(ISERROR(VLOOKUP('Choose Housekeeping Genes'!$C13,Calculations!$C$196:$M$291,6,0)),"",VLOOKUP('Choose Housekeeping Genes'!$C13,Calculations!$C$196:$M$291,6,0))</f>
        <v/>
      </c>
      <c r="AE206" s="36" t="str">
        <f>IF(ISERROR(VLOOKUP('Choose Housekeeping Genes'!$C13,Calculations!$C$196:$M$291,7,0)),"",VLOOKUP('Choose Housekeeping Genes'!$C13,Calculations!$C$196:$M$291,7,0))</f>
        <v/>
      </c>
      <c r="AF206" s="36" t="str">
        <f>IF(ISERROR(VLOOKUP('Choose Housekeeping Genes'!$C13,Calculations!$C$196:$M$291,8,0)),"",VLOOKUP('Choose Housekeeping Genes'!$C13,Calculations!$C$196:$M$291,8,0))</f>
        <v/>
      </c>
      <c r="AG206" s="36" t="str">
        <f>IF(ISERROR(VLOOKUP('Choose Housekeeping Genes'!$C13,Calculations!$C$196:$M$291,9,0)),"",VLOOKUP('Choose Housekeeping Genes'!$C13,Calculations!$C$196:$M$291,9,0))</f>
        <v/>
      </c>
      <c r="AH206" s="36" t="str">
        <f>IF(ISERROR(VLOOKUP('Choose Housekeeping Genes'!$C13,Calculations!$C$196:$M$291,10,0)),"",VLOOKUP('Choose Housekeeping Genes'!$C13,Calculations!$C$196:$M$291,10,0))</f>
        <v/>
      </c>
      <c r="AI206" s="36" t="str">
        <f>IF(ISERROR(VLOOKUP('Choose Housekeeping Genes'!$C13,Calculations!$C$196:$M$291,11,0)),"",VLOOKUP('Choose Housekeeping Genes'!$C13,Calculations!$C$196:$M$291,11,0))</f>
        <v/>
      </c>
      <c r="AJ206" s="36" t="str">
        <f>IF(ISERROR(VLOOKUP('Choose Housekeeping Genes'!$C13,Calculations!$C$196:$AB$291,14,0)),"",VLOOKUP('Choose Housekeeping Genes'!$C13,Calculations!$C$196:$AB$291,14,0))</f>
        <v/>
      </c>
      <c r="AK206" s="36" t="str">
        <f>IF(ISERROR(VLOOKUP('Choose Housekeeping Genes'!$C13,Calculations!$C$196:$AB$291,15,0)),"",VLOOKUP('Choose Housekeeping Genes'!$C13,Calculations!$C$196:$AB$291,15,0))</f>
        <v/>
      </c>
      <c r="AL206" s="36" t="str">
        <f>IF(ISERROR(VLOOKUP('Choose Housekeeping Genes'!$C13,Calculations!$C$196:$AB$291,16,0)),"",VLOOKUP('Choose Housekeeping Genes'!$C13,Calculations!$C$196:$AB$291,16,0))</f>
        <v/>
      </c>
      <c r="AM206" s="36" t="str">
        <f>IF(ISERROR(VLOOKUP('Choose Housekeeping Genes'!$C13,Calculations!$C$196:$AB$291,17,0)),"",VLOOKUP('Choose Housekeeping Genes'!$C13,Calculations!$C$196:$AB$291,17,0))</f>
        <v/>
      </c>
      <c r="AN206" s="36" t="str">
        <f>IF(ISERROR(VLOOKUP('Choose Housekeeping Genes'!$C13,Calculations!$C$196:$AB$291,18,0)),"",VLOOKUP('Choose Housekeeping Genes'!$C13,Calculations!$C$196:$AB$291,18,0))</f>
        <v/>
      </c>
      <c r="AO206" s="36" t="str">
        <f>IF(ISERROR(VLOOKUP('Choose Housekeeping Genes'!$C13,Calculations!$C$196:$AB$291,19,0)),"",VLOOKUP('Choose Housekeeping Genes'!$C13,Calculations!$C$196:$AB$291,19,0))</f>
        <v/>
      </c>
      <c r="AP206" s="36" t="str">
        <f>IF(ISERROR(VLOOKUP('Choose Housekeeping Genes'!$C13,Calculations!$C$196:$AB$291,20,0)),"",VLOOKUP('Choose Housekeeping Genes'!$C13,Calculations!$C$196:$AB$291,20,0))</f>
        <v/>
      </c>
      <c r="AQ206" s="36" t="str">
        <f>IF(ISERROR(VLOOKUP('Choose Housekeeping Genes'!$C13,Calculations!$C$196:$AB$291,21,0)),"",VLOOKUP('Choose Housekeeping Genes'!$C13,Calculations!$C$196:$AB$291,21,0))</f>
        <v/>
      </c>
      <c r="AR206" s="36" t="str">
        <f>IF(ISERROR(VLOOKUP('Choose Housekeeping Genes'!$C13,Calculations!$C$196:$AB$291,22,0)),"",VLOOKUP('Choose Housekeeping Genes'!$C13,Calculations!$C$196:$AB$291,22,0))</f>
        <v/>
      </c>
      <c r="AS206" s="36" t="str">
        <f>IF(ISERROR(VLOOKUP('Choose Housekeeping Genes'!$C13,Calculations!$C$196:$AB$291,23,0)),"",VLOOKUP('Choose Housekeeping Genes'!$C13,Calculations!$C$196:$AB$291,23,0))</f>
        <v/>
      </c>
      <c r="AT206" s="34" t="str">
        <f t="shared" si="182"/>
        <v/>
      </c>
      <c r="AU206" s="34" t="str">
        <f t="shared" si="183"/>
        <v/>
      </c>
      <c r="AV206" s="34" t="str">
        <f t="shared" si="184"/>
        <v/>
      </c>
      <c r="AW206" s="34" t="str">
        <f t="shared" si="185"/>
        <v/>
      </c>
      <c r="AX206" s="34" t="str">
        <f t="shared" si="186"/>
        <v/>
      </c>
      <c r="AY206" s="34" t="str">
        <f t="shared" si="187"/>
        <v/>
      </c>
      <c r="AZ206" s="34" t="str">
        <f t="shared" si="188"/>
        <v/>
      </c>
      <c r="BA206" s="34" t="str">
        <f t="shared" si="189"/>
        <v/>
      </c>
      <c r="BB206" s="34" t="str">
        <f t="shared" si="190"/>
        <v/>
      </c>
      <c r="BC206" s="34" t="str">
        <f t="shared" si="191"/>
        <v/>
      </c>
      <c r="BD206" s="34" t="str">
        <f t="shared" si="193"/>
        <v/>
      </c>
      <c r="BE206" s="34" t="str">
        <f t="shared" si="194"/>
        <v/>
      </c>
      <c r="BF206" s="34" t="str">
        <f t="shared" si="195"/>
        <v/>
      </c>
      <c r="BG206" s="34" t="str">
        <f t="shared" si="196"/>
        <v/>
      </c>
      <c r="BH206" s="34" t="str">
        <f t="shared" si="197"/>
        <v/>
      </c>
      <c r="BI206" s="34" t="str">
        <f t="shared" si="198"/>
        <v/>
      </c>
      <c r="BJ206" s="34" t="str">
        <f t="shared" si="199"/>
        <v/>
      </c>
      <c r="BK206" s="34" t="str">
        <f t="shared" si="200"/>
        <v/>
      </c>
      <c r="BL206" s="34" t="str">
        <f t="shared" si="201"/>
        <v/>
      </c>
      <c r="BM206" s="34" t="str">
        <f t="shared" si="202"/>
        <v/>
      </c>
      <c r="BN206" s="36" t="e">
        <f t="shared" si="170"/>
        <v>#DIV/0!</v>
      </c>
      <c r="BO206" s="36" t="e">
        <f t="shared" si="171"/>
        <v>#DIV/0!</v>
      </c>
      <c r="BP206" s="37" t="str">
        <f t="shared" si="203"/>
        <v/>
      </c>
      <c r="BQ206" s="37" t="str">
        <f t="shared" si="204"/>
        <v/>
      </c>
      <c r="BR206" s="37" t="str">
        <f t="shared" si="205"/>
        <v/>
      </c>
      <c r="BS206" s="37" t="str">
        <f t="shared" si="206"/>
        <v/>
      </c>
      <c r="BT206" s="37" t="str">
        <f t="shared" si="207"/>
        <v/>
      </c>
      <c r="BU206" s="37" t="str">
        <f t="shared" si="208"/>
        <v/>
      </c>
      <c r="BV206" s="37" t="str">
        <f t="shared" si="209"/>
        <v/>
      </c>
      <c r="BW206" s="37" t="str">
        <f t="shared" si="210"/>
        <v/>
      </c>
      <c r="BX206" s="37" t="str">
        <f t="shared" si="211"/>
        <v/>
      </c>
      <c r="BY206" s="37" t="str">
        <f t="shared" si="212"/>
        <v/>
      </c>
      <c r="BZ206" s="37" t="str">
        <f t="shared" si="213"/>
        <v/>
      </c>
      <c r="CA206" s="37" t="str">
        <f t="shared" si="214"/>
        <v/>
      </c>
      <c r="CB206" s="37" t="str">
        <f t="shared" si="215"/>
        <v/>
      </c>
      <c r="CC206" s="37" t="str">
        <f t="shared" si="216"/>
        <v/>
      </c>
      <c r="CD206" s="37" t="str">
        <f t="shared" si="217"/>
        <v/>
      </c>
      <c r="CE206" s="37" t="str">
        <f t="shared" si="218"/>
        <v/>
      </c>
      <c r="CF206" s="37" t="str">
        <f t="shared" si="219"/>
        <v/>
      </c>
      <c r="CG206" s="37" t="str">
        <f t="shared" si="220"/>
        <v/>
      </c>
      <c r="CH206" s="37" t="str">
        <f t="shared" si="221"/>
        <v/>
      </c>
      <c r="CI206" s="37" t="str">
        <f t="shared" si="222"/>
        <v/>
      </c>
    </row>
    <row r="207" spans="1:87" ht="12.75">
      <c r="A207" s="16"/>
      <c r="B207" s="14" t="str">
        <f>'Gene Table'!E206</f>
        <v>ADIPOR1</v>
      </c>
      <c r="C207" s="14" t="s">
        <v>53</v>
      </c>
      <c r="D207" s="15" t="str">
        <f>IF(SUM('Test Sample Data'!D$3:D$98)&gt;10,IF(AND(ISNUMBER('Test Sample Data'!D206),'Test Sample Data'!D206&lt;$B$1,'Test Sample Data'!D206&gt;0),'Test Sample Data'!D206,$B$1),"")</f>
        <v/>
      </c>
      <c r="E207" s="15" t="str">
        <f>IF(SUM('Test Sample Data'!E$3:E$98)&gt;10,IF(AND(ISNUMBER('Test Sample Data'!E206),'Test Sample Data'!E206&lt;$B$1,'Test Sample Data'!E206&gt;0),'Test Sample Data'!E206,$B$1),"")</f>
        <v/>
      </c>
      <c r="F207" s="15" t="str">
        <f>IF(SUM('Test Sample Data'!F$3:F$98)&gt;10,IF(AND(ISNUMBER('Test Sample Data'!F206),'Test Sample Data'!F206&lt;$B$1,'Test Sample Data'!F206&gt;0),'Test Sample Data'!F206,$B$1),"")</f>
        <v/>
      </c>
      <c r="G207" s="15" t="str">
        <f>IF(SUM('Test Sample Data'!G$3:G$98)&gt;10,IF(AND(ISNUMBER('Test Sample Data'!G206),'Test Sample Data'!G206&lt;$B$1,'Test Sample Data'!G206&gt;0),'Test Sample Data'!G206,$B$1),"")</f>
        <v/>
      </c>
      <c r="H207" s="15" t="str">
        <f>IF(SUM('Test Sample Data'!H$3:H$98)&gt;10,IF(AND(ISNUMBER('Test Sample Data'!H206),'Test Sample Data'!H206&lt;$B$1,'Test Sample Data'!H206&gt;0),'Test Sample Data'!H206,$B$1),"")</f>
        <v/>
      </c>
      <c r="I207" s="15" t="str">
        <f>IF(SUM('Test Sample Data'!I$3:I$98)&gt;10,IF(AND(ISNUMBER('Test Sample Data'!I206),'Test Sample Data'!I206&lt;$B$1,'Test Sample Data'!I206&gt;0),'Test Sample Data'!I206,$B$1),"")</f>
        <v/>
      </c>
      <c r="J207" s="15" t="str">
        <f>IF(SUM('Test Sample Data'!J$3:J$98)&gt;10,IF(AND(ISNUMBER('Test Sample Data'!J206),'Test Sample Data'!J206&lt;$B$1,'Test Sample Data'!J206&gt;0),'Test Sample Data'!J206,$B$1),"")</f>
        <v/>
      </c>
      <c r="K207" s="15" t="str">
        <f>IF(SUM('Test Sample Data'!K$3:K$98)&gt;10,IF(AND(ISNUMBER('Test Sample Data'!K206),'Test Sample Data'!K206&lt;$B$1,'Test Sample Data'!K206&gt;0),'Test Sample Data'!K206,$B$1),"")</f>
        <v/>
      </c>
      <c r="L207" s="15" t="str">
        <f>IF(SUM('Test Sample Data'!L$3:L$98)&gt;10,IF(AND(ISNUMBER('Test Sample Data'!L206),'Test Sample Data'!L206&lt;$B$1,'Test Sample Data'!L206&gt;0),'Test Sample Data'!L206,$B$1),"")</f>
        <v/>
      </c>
      <c r="M207" s="15" t="str">
        <f>IF(SUM('Test Sample Data'!M$3:M$98)&gt;10,IF(AND(ISNUMBER('Test Sample Data'!M206),'Test Sample Data'!M206&lt;$B$1,'Test Sample Data'!M206&gt;0),'Test Sample Data'!M206,$B$1),"")</f>
        <v/>
      </c>
      <c r="N207" s="15" t="str">
        <f>'Gene Table'!E206</f>
        <v>ADIPOR1</v>
      </c>
      <c r="O207" s="14" t="s">
        <v>53</v>
      </c>
      <c r="P207" s="15" t="str">
        <f>IF(SUM('Control Sample Data'!D$3:D$98)&gt;10,IF(AND(ISNUMBER('Control Sample Data'!D206),'Control Sample Data'!D206&lt;$B$1,'Control Sample Data'!D206&gt;0),'Control Sample Data'!D206,$B$1),"")</f>
        <v/>
      </c>
      <c r="Q207" s="15" t="str">
        <f>IF(SUM('Control Sample Data'!E$3:E$98)&gt;10,IF(AND(ISNUMBER('Control Sample Data'!E206),'Control Sample Data'!E206&lt;$B$1,'Control Sample Data'!E206&gt;0),'Control Sample Data'!E206,$B$1),"")</f>
        <v/>
      </c>
      <c r="R207" s="15" t="str">
        <f>IF(SUM('Control Sample Data'!F$3:F$98)&gt;10,IF(AND(ISNUMBER('Control Sample Data'!F206),'Control Sample Data'!F206&lt;$B$1,'Control Sample Data'!F206&gt;0),'Control Sample Data'!F206,$B$1),"")</f>
        <v/>
      </c>
      <c r="S207" s="15" t="str">
        <f>IF(SUM('Control Sample Data'!G$3:G$98)&gt;10,IF(AND(ISNUMBER('Control Sample Data'!G206),'Control Sample Data'!G206&lt;$B$1,'Control Sample Data'!G206&gt;0),'Control Sample Data'!G206,$B$1),"")</f>
        <v/>
      </c>
      <c r="T207" s="15" t="str">
        <f>IF(SUM('Control Sample Data'!H$3:H$98)&gt;10,IF(AND(ISNUMBER('Control Sample Data'!H206),'Control Sample Data'!H206&lt;$B$1,'Control Sample Data'!H206&gt;0),'Control Sample Data'!H206,$B$1),"")</f>
        <v/>
      </c>
      <c r="U207" s="15" t="str">
        <f>IF(SUM('Control Sample Data'!I$3:I$98)&gt;10,IF(AND(ISNUMBER('Control Sample Data'!I206),'Control Sample Data'!I206&lt;$B$1,'Control Sample Data'!I206&gt;0),'Control Sample Data'!I206,$B$1),"")</f>
        <v/>
      </c>
      <c r="V207" s="15" t="str">
        <f>IF(SUM('Control Sample Data'!J$3:J$98)&gt;10,IF(AND(ISNUMBER('Control Sample Data'!J206),'Control Sample Data'!J206&lt;$B$1,'Control Sample Data'!J206&gt;0),'Control Sample Data'!J206,$B$1),"")</f>
        <v/>
      </c>
      <c r="W207" s="15" t="str">
        <f>IF(SUM('Control Sample Data'!K$3:K$98)&gt;10,IF(AND(ISNUMBER('Control Sample Data'!K206),'Control Sample Data'!K206&lt;$B$1,'Control Sample Data'!K206&gt;0),'Control Sample Data'!K206,$B$1),"")</f>
        <v/>
      </c>
      <c r="X207" s="15" t="str">
        <f>IF(SUM('Control Sample Data'!L$3:L$98)&gt;10,IF(AND(ISNUMBER('Control Sample Data'!L206),'Control Sample Data'!L206&lt;$B$1,'Control Sample Data'!L206&gt;0),'Control Sample Data'!L206,$B$1),"")</f>
        <v/>
      </c>
      <c r="Y207" s="15" t="str">
        <f>IF(SUM('Control Sample Data'!M$3:M$98)&gt;10,IF(AND(ISNUMBER('Control Sample Data'!M206),'Control Sample Data'!M206&lt;$B$1,'Control Sample Data'!M206&gt;0),'Control Sample Data'!M206,$B$1),"")</f>
        <v/>
      </c>
      <c r="Z207" s="36" t="str">
        <f>IF(ISERROR(VLOOKUP('Choose Housekeeping Genes'!$C14,Calculations!$C$196:$M$291,2,0)),"",VLOOKUP('Choose Housekeeping Genes'!$C14,Calculations!$C$196:$M$291,2,0))</f>
        <v/>
      </c>
      <c r="AA207" s="36" t="str">
        <f>IF(ISERROR(VLOOKUP('Choose Housekeeping Genes'!$C14,Calculations!$C$196:$M$291,3,0)),"",VLOOKUP('Choose Housekeeping Genes'!$C14,Calculations!$C$196:$M$291,3,0))</f>
        <v/>
      </c>
      <c r="AB207" s="36" t="str">
        <f>IF(ISERROR(VLOOKUP('Choose Housekeeping Genes'!$C14,Calculations!$C$196:$M$291,4,0)),"",VLOOKUP('Choose Housekeeping Genes'!$C14,Calculations!$C$196:$M$291,4,0))</f>
        <v/>
      </c>
      <c r="AC207" s="36" t="str">
        <f>IF(ISERROR(VLOOKUP('Choose Housekeeping Genes'!$C14,Calculations!$C$196:$M$291,5,0)),"",VLOOKUP('Choose Housekeeping Genes'!$C14,Calculations!$C$196:$M$291,5,0))</f>
        <v/>
      </c>
      <c r="AD207" s="36" t="str">
        <f>IF(ISERROR(VLOOKUP('Choose Housekeeping Genes'!$C14,Calculations!$C$196:$M$291,6,0)),"",VLOOKUP('Choose Housekeeping Genes'!$C14,Calculations!$C$196:$M$291,6,0))</f>
        <v/>
      </c>
      <c r="AE207" s="36" t="str">
        <f>IF(ISERROR(VLOOKUP('Choose Housekeeping Genes'!$C14,Calculations!$C$196:$M$291,7,0)),"",VLOOKUP('Choose Housekeeping Genes'!$C14,Calculations!$C$196:$M$291,7,0))</f>
        <v/>
      </c>
      <c r="AF207" s="36" t="str">
        <f>IF(ISERROR(VLOOKUP('Choose Housekeeping Genes'!$C14,Calculations!$C$196:$M$291,8,0)),"",VLOOKUP('Choose Housekeeping Genes'!$C14,Calculations!$C$196:$M$291,8,0))</f>
        <v/>
      </c>
      <c r="AG207" s="36" t="str">
        <f>IF(ISERROR(VLOOKUP('Choose Housekeeping Genes'!$C14,Calculations!$C$196:$M$291,9,0)),"",VLOOKUP('Choose Housekeeping Genes'!$C14,Calculations!$C$196:$M$291,9,0))</f>
        <v/>
      </c>
      <c r="AH207" s="36" t="str">
        <f>IF(ISERROR(VLOOKUP('Choose Housekeeping Genes'!$C14,Calculations!$C$196:$M$291,10,0)),"",VLOOKUP('Choose Housekeeping Genes'!$C14,Calculations!$C$196:$M$291,10,0))</f>
        <v/>
      </c>
      <c r="AI207" s="36" t="str">
        <f>IF(ISERROR(VLOOKUP('Choose Housekeeping Genes'!$C14,Calculations!$C$196:$M$291,11,0)),"",VLOOKUP('Choose Housekeeping Genes'!$C14,Calculations!$C$196:$M$291,11,0))</f>
        <v/>
      </c>
      <c r="AJ207" s="36" t="str">
        <f>IF(ISERROR(VLOOKUP('Choose Housekeeping Genes'!$C14,Calculations!$C$196:$AB$291,14,0)),"",VLOOKUP('Choose Housekeeping Genes'!$C14,Calculations!$C$196:$AB$291,14,0))</f>
        <v/>
      </c>
      <c r="AK207" s="36" t="str">
        <f>IF(ISERROR(VLOOKUP('Choose Housekeeping Genes'!$C14,Calculations!$C$196:$AB$291,15,0)),"",VLOOKUP('Choose Housekeeping Genes'!$C14,Calculations!$C$196:$AB$291,15,0))</f>
        <v/>
      </c>
      <c r="AL207" s="36" t="str">
        <f>IF(ISERROR(VLOOKUP('Choose Housekeeping Genes'!$C14,Calculations!$C$196:$AB$291,16,0)),"",VLOOKUP('Choose Housekeeping Genes'!$C14,Calculations!$C$196:$AB$291,16,0))</f>
        <v/>
      </c>
      <c r="AM207" s="36" t="str">
        <f>IF(ISERROR(VLOOKUP('Choose Housekeeping Genes'!$C14,Calculations!$C$196:$AB$291,17,0)),"",VLOOKUP('Choose Housekeeping Genes'!$C14,Calculations!$C$196:$AB$291,17,0))</f>
        <v/>
      </c>
      <c r="AN207" s="36" t="str">
        <f>IF(ISERROR(VLOOKUP('Choose Housekeeping Genes'!$C14,Calculations!$C$196:$AB$291,18,0)),"",VLOOKUP('Choose Housekeeping Genes'!$C14,Calculations!$C$196:$AB$291,18,0))</f>
        <v/>
      </c>
      <c r="AO207" s="36" t="str">
        <f>IF(ISERROR(VLOOKUP('Choose Housekeeping Genes'!$C14,Calculations!$C$196:$AB$291,19,0)),"",VLOOKUP('Choose Housekeeping Genes'!$C14,Calculations!$C$196:$AB$291,19,0))</f>
        <v/>
      </c>
      <c r="AP207" s="36" t="str">
        <f>IF(ISERROR(VLOOKUP('Choose Housekeeping Genes'!$C14,Calculations!$C$196:$AB$291,20,0)),"",VLOOKUP('Choose Housekeeping Genes'!$C14,Calculations!$C$196:$AB$291,20,0))</f>
        <v/>
      </c>
      <c r="AQ207" s="36" t="str">
        <f>IF(ISERROR(VLOOKUP('Choose Housekeeping Genes'!$C14,Calculations!$C$196:$AB$291,21,0)),"",VLOOKUP('Choose Housekeeping Genes'!$C14,Calculations!$C$196:$AB$291,21,0))</f>
        <v/>
      </c>
      <c r="AR207" s="36" t="str">
        <f>IF(ISERROR(VLOOKUP('Choose Housekeeping Genes'!$C14,Calculations!$C$196:$AB$291,22,0)),"",VLOOKUP('Choose Housekeeping Genes'!$C14,Calculations!$C$196:$AB$291,22,0))</f>
        <v/>
      </c>
      <c r="AS207" s="36" t="str">
        <f>IF(ISERROR(VLOOKUP('Choose Housekeeping Genes'!$C14,Calculations!$C$196:$AB$291,23,0)),"",VLOOKUP('Choose Housekeeping Genes'!$C14,Calculations!$C$196:$AB$291,23,0))</f>
        <v/>
      </c>
      <c r="AT207" s="34" t="str">
        <f t="shared" si="182"/>
        <v/>
      </c>
      <c r="AU207" s="34" t="str">
        <f t="shared" si="183"/>
        <v/>
      </c>
      <c r="AV207" s="34" t="str">
        <f t="shared" si="184"/>
        <v/>
      </c>
      <c r="AW207" s="34" t="str">
        <f t="shared" si="185"/>
        <v/>
      </c>
      <c r="AX207" s="34" t="str">
        <f t="shared" si="186"/>
        <v/>
      </c>
      <c r="AY207" s="34" t="str">
        <f t="shared" si="187"/>
        <v/>
      </c>
      <c r="AZ207" s="34" t="str">
        <f t="shared" si="188"/>
        <v/>
      </c>
      <c r="BA207" s="34" t="str">
        <f t="shared" si="189"/>
        <v/>
      </c>
      <c r="BB207" s="34" t="str">
        <f t="shared" si="190"/>
        <v/>
      </c>
      <c r="BC207" s="34" t="str">
        <f t="shared" si="191"/>
        <v/>
      </c>
      <c r="BD207" s="34" t="str">
        <f t="shared" si="193"/>
        <v/>
      </c>
      <c r="BE207" s="34" t="str">
        <f t="shared" si="194"/>
        <v/>
      </c>
      <c r="BF207" s="34" t="str">
        <f t="shared" si="195"/>
        <v/>
      </c>
      <c r="BG207" s="34" t="str">
        <f t="shared" si="196"/>
        <v/>
      </c>
      <c r="BH207" s="34" t="str">
        <f t="shared" si="197"/>
        <v/>
      </c>
      <c r="BI207" s="34" t="str">
        <f t="shared" si="198"/>
        <v/>
      </c>
      <c r="BJ207" s="34" t="str">
        <f t="shared" si="199"/>
        <v/>
      </c>
      <c r="BK207" s="34" t="str">
        <f t="shared" si="200"/>
        <v/>
      </c>
      <c r="BL207" s="34" t="str">
        <f t="shared" si="201"/>
        <v/>
      </c>
      <c r="BM207" s="34" t="str">
        <f t="shared" si="202"/>
        <v/>
      </c>
      <c r="BN207" s="36" t="e">
        <f t="shared" si="170"/>
        <v>#DIV/0!</v>
      </c>
      <c r="BO207" s="36" t="e">
        <f t="shared" si="171"/>
        <v>#DIV/0!</v>
      </c>
      <c r="BP207" s="37" t="str">
        <f t="shared" si="203"/>
        <v/>
      </c>
      <c r="BQ207" s="37" t="str">
        <f t="shared" si="204"/>
        <v/>
      </c>
      <c r="BR207" s="37" t="str">
        <f t="shared" si="205"/>
        <v/>
      </c>
      <c r="BS207" s="37" t="str">
        <f t="shared" si="206"/>
        <v/>
      </c>
      <c r="BT207" s="37" t="str">
        <f t="shared" si="207"/>
        <v/>
      </c>
      <c r="BU207" s="37" t="str">
        <f t="shared" si="208"/>
        <v/>
      </c>
      <c r="BV207" s="37" t="str">
        <f t="shared" si="209"/>
        <v/>
      </c>
      <c r="BW207" s="37" t="str">
        <f t="shared" si="210"/>
        <v/>
      </c>
      <c r="BX207" s="37" t="str">
        <f t="shared" si="211"/>
        <v/>
      </c>
      <c r="BY207" s="37" t="str">
        <f t="shared" si="212"/>
        <v/>
      </c>
      <c r="BZ207" s="37" t="str">
        <f t="shared" si="213"/>
        <v/>
      </c>
      <c r="CA207" s="37" t="str">
        <f t="shared" si="214"/>
        <v/>
      </c>
      <c r="CB207" s="37" t="str">
        <f t="shared" si="215"/>
        <v/>
      </c>
      <c r="CC207" s="37" t="str">
        <f t="shared" si="216"/>
        <v/>
      </c>
      <c r="CD207" s="37" t="str">
        <f t="shared" si="217"/>
        <v/>
      </c>
      <c r="CE207" s="37" t="str">
        <f t="shared" si="218"/>
        <v/>
      </c>
      <c r="CF207" s="37" t="str">
        <f t="shared" si="219"/>
        <v/>
      </c>
      <c r="CG207" s="37" t="str">
        <f t="shared" si="220"/>
        <v/>
      </c>
      <c r="CH207" s="37" t="str">
        <f t="shared" si="221"/>
        <v/>
      </c>
      <c r="CI207" s="37" t="str">
        <f t="shared" si="222"/>
        <v/>
      </c>
    </row>
    <row r="208" spans="1:87" ht="12.75">
      <c r="A208" s="16"/>
      <c r="B208" s="14" t="str">
        <f>'Gene Table'!E207</f>
        <v>NPAS2</v>
      </c>
      <c r="C208" s="14" t="s">
        <v>57</v>
      </c>
      <c r="D208" s="15" t="str">
        <f>IF(SUM('Test Sample Data'!D$3:D$98)&gt;10,IF(AND(ISNUMBER('Test Sample Data'!D207),'Test Sample Data'!D207&lt;$B$1,'Test Sample Data'!D207&gt;0),'Test Sample Data'!D207,$B$1),"")</f>
        <v/>
      </c>
      <c r="E208" s="15" t="str">
        <f>IF(SUM('Test Sample Data'!E$3:E$98)&gt;10,IF(AND(ISNUMBER('Test Sample Data'!E207),'Test Sample Data'!E207&lt;$B$1,'Test Sample Data'!E207&gt;0),'Test Sample Data'!E207,$B$1),"")</f>
        <v/>
      </c>
      <c r="F208" s="15" t="str">
        <f>IF(SUM('Test Sample Data'!F$3:F$98)&gt;10,IF(AND(ISNUMBER('Test Sample Data'!F207),'Test Sample Data'!F207&lt;$B$1,'Test Sample Data'!F207&gt;0),'Test Sample Data'!F207,$B$1),"")</f>
        <v/>
      </c>
      <c r="G208" s="15" t="str">
        <f>IF(SUM('Test Sample Data'!G$3:G$98)&gt;10,IF(AND(ISNUMBER('Test Sample Data'!G207),'Test Sample Data'!G207&lt;$B$1,'Test Sample Data'!G207&gt;0),'Test Sample Data'!G207,$B$1),"")</f>
        <v/>
      </c>
      <c r="H208" s="15" t="str">
        <f>IF(SUM('Test Sample Data'!H$3:H$98)&gt;10,IF(AND(ISNUMBER('Test Sample Data'!H207),'Test Sample Data'!H207&lt;$B$1,'Test Sample Data'!H207&gt;0),'Test Sample Data'!H207,$B$1),"")</f>
        <v/>
      </c>
      <c r="I208" s="15" t="str">
        <f>IF(SUM('Test Sample Data'!I$3:I$98)&gt;10,IF(AND(ISNUMBER('Test Sample Data'!I207),'Test Sample Data'!I207&lt;$B$1,'Test Sample Data'!I207&gt;0),'Test Sample Data'!I207,$B$1),"")</f>
        <v/>
      </c>
      <c r="J208" s="15" t="str">
        <f>IF(SUM('Test Sample Data'!J$3:J$98)&gt;10,IF(AND(ISNUMBER('Test Sample Data'!J207),'Test Sample Data'!J207&lt;$B$1,'Test Sample Data'!J207&gt;0),'Test Sample Data'!J207,$B$1),"")</f>
        <v/>
      </c>
      <c r="K208" s="15" t="str">
        <f>IF(SUM('Test Sample Data'!K$3:K$98)&gt;10,IF(AND(ISNUMBER('Test Sample Data'!K207),'Test Sample Data'!K207&lt;$B$1,'Test Sample Data'!K207&gt;0),'Test Sample Data'!K207,$B$1),"")</f>
        <v/>
      </c>
      <c r="L208" s="15" t="str">
        <f>IF(SUM('Test Sample Data'!L$3:L$98)&gt;10,IF(AND(ISNUMBER('Test Sample Data'!L207),'Test Sample Data'!L207&lt;$B$1,'Test Sample Data'!L207&gt;0),'Test Sample Data'!L207,$B$1),"")</f>
        <v/>
      </c>
      <c r="M208" s="15" t="str">
        <f>IF(SUM('Test Sample Data'!M$3:M$98)&gt;10,IF(AND(ISNUMBER('Test Sample Data'!M207),'Test Sample Data'!M207&lt;$B$1,'Test Sample Data'!M207&gt;0),'Test Sample Data'!M207,$B$1),"")</f>
        <v/>
      </c>
      <c r="N208" s="15" t="str">
        <f>'Gene Table'!E207</f>
        <v>NPAS2</v>
      </c>
      <c r="O208" s="14" t="s">
        <v>57</v>
      </c>
      <c r="P208" s="15" t="str">
        <f>IF(SUM('Control Sample Data'!D$3:D$98)&gt;10,IF(AND(ISNUMBER('Control Sample Data'!D207),'Control Sample Data'!D207&lt;$B$1,'Control Sample Data'!D207&gt;0),'Control Sample Data'!D207,$B$1),"")</f>
        <v/>
      </c>
      <c r="Q208" s="15" t="str">
        <f>IF(SUM('Control Sample Data'!E$3:E$98)&gt;10,IF(AND(ISNUMBER('Control Sample Data'!E207),'Control Sample Data'!E207&lt;$B$1,'Control Sample Data'!E207&gt;0),'Control Sample Data'!E207,$B$1),"")</f>
        <v/>
      </c>
      <c r="R208" s="15" t="str">
        <f>IF(SUM('Control Sample Data'!F$3:F$98)&gt;10,IF(AND(ISNUMBER('Control Sample Data'!F207),'Control Sample Data'!F207&lt;$B$1,'Control Sample Data'!F207&gt;0),'Control Sample Data'!F207,$B$1),"")</f>
        <v/>
      </c>
      <c r="S208" s="15" t="str">
        <f>IF(SUM('Control Sample Data'!G$3:G$98)&gt;10,IF(AND(ISNUMBER('Control Sample Data'!G207),'Control Sample Data'!G207&lt;$B$1,'Control Sample Data'!G207&gt;0),'Control Sample Data'!G207,$B$1),"")</f>
        <v/>
      </c>
      <c r="T208" s="15" t="str">
        <f>IF(SUM('Control Sample Data'!H$3:H$98)&gt;10,IF(AND(ISNUMBER('Control Sample Data'!H207),'Control Sample Data'!H207&lt;$B$1,'Control Sample Data'!H207&gt;0),'Control Sample Data'!H207,$B$1),"")</f>
        <v/>
      </c>
      <c r="U208" s="15" t="str">
        <f>IF(SUM('Control Sample Data'!I$3:I$98)&gt;10,IF(AND(ISNUMBER('Control Sample Data'!I207),'Control Sample Data'!I207&lt;$B$1,'Control Sample Data'!I207&gt;0),'Control Sample Data'!I207,$B$1),"")</f>
        <v/>
      </c>
      <c r="V208" s="15" t="str">
        <f>IF(SUM('Control Sample Data'!J$3:J$98)&gt;10,IF(AND(ISNUMBER('Control Sample Data'!J207),'Control Sample Data'!J207&lt;$B$1,'Control Sample Data'!J207&gt;0),'Control Sample Data'!J207,$B$1),"")</f>
        <v/>
      </c>
      <c r="W208" s="15" t="str">
        <f>IF(SUM('Control Sample Data'!K$3:K$98)&gt;10,IF(AND(ISNUMBER('Control Sample Data'!K207),'Control Sample Data'!K207&lt;$B$1,'Control Sample Data'!K207&gt;0),'Control Sample Data'!K207,$B$1),"")</f>
        <v/>
      </c>
      <c r="X208" s="15" t="str">
        <f>IF(SUM('Control Sample Data'!L$3:L$98)&gt;10,IF(AND(ISNUMBER('Control Sample Data'!L207),'Control Sample Data'!L207&lt;$B$1,'Control Sample Data'!L207&gt;0),'Control Sample Data'!L207,$B$1),"")</f>
        <v/>
      </c>
      <c r="Y208" s="15" t="str">
        <f>IF(SUM('Control Sample Data'!M$3:M$98)&gt;10,IF(AND(ISNUMBER('Control Sample Data'!M207),'Control Sample Data'!M207&lt;$B$1,'Control Sample Data'!M207&gt;0),'Control Sample Data'!M207,$B$1),"")</f>
        <v/>
      </c>
      <c r="Z208" s="36" t="str">
        <f>IF(ISERROR(VLOOKUP('Choose Housekeeping Genes'!$C15,Calculations!$C$196:$M$291,2,0)),"",VLOOKUP('Choose Housekeeping Genes'!$C15,Calculations!$C$196:$M$291,2,0))</f>
        <v/>
      </c>
      <c r="AA208" s="36" t="str">
        <f>IF(ISERROR(VLOOKUP('Choose Housekeeping Genes'!$C15,Calculations!$C$196:$M$291,3,0)),"",VLOOKUP('Choose Housekeeping Genes'!$C15,Calculations!$C$196:$M$291,3,0))</f>
        <v/>
      </c>
      <c r="AB208" s="36" t="str">
        <f>IF(ISERROR(VLOOKUP('Choose Housekeeping Genes'!$C15,Calculations!$C$196:$M$291,4,0)),"",VLOOKUP('Choose Housekeeping Genes'!$C15,Calculations!$C$196:$M$291,4,0))</f>
        <v/>
      </c>
      <c r="AC208" s="36" t="str">
        <f>IF(ISERROR(VLOOKUP('Choose Housekeeping Genes'!$C15,Calculations!$C$196:$M$291,5,0)),"",VLOOKUP('Choose Housekeeping Genes'!$C15,Calculations!$C$196:$M$291,5,0))</f>
        <v/>
      </c>
      <c r="AD208" s="36" t="str">
        <f>IF(ISERROR(VLOOKUP('Choose Housekeeping Genes'!$C15,Calculations!$C$196:$M$291,6,0)),"",VLOOKUP('Choose Housekeeping Genes'!$C15,Calculations!$C$196:$M$291,6,0))</f>
        <v/>
      </c>
      <c r="AE208" s="36" t="str">
        <f>IF(ISERROR(VLOOKUP('Choose Housekeeping Genes'!$C15,Calculations!$C$196:$M$291,7,0)),"",VLOOKUP('Choose Housekeeping Genes'!$C15,Calculations!$C$196:$M$291,7,0))</f>
        <v/>
      </c>
      <c r="AF208" s="36" t="str">
        <f>IF(ISERROR(VLOOKUP('Choose Housekeeping Genes'!$C15,Calculations!$C$196:$M$291,8,0)),"",VLOOKUP('Choose Housekeeping Genes'!$C15,Calculations!$C$196:$M$291,8,0))</f>
        <v/>
      </c>
      <c r="AG208" s="36" t="str">
        <f>IF(ISERROR(VLOOKUP('Choose Housekeeping Genes'!$C15,Calculations!$C$196:$M$291,9,0)),"",VLOOKUP('Choose Housekeeping Genes'!$C15,Calculations!$C$196:$M$291,9,0))</f>
        <v/>
      </c>
      <c r="AH208" s="36" t="str">
        <f>IF(ISERROR(VLOOKUP('Choose Housekeeping Genes'!$C15,Calculations!$C$196:$M$291,10,0)),"",VLOOKUP('Choose Housekeeping Genes'!$C15,Calculations!$C$196:$M$291,10,0))</f>
        <v/>
      </c>
      <c r="AI208" s="36" t="str">
        <f>IF(ISERROR(VLOOKUP('Choose Housekeeping Genes'!$C15,Calculations!$C$196:$M$291,11,0)),"",VLOOKUP('Choose Housekeeping Genes'!$C15,Calculations!$C$196:$M$291,11,0))</f>
        <v/>
      </c>
      <c r="AJ208" s="36" t="str">
        <f>IF(ISERROR(VLOOKUP('Choose Housekeeping Genes'!$C15,Calculations!$C$196:$AB$291,14,0)),"",VLOOKUP('Choose Housekeeping Genes'!$C15,Calculations!$C$196:$AB$291,14,0))</f>
        <v/>
      </c>
      <c r="AK208" s="36" t="str">
        <f>IF(ISERROR(VLOOKUP('Choose Housekeeping Genes'!$C15,Calculations!$C$196:$AB$291,15,0)),"",VLOOKUP('Choose Housekeeping Genes'!$C15,Calculations!$C$196:$AB$291,15,0))</f>
        <v/>
      </c>
      <c r="AL208" s="36" t="str">
        <f>IF(ISERROR(VLOOKUP('Choose Housekeeping Genes'!$C15,Calculations!$C$196:$AB$291,16,0)),"",VLOOKUP('Choose Housekeeping Genes'!$C15,Calculations!$C$196:$AB$291,16,0))</f>
        <v/>
      </c>
      <c r="AM208" s="36" t="str">
        <f>IF(ISERROR(VLOOKUP('Choose Housekeeping Genes'!$C15,Calculations!$C$196:$AB$291,17,0)),"",VLOOKUP('Choose Housekeeping Genes'!$C15,Calculations!$C$196:$AB$291,17,0))</f>
        <v/>
      </c>
      <c r="AN208" s="36" t="str">
        <f>IF(ISERROR(VLOOKUP('Choose Housekeeping Genes'!$C15,Calculations!$C$196:$AB$291,18,0)),"",VLOOKUP('Choose Housekeeping Genes'!$C15,Calculations!$C$196:$AB$291,18,0))</f>
        <v/>
      </c>
      <c r="AO208" s="36" t="str">
        <f>IF(ISERROR(VLOOKUP('Choose Housekeeping Genes'!$C15,Calculations!$C$196:$AB$291,19,0)),"",VLOOKUP('Choose Housekeeping Genes'!$C15,Calculations!$C$196:$AB$291,19,0))</f>
        <v/>
      </c>
      <c r="AP208" s="36" t="str">
        <f>IF(ISERROR(VLOOKUP('Choose Housekeeping Genes'!$C15,Calculations!$C$196:$AB$291,20,0)),"",VLOOKUP('Choose Housekeeping Genes'!$C15,Calculations!$C$196:$AB$291,20,0))</f>
        <v/>
      </c>
      <c r="AQ208" s="36" t="str">
        <f>IF(ISERROR(VLOOKUP('Choose Housekeeping Genes'!$C15,Calculations!$C$196:$AB$291,21,0)),"",VLOOKUP('Choose Housekeeping Genes'!$C15,Calculations!$C$196:$AB$291,21,0))</f>
        <v/>
      </c>
      <c r="AR208" s="36" t="str">
        <f>IF(ISERROR(VLOOKUP('Choose Housekeeping Genes'!$C15,Calculations!$C$196:$AB$291,22,0)),"",VLOOKUP('Choose Housekeeping Genes'!$C15,Calculations!$C$196:$AB$291,22,0))</f>
        <v/>
      </c>
      <c r="AS208" s="36" t="str">
        <f>IF(ISERROR(VLOOKUP('Choose Housekeeping Genes'!$C15,Calculations!$C$196:$AB$291,23,0)),"",VLOOKUP('Choose Housekeeping Genes'!$C15,Calculations!$C$196:$AB$291,23,0))</f>
        <v/>
      </c>
      <c r="AT208" s="34" t="str">
        <f t="shared" si="182"/>
        <v/>
      </c>
      <c r="AU208" s="34" t="str">
        <f t="shared" si="183"/>
        <v/>
      </c>
      <c r="AV208" s="34" t="str">
        <f t="shared" si="184"/>
        <v/>
      </c>
      <c r="AW208" s="34" t="str">
        <f t="shared" si="185"/>
        <v/>
      </c>
      <c r="AX208" s="34" t="str">
        <f t="shared" si="186"/>
        <v/>
      </c>
      <c r="AY208" s="34" t="str">
        <f t="shared" si="187"/>
        <v/>
      </c>
      <c r="AZ208" s="34" t="str">
        <f t="shared" si="188"/>
        <v/>
      </c>
      <c r="BA208" s="34" t="str">
        <f t="shared" si="189"/>
        <v/>
      </c>
      <c r="BB208" s="34" t="str">
        <f t="shared" si="190"/>
        <v/>
      </c>
      <c r="BC208" s="34" t="str">
        <f t="shared" si="191"/>
        <v/>
      </c>
      <c r="BD208" s="34" t="str">
        <f t="shared" si="193"/>
        <v/>
      </c>
      <c r="BE208" s="34" t="str">
        <f t="shared" si="194"/>
        <v/>
      </c>
      <c r="BF208" s="34" t="str">
        <f t="shared" si="195"/>
        <v/>
      </c>
      <c r="BG208" s="34" t="str">
        <f t="shared" si="196"/>
        <v/>
      </c>
      <c r="BH208" s="34" t="str">
        <f t="shared" si="197"/>
        <v/>
      </c>
      <c r="BI208" s="34" t="str">
        <f t="shared" si="198"/>
        <v/>
      </c>
      <c r="BJ208" s="34" t="str">
        <f t="shared" si="199"/>
        <v/>
      </c>
      <c r="BK208" s="34" t="str">
        <f t="shared" si="200"/>
        <v/>
      </c>
      <c r="BL208" s="34" t="str">
        <f t="shared" si="201"/>
        <v/>
      </c>
      <c r="BM208" s="34" t="str">
        <f t="shared" si="202"/>
        <v/>
      </c>
      <c r="BN208" s="36" t="e">
        <f t="shared" si="170"/>
        <v>#DIV/0!</v>
      </c>
      <c r="BO208" s="36" t="e">
        <f t="shared" si="171"/>
        <v>#DIV/0!</v>
      </c>
      <c r="BP208" s="37" t="str">
        <f t="shared" si="203"/>
        <v/>
      </c>
      <c r="BQ208" s="37" t="str">
        <f t="shared" si="204"/>
        <v/>
      </c>
      <c r="BR208" s="37" t="str">
        <f t="shared" si="205"/>
        <v/>
      </c>
      <c r="BS208" s="37" t="str">
        <f t="shared" si="206"/>
        <v/>
      </c>
      <c r="BT208" s="37" t="str">
        <f t="shared" si="207"/>
        <v/>
      </c>
      <c r="BU208" s="37" t="str">
        <f t="shared" si="208"/>
        <v/>
      </c>
      <c r="BV208" s="37" t="str">
        <f t="shared" si="209"/>
        <v/>
      </c>
      <c r="BW208" s="37" t="str">
        <f t="shared" si="210"/>
        <v/>
      </c>
      <c r="BX208" s="37" t="str">
        <f t="shared" si="211"/>
        <v/>
      </c>
      <c r="BY208" s="37" t="str">
        <f t="shared" si="212"/>
        <v/>
      </c>
      <c r="BZ208" s="37" t="str">
        <f t="shared" si="213"/>
        <v/>
      </c>
      <c r="CA208" s="37" t="str">
        <f t="shared" si="214"/>
        <v/>
      </c>
      <c r="CB208" s="37" t="str">
        <f t="shared" si="215"/>
        <v/>
      </c>
      <c r="CC208" s="37" t="str">
        <f t="shared" si="216"/>
        <v/>
      </c>
      <c r="CD208" s="37" t="str">
        <f t="shared" si="217"/>
        <v/>
      </c>
      <c r="CE208" s="37" t="str">
        <f t="shared" si="218"/>
        <v/>
      </c>
      <c r="CF208" s="37" t="str">
        <f t="shared" si="219"/>
        <v/>
      </c>
      <c r="CG208" s="37" t="str">
        <f t="shared" si="220"/>
        <v/>
      </c>
      <c r="CH208" s="37" t="str">
        <f t="shared" si="221"/>
        <v/>
      </c>
      <c r="CI208" s="37" t="str">
        <f t="shared" si="222"/>
        <v/>
      </c>
    </row>
    <row r="209" spans="1:87" ht="12.75">
      <c r="A209" s="16"/>
      <c r="B209" s="14" t="str">
        <f>'Gene Table'!E208</f>
        <v>NQO2</v>
      </c>
      <c r="C209" s="14" t="s">
        <v>61</v>
      </c>
      <c r="D209" s="15" t="str">
        <f>IF(SUM('Test Sample Data'!D$3:D$98)&gt;10,IF(AND(ISNUMBER('Test Sample Data'!D208),'Test Sample Data'!D208&lt;$B$1,'Test Sample Data'!D208&gt;0),'Test Sample Data'!D208,$B$1),"")</f>
        <v/>
      </c>
      <c r="E209" s="15" t="str">
        <f>IF(SUM('Test Sample Data'!E$3:E$98)&gt;10,IF(AND(ISNUMBER('Test Sample Data'!E208),'Test Sample Data'!E208&lt;$B$1,'Test Sample Data'!E208&gt;0),'Test Sample Data'!E208,$B$1),"")</f>
        <v/>
      </c>
      <c r="F209" s="15" t="str">
        <f>IF(SUM('Test Sample Data'!F$3:F$98)&gt;10,IF(AND(ISNUMBER('Test Sample Data'!F208),'Test Sample Data'!F208&lt;$B$1,'Test Sample Data'!F208&gt;0),'Test Sample Data'!F208,$B$1),"")</f>
        <v/>
      </c>
      <c r="G209" s="15" t="str">
        <f>IF(SUM('Test Sample Data'!G$3:G$98)&gt;10,IF(AND(ISNUMBER('Test Sample Data'!G208),'Test Sample Data'!G208&lt;$B$1,'Test Sample Data'!G208&gt;0),'Test Sample Data'!G208,$B$1),"")</f>
        <v/>
      </c>
      <c r="H209" s="15" t="str">
        <f>IF(SUM('Test Sample Data'!H$3:H$98)&gt;10,IF(AND(ISNUMBER('Test Sample Data'!H208),'Test Sample Data'!H208&lt;$B$1,'Test Sample Data'!H208&gt;0),'Test Sample Data'!H208,$B$1),"")</f>
        <v/>
      </c>
      <c r="I209" s="15" t="str">
        <f>IF(SUM('Test Sample Data'!I$3:I$98)&gt;10,IF(AND(ISNUMBER('Test Sample Data'!I208),'Test Sample Data'!I208&lt;$B$1,'Test Sample Data'!I208&gt;0),'Test Sample Data'!I208,$B$1),"")</f>
        <v/>
      </c>
      <c r="J209" s="15" t="str">
        <f>IF(SUM('Test Sample Data'!J$3:J$98)&gt;10,IF(AND(ISNUMBER('Test Sample Data'!J208),'Test Sample Data'!J208&lt;$B$1,'Test Sample Data'!J208&gt;0),'Test Sample Data'!J208,$B$1),"")</f>
        <v/>
      </c>
      <c r="K209" s="15" t="str">
        <f>IF(SUM('Test Sample Data'!K$3:K$98)&gt;10,IF(AND(ISNUMBER('Test Sample Data'!K208),'Test Sample Data'!K208&lt;$B$1,'Test Sample Data'!K208&gt;0),'Test Sample Data'!K208,$B$1),"")</f>
        <v/>
      </c>
      <c r="L209" s="15" t="str">
        <f>IF(SUM('Test Sample Data'!L$3:L$98)&gt;10,IF(AND(ISNUMBER('Test Sample Data'!L208),'Test Sample Data'!L208&lt;$B$1,'Test Sample Data'!L208&gt;0),'Test Sample Data'!L208,$B$1),"")</f>
        <v/>
      </c>
      <c r="M209" s="15" t="str">
        <f>IF(SUM('Test Sample Data'!M$3:M$98)&gt;10,IF(AND(ISNUMBER('Test Sample Data'!M208),'Test Sample Data'!M208&lt;$B$1,'Test Sample Data'!M208&gt;0),'Test Sample Data'!M208,$B$1),"")</f>
        <v/>
      </c>
      <c r="N209" s="15" t="str">
        <f>'Gene Table'!E208</f>
        <v>NQO2</v>
      </c>
      <c r="O209" s="14" t="s">
        <v>61</v>
      </c>
      <c r="P209" s="15" t="str">
        <f>IF(SUM('Control Sample Data'!D$3:D$98)&gt;10,IF(AND(ISNUMBER('Control Sample Data'!D208),'Control Sample Data'!D208&lt;$B$1,'Control Sample Data'!D208&gt;0),'Control Sample Data'!D208,$B$1),"")</f>
        <v/>
      </c>
      <c r="Q209" s="15" t="str">
        <f>IF(SUM('Control Sample Data'!E$3:E$98)&gt;10,IF(AND(ISNUMBER('Control Sample Data'!E208),'Control Sample Data'!E208&lt;$B$1,'Control Sample Data'!E208&gt;0),'Control Sample Data'!E208,$B$1),"")</f>
        <v/>
      </c>
      <c r="R209" s="15" t="str">
        <f>IF(SUM('Control Sample Data'!F$3:F$98)&gt;10,IF(AND(ISNUMBER('Control Sample Data'!F208),'Control Sample Data'!F208&lt;$B$1,'Control Sample Data'!F208&gt;0),'Control Sample Data'!F208,$B$1),"")</f>
        <v/>
      </c>
      <c r="S209" s="15" t="str">
        <f>IF(SUM('Control Sample Data'!G$3:G$98)&gt;10,IF(AND(ISNUMBER('Control Sample Data'!G208),'Control Sample Data'!G208&lt;$B$1,'Control Sample Data'!G208&gt;0),'Control Sample Data'!G208,$B$1),"")</f>
        <v/>
      </c>
      <c r="T209" s="15" t="str">
        <f>IF(SUM('Control Sample Data'!H$3:H$98)&gt;10,IF(AND(ISNUMBER('Control Sample Data'!H208),'Control Sample Data'!H208&lt;$B$1,'Control Sample Data'!H208&gt;0),'Control Sample Data'!H208,$B$1),"")</f>
        <v/>
      </c>
      <c r="U209" s="15" t="str">
        <f>IF(SUM('Control Sample Data'!I$3:I$98)&gt;10,IF(AND(ISNUMBER('Control Sample Data'!I208),'Control Sample Data'!I208&lt;$B$1,'Control Sample Data'!I208&gt;0),'Control Sample Data'!I208,$B$1),"")</f>
        <v/>
      </c>
      <c r="V209" s="15" t="str">
        <f>IF(SUM('Control Sample Data'!J$3:J$98)&gt;10,IF(AND(ISNUMBER('Control Sample Data'!J208),'Control Sample Data'!J208&lt;$B$1,'Control Sample Data'!J208&gt;0),'Control Sample Data'!J208,$B$1),"")</f>
        <v/>
      </c>
      <c r="W209" s="15" t="str">
        <f>IF(SUM('Control Sample Data'!K$3:K$98)&gt;10,IF(AND(ISNUMBER('Control Sample Data'!K208),'Control Sample Data'!K208&lt;$B$1,'Control Sample Data'!K208&gt;0),'Control Sample Data'!K208,$B$1),"")</f>
        <v/>
      </c>
      <c r="X209" s="15" t="str">
        <f>IF(SUM('Control Sample Data'!L$3:L$98)&gt;10,IF(AND(ISNUMBER('Control Sample Data'!L208),'Control Sample Data'!L208&lt;$B$1,'Control Sample Data'!L208&gt;0),'Control Sample Data'!L208,$B$1),"")</f>
        <v/>
      </c>
      <c r="Y209" s="15" t="str">
        <f>IF(SUM('Control Sample Data'!M$3:M$98)&gt;10,IF(AND(ISNUMBER('Control Sample Data'!M208),'Control Sample Data'!M208&lt;$B$1,'Control Sample Data'!M208&gt;0),'Control Sample Data'!M208,$B$1),"")</f>
        <v/>
      </c>
      <c r="Z209" s="36" t="str">
        <f>IF(ISERROR(VLOOKUP('Choose Housekeeping Genes'!$C16,Calculations!$C$196:$M$291,2,0)),"",VLOOKUP('Choose Housekeeping Genes'!$C16,Calculations!$C$196:$M$291,2,0))</f>
        <v/>
      </c>
      <c r="AA209" s="36" t="str">
        <f>IF(ISERROR(VLOOKUP('Choose Housekeeping Genes'!$C16,Calculations!$C$196:$M$291,3,0)),"",VLOOKUP('Choose Housekeeping Genes'!$C16,Calculations!$C$196:$M$291,3,0))</f>
        <v/>
      </c>
      <c r="AB209" s="36" t="str">
        <f>IF(ISERROR(VLOOKUP('Choose Housekeeping Genes'!$C16,Calculations!$C$196:$M$291,4,0)),"",VLOOKUP('Choose Housekeeping Genes'!$C16,Calculations!$C$196:$M$291,4,0))</f>
        <v/>
      </c>
      <c r="AC209" s="36" t="str">
        <f>IF(ISERROR(VLOOKUP('Choose Housekeeping Genes'!$C16,Calculations!$C$196:$M$291,5,0)),"",VLOOKUP('Choose Housekeeping Genes'!$C16,Calculations!$C$196:$M$291,5,0))</f>
        <v/>
      </c>
      <c r="AD209" s="36" t="str">
        <f>IF(ISERROR(VLOOKUP('Choose Housekeeping Genes'!$C16,Calculations!$C$196:$M$291,6,0)),"",VLOOKUP('Choose Housekeeping Genes'!$C16,Calculations!$C$196:$M$291,6,0))</f>
        <v/>
      </c>
      <c r="AE209" s="36" t="str">
        <f>IF(ISERROR(VLOOKUP('Choose Housekeeping Genes'!$C16,Calculations!$C$196:$M$291,7,0)),"",VLOOKUP('Choose Housekeeping Genes'!$C16,Calculations!$C$196:$M$291,7,0))</f>
        <v/>
      </c>
      <c r="AF209" s="36" t="str">
        <f>IF(ISERROR(VLOOKUP('Choose Housekeeping Genes'!$C16,Calculations!$C$196:$M$291,8,0)),"",VLOOKUP('Choose Housekeeping Genes'!$C16,Calculations!$C$196:$M$291,8,0))</f>
        <v/>
      </c>
      <c r="AG209" s="36" t="str">
        <f>IF(ISERROR(VLOOKUP('Choose Housekeeping Genes'!$C16,Calculations!$C$196:$M$291,9,0)),"",VLOOKUP('Choose Housekeeping Genes'!$C16,Calculations!$C$196:$M$291,9,0))</f>
        <v/>
      </c>
      <c r="AH209" s="36" t="str">
        <f>IF(ISERROR(VLOOKUP('Choose Housekeeping Genes'!$C16,Calculations!$C$196:$M$291,10,0)),"",VLOOKUP('Choose Housekeeping Genes'!$C16,Calculations!$C$196:$M$291,10,0))</f>
        <v/>
      </c>
      <c r="AI209" s="36" t="str">
        <f>IF(ISERROR(VLOOKUP('Choose Housekeeping Genes'!$C16,Calculations!$C$196:$M$291,11,0)),"",VLOOKUP('Choose Housekeeping Genes'!$C16,Calculations!$C$196:$M$291,11,0))</f>
        <v/>
      </c>
      <c r="AJ209" s="36" t="str">
        <f>IF(ISERROR(VLOOKUP('Choose Housekeeping Genes'!$C16,Calculations!$C$196:$AB$291,14,0)),"",VLOOKUP('Choose Housekeeping Genes'!$C16,Calculations!$C$196:$AB$291,14,0))</f>
        <v/>
      </c>
      <c r="AK209" s="36" t="str">
        <f>IF(ISERROR(VLOOKUP('Choose Housekeeping Genes'!$C16,Calculations!$C$196:$AB$291,15,0)),"",VLOOKUP('Choose Housekeeping Genes'!$C16,Calculations!$C$196:$AB$291,15,0))</f>
        <v/>
      </c>
      <c r="AL209" s="36" t="str">
        <f>IF(ISERROR(VLOOKUP('Choose Housekeeping Genes'!$C16,Calculations!$C$196:$AB$291,16,0)),"",VLOOKUP('Choose Housekeeping Genes'!$C16,Calculations!$C$196:$AB$291,16,0))</f>
        <v/>
      </c>
      <c r="AM209" s="36" t="str">
        <f>IF(ISERROR(VLOOKUP('Choose Housekeeping Genes'!$C16,Calculations!$C$196:$AB$291,17,0)),"",VLOOKUP('Choose Housekeeping Genes'!$C16,Calculations!$C$196:$AB$291,17,0))</f>
        <v/>
      </c>
      <c r="AN209" s="36" t="str">
        <f>IF(ISERROR(VLOOKUP('Choose Housekeeping Genes'!$C16,Calculations!$C$196:$AB$291,18,0)),"",VLOOKUP('Choose Housekeeping Genes'!$C16,Calculations!$C$196:$AB$291,18,0))</f>
        <v/>
      </c>
      <c r="AO209" s="36" t="str">
        <f>IF(ISERROR(VLOOKUP('Choose Housekeeping Genes'!$C16,Calculations!$C$196:$AB$291,19,0)),"",VLOOKUP('Choose Housekeeping Genes'!$C16,Calculations!$C$196:$AB$291,19,0))</f>
        <v/>
      </c>
      <c r="AP209" s="36" t="str">
        <f>IF(ISERROR(VLOOKUP('Choose Housekeeping Genes'!$C16,Calculations!$C$196:$AB$291,20,0)),"",VLOOKUP('Choose Housekeeping Genes'!$C16,Calculations!$C$196:$AB$291,20,0))</f>
        <v/>
      </c>
      <c r="AQ209" s="36" t="str">
        <f>IF(ISERROR(VLOOKUP('Choose Housekeeping Genes'!$C16,Calculations!$C$196:$AB$291,21,0)),"",VLOOKUP('Choose Housekeeping Genes'!$C16,Calculations!$C$196:$AB$291,21,0))</f>
        <v/>
      </c>
      <c r="AR209" s="36" t="str">
        <f>IF(ISERROR(VLOOKUP('Choose Housekeeping Genes'!$C16,Calculations!$C$196:$AB$291,22,0)),"",VLOOKUP('Choose Housekeeping Genes'!$C16,Calculations!$C$196:$AB$291,22,0))</f>
        <v/>
      </c>
      <c r="AS209" s="36" t="str">
        <f>IF(ISERROR(VLOOKUP('Choose Housekeeping Genes'!$C16,Calculations!$C$196:$AB$291,23,0)),"",VLOOKUP('Choose Housekeeping Genes'!$C16,Calculations!$C$196:$AB$291,23,0))</f>
        <v/>
      </c>
      <c r="AT209" s="34" t="str">
        <f t="shared" si="182"/>
        <v/>
      </c>
      <c r="AU209" s="34" t="str">
        <f t="shared" si="183"/>
        <v/>
      </c>
      <c r="AV209" s="34" t="str">
        <f t="shared" si="184"/>
        <v/>
      </c>
      <c r="AW209" s="34" t="str">
        <f t="shared" si="185"/>
        <v/>
      </c>
      <c r="AX209" s="34" t="str">
        <f t="shared" si="186"/>
        <v/>
      </c>
      <c r="AY209" s="34" t="str">
        <f t="shared" si="187"/>
        <v/>
      </c>
      <c r="AZ209" s="34" t="str">
        <f t="shared" si="188"/>
        <v/>
      </c>
      <c r="BA209" s="34" t="str">
        <f t="shared" si="189"/>
        <v/>
      </c>
      <c r="BB209" s="34" t="str">
        <f t="shared" si="190"/>
        <v/>
      </c>
      <c r="BC209" s="34" t="str">
        <f t="shared" si="191"/>
        <v/>
      </c>
      <c r="BD209" s="34" t="str">
        <f t="shared" si="193"/>
        <v/>
      </c>
      <c r="BE209" s="34" t="str">
        <f t="shared" si="194"/>
        <v/>
      </c>
      <c r="BF209" s="34" t="str">
        <f t="shared" si="195"/>
        <v/>
      </c>
      <c r="BG209" s="34" t="str">
        <f t="shared" si="196"/>
        <v/>
      </c>
      <c r="BH209" s="34" t="str">
        <f t="shared" si="197"/>
        <v/>
      </c>
      <c r="BI209" s="34" t="str">
        <f t="shared" si="198"/>
        <v/>
      </c>
      <c r="BJ209" s="34" t="str">
        <f t="shared" si="199"/>
        <v/>
      </c>
      <c r="BK209" s="34" t="str">
        <f t="shared" si="200"/>
        <v/>
      </c>
      <c r="BL209" s="34" t="str">
        <f t="shared" si="201"/>
        <v/>
      </c>
      <c r="BM209" s="34" t="str">
        <f t="shared" si="202"/>
        <v/>
      </c>
      <c r="BN209" s="36" t="e">
        <f t="shared" si="170"/>
        <v>#DIV/0!</v>
      </c>
      <c r="BO209" s="36" t="e">
        <f t="shared" si="171"/>
        <v>#DIV/0!</v>
      </c>
      <c r="BP209" s="37" t="str">
        <f t="shared" si="203"/>
        <v/>
      </c>
      <c r="BQ209" s="37" t="str">
        <f t="shared" si="204"/>
        <v/>
      </c>
      <c r="BR209" s="37" t="str">
        <f t="shared" si="205"/>
        <v/>
      </c>
      <c r="BS209" s="37" t="str">
        <f t="shared" si="206"/>
        <v/>
      </c>
      <c r="BT209" s="37" t="str">
        <f t="shared" si="207"/>
        <v/>
      </c>
      <c r="BU209" s="37" t="str">
        <f t="shared" si="208"/>
        <v/>
      </c>
      <c r="BV209" s="37" t="str">
        <f t="shared" si="209"/>
        <v/>
      </c>
      <c r="BW209" s="37" t="str">
        <f t="shared" si="210"/>
        <v/>
      </c>
      <c r="BX209" s="37" t="str">
        <f t="shared" si="211"/>
        <v/>
      </c>
      <c r="BY209" s="37" t="str">
        <f t="shared" si="212"/>
        <v/>
      </c>
      <c r="BZ209" s="37" t="str">
        <f t="shared" si="213"/>
        <v/>
      </c>
      <c r="CA209" s="37" t="str">
        <f t="shared" si="214"/>
        <v/>
      </c>
      <c r="CB209" s="37" t="str">
        <f t="shared" si="215"/>
        <v/>
      </c>
      <c r="CC209" s="37" t="str">
        <f t="shared" si="216"/>
        <v/>
      </c>
      <c r="CD209" s="37" t="str">
        <f t="shared" si="217"/>
        <v/>
      </c>
      <c r="CE209" s="37" t="str">
        <f t="shared" si="218"/>
        <v/>
      </c>
      <c r="CF209" s="37" t="str">
        <f t="shared" si="219"/>
        <v/>
      </c>
      <c r="CG209" s="37" t="str">
        <f t="shared" si="220"/>
        <v/>
      </c>
      <c r="CH209" s="37" t="str">
        <f t="shared" si="221"/>
        <v/>
      </c>
      <c r="CI209" s="37" t="str">
        <f t="shared" si="222"/>
        <v/>
      </c>
    </row>
    <row r="210" spans="1:87" ht="12.75">
      <c r="A210" s="16"/>
      <c r="B210" s="14" t="str">
        <f>'Gene Table'!E209</f>
        <v>NFKBIA</v>
      </c>
      <c r="C210" s="14" t="s">
        <v>65</v>
      </c>
      <c r="D210" s="15" t="str">
        <f>IF(SUM('Test Sample Data'!D$3:D$98)&gt;10,IF(AND(ISNUMBER('Test Sample Data'!D209),'Test Sample Data'!D209&lt;$B$1,'Test Sample Data'!D209&gt;0),'Test Sample Data'!D209,$B$1),"")</f>
        <v/>
      </c>
      <c r="E210" s="15" t="str">
        <f>IF(SUM('Test Sample Data'!E$3:E$98)&gt;10,IF(AND(ISNUMBER('Test Sample Data'!E209),'Test Sample Data'!E209&lt;$B$1,'Test Sample Data'!E209&gt;0),'Test Sample Data'!E209,$B$1),"")</f>
        <v/>
      </c>
      <c r="F210" s="15" t="str">
        <f>IF(SUM('Test Sample Data'!F$3:F$98)&gt;10,IF(AND(ISNUMBER('Test Sample Data'!F209),'Test Sample Data'!F209&lt;$B$1,'Test Sample Data'!F209&gt;0),'Test Sample Data'!F209,$B$1),"")</f>
        <v/>
      </c>
      <c r="G210" s="15" t="str">
        <f>IF(SUM('Test Sample Data'!G$3:G$98)&gt;10,IF(AND(ISNUMBER('Test Sample Data'!G209),'Test Sample Data'!G209&lt;$B$1,'Test Sample Data'!G209&gt;0),'Test Sample Data'!G209,$B$1),"")</f>
        <v/>
      </c>
      <c r="H210" s="15" t="str">
        <f>IF(SUM('Test Sample Data'!H$3:H$98)&gt;10,IF(AND(ISNUMBER('Test Sample Data'!H209),'Test Sample Data'!H209&lt;$B$1,'Test Sample Data'!H209&gt;0),'Test Sample Data'!H209,$B$1),"")</f>
        <v/>
      </c>
      <c r="I210" s="15" t="str">
        <f>IF(SUM('Test Sample Data'!I$3:I$98)&gt;10,IF(AND(ISNUMBER('Test Sample Data'!I209),'Test Sample Data'!I209&lt;$B$1,'Test Sample Data'!I209&gt;0),'Test Sample Data'!I209,$B$1),"")</f>
        <v/>
      </c>
      <c r="J210" s="15" t="str">
        <f>IF(SUM('Test Sample Data'!J$3:J$98)&gt;10,IF(AND(ISNUMBER('Test Sample Data'!J209),'Test Sample Data'!J209&lt;$B$1,'Test Sample Data'!J209&gt;0),'Test Sample Data'!J209,$B$1),"")</f>
        <v/>
      </c>
      <c r="K210" s="15" t="str">
        <f>IF(SUM('Test Sample Data'!K$3:K$98)&gt;10,IF(AND(ISNUMBER('Test Sample Data'!K209),'Test Sample Data'!K209&lt;$B$1,'Test Sample Data'!K209&gt;0),'Test Sample Data'!K209,$B$1),"")</f>
        <v/>
      </c>
      <c r="L210" s="15" t="str">
        <f>IF(SUM('Test Sample Data'!L$3:L$98)&gt;10,IF(AND(ISNUMBER('Test Sample Data'!L209),'Test Sample Data'!L209&lt;$B$1,'Test Sample Data'!L209&gt;0),'Test Sample Data'!L209,$B$1),"")</f>
        <v/>
      </c>
      <c r="M210" s="15" t="str">
        <f>IF(SUM('Test Sample Data'!M$3:M$98)&gt;10,IF(AND(ISNUMBER('Test Sample Data'!M209),'Test Sample Data'!M209&lt;$B$1,'Test Sample Data'!M209&gt;0),'Test Sample Data'!M209,$B$1),"")</f>
        <v/>
      </c>
      <c r="N210" s="15" t="str">
        <f>'Gene Table'!E209</f>
        <v>NFKBIA</v>
      </c>
      <c r="O210" s="14" t="s">
        <v>65</v>
      </c>
      <c r="P210" s="15" t="str">
        <f>IF(SUM('Control Sample Data'!D$3:D$98)&gt;10,IF(AND(ISNUMBER('Control Sample Data'!D209),'Control Sample Data'!D209&lt;$B$1,'Control Sample Data'!D209&gt;0),'Control Sample Data'!D209,$B$1),"")</f>
        <v/>
      </c>
      <c r="Q210" s="15" t="str">
        <f>IF(SUM('Control Sample Data'!E$3:E$98)&gt;10,IF(AND(ISNUMBER('Control Sample Data'!E209),'Control Sample Data'!E209&lt;$B$1,'Control Sample Data'!E209&gt;0),'Control Sample Data'!E209,$B$1),"")</f>
        <v/>
      </c>
      <c r="R210" s="15" t="str">
        <f>IF(SUM('Control Sample Data'!F$3:F$98)&gt;10,IF(AND(ISNUMBER('Control Sample Data'!F209),'Control Sample Data'!F209&lt;$B$1,'Control Sample Data'!F209&gt;0),'Control Sample Data'!F209,$B$1),"")</f>
        <v/>
      </c>
      <c r="S210" s="15" t="str">
        <f>IF(SUM('Control Sample Data'!G$3:G$98)&gt;10,IF(AND(ISNUMBER('Control Sample Data'!G209),'Control Sample Data'!G209&lt;$B$1,'Control Sample Data'!G209&gt;0),'Control Sample Data'!G209,$B$1),"")</f>
        <v/>
      </c>
      <c r="T210" s="15" t="str">
        <f>IF(SUM('Control Sample Data'!H$3:H$98)&gt;10,IF(AND(ISNUMBER('Control Sample Data'!H209),'Control Sample Data'!H209&lt;$B$1,'Control Sample Data'!H209&gt;0),'Control Sample Data'!H209,$B$1),"")</f>
        <v/>
      </c>
      <c r="U210" s="15" t="str">
        <f>IF(SUM('Control Sample Data'!I$3:I$98)&gt;10,IF(AND(ISNUMBER('Control Sample Data'!I209),'Control Sample Data'!I209&lt;$B$1,'Control Sample Data'!I209&gt;0),'Control Sample Data'!I209,$B$1),"")</f>
        <v/>
      </c>
      <c r="V210" s="15" t="str">
        <f>IF(SUM('Control Sample Data'!J$3:J$98)&gt;10,IF(AND(ISNUMBER('Control Sample Data'!J209),'Control Sample Data'!J209&lt;$B$1,'Control Sample Data'!J209&gt;0),'Control Sample Data'!J209,$B$1),"")</f>
        <v/>
      </c>
      <c r="W210" s="15" t="str">
        <f>IF(SUM('Control Sample Data'!K$3:K$98)&gt;10,IF(AND(ISNUMBER('Control Sample Data'!K209),'Control Sample Data'!K209&lt;$B$1,'Control Sample Data'!K209&gt;0),'Control Sample Data'!K209,$B$1),"")</f>
        <v/>
      </c>
      <c r="X210" s="15" t="str">
        <f>IF(SUM('Control Sample Data'!L$3:L$98)&gt;10,IF(AND(ISNUMBER('Control Sample Data'!L209),'Control Sample Data'!L209&lt;$B$1,'Control Sample Data'!L209&gt;0),'Control Sample Data'!L209,$B$1),"")</f>
        <v/>
      </c>
      <c r="Y210" s="15" t="str">
        <f>IF(SUM('Control Sample Data'!M$3:M$98)&gt;10,IF(AND(ISNUMBER('Control Sample Data'!M209),'Control Sample Data'!M209&lt;$B$1,'Control Sample Data'!M209&gt;0),'Control Sample Data'!M209,$B$1),"")</f>
        <v/>
      </c>
      <c r="Z210" s="36" t="str">
        <f>IF(ISERROR(VLOOKUP('Choose Housekeeping Genes'!$C17,Calculations!$C$196:$M$291,2,0)),"",VLOOKUP('Choose Housekeeping Genes'!$C17,Calculations!$C$196:$M$291,2,0))</f>
        <v/>
      </c>
      <c r="AA210" s="36" t="str">
        <f>IF(ISERROR(VLOOKUP('Choose Housekeeping Genes'!$C17,Calculations!$C$196:$M$291,3,0)),"",VLOOKUP('Choose Housekeeping Genes'!$C17,Calculations!$C$196:$M$291,3,0))</f>
        <v/>
      </c>
      <c r="AB210" s="36" t="str">
        <f>IF(ISERROR(VLOOKUP('Choose Housekeeping Genes'!$C17,Calculations!$C$196:$M$291,4,0)),"",VLOOKUP('Choose Housekeeping Genes'!$C17,Calculations!$C$196:$M$291,4,0))</f>
        <v/>
      </c>
      <c r="AC210" s="36" t="str">
        <f>IF(ISERROR(VLOOKUP('Choose Housekeeping Genes'!$C17,Calculations!$C$196:$M$291,5,0)),"",VLOOKUP('Choose Housekeeping Genes'!$C17,Calculations!$C$196:$M$291,5,0))</f>
        <v/>
      </c>
      <c r="AD210" s="36" t="str">
        <f>IF(ISERROR(VLOOKUP('Choose Housekeeping Genes'!$C17,Calculations!$C$196:$M$291,6,0)),"",VLOOKUP('Choose Housekeeping Genes'!$C17,Calculations!$C$196:$M$291,6,0))</f>
        <v/>
      </c>
      <c r="AE210" s="36" t="str">
        <f>IF(ISERROR(VLOOKUP('Choose Housekeeping Genes'!$C17,Calculations!$C$196:$M$291,7,0)),"",VLOOKUP('Choose Housekeeping Genes'!$C17,Calculations!$C$196:$M$291,7,0))</f>
        <v/>
      </c>
      <c r="AF210" s="36" t="str">
        <f>IF(ISERROR(VLOOKUP('Choose Housekeeping Genes'!$C17,Calculations!$C$196:$M$291,8,0)),"",VLOOKUP('Choose Housekeeping Genes'!$C17,Calculations!$C$196:$M$291,8,0))</f>
        <v/>
      </c>
      <c r="AG210" s="36" t="str">
        <f>IF(ISERROR(VLOOKUP('Choose Housekeeping Genes'!$C17,Calculations!$C$196:$M$291,9,0)),"",VLOOKUP('Choose Housekeeping Genes'!$C17,Calculations!$C$196:$M$291,9,0))</f>
        <v/>
      </c>
      <c r="AH210" s="36" t="str">
        <f>IF(ISERROR(VLOOKUP('Choose Housekeeping Genes'!$C17,Calculations!$C$196:$M$291,10,0)),"",VLOOKUP('Choose Housekeeping Genes'!$C17,Calculations!$C$196:$M$291,10,0))</f>
        <v/>
      </c>
      <c r="AI210" s="36" t="str">
        <f>IF(ISERROR(VLOOKUP('Choose Housekeeping Genes'!$C17,Calculations!$C$196:$M$291,11,0)),"",VLOOKUP('Choose Housekeeping Genes'!$C17,Calculations!$C$196:$M$291,11,0))</f>
        <v/>
      </c>
      <c r="AJ210" s="36" t="str">
        <f>IF(ISERROR(VLOOKUP('Choose Housekeeping Genes'!$C17,Calculations!$C$196:$AB$291,14,0)),"",VLOOKUP('Choose Housekeeping Genes'!$C17,Calculations!$C$196:$AB$291,14,0))</f>
        <v/>
      </c>
      <c r="AK210" s="36" t="str">
        <f>IF(ISERROR(VLOOKUP('Choose Housekeeping Genes'!$C17,Calculations!$C$196:$AB$291,15,0)),"",VLOOKUP('Choose Housekeeping Genes'!$C17,Calculations!$C$196:$AB$291,15,0))</f>
        <v/>
      </c>
      <c r="AL210" s="36" t="str">
        <f>IF(ISERROR(VLOOKUP('Choose Housekeeping Genes'!$C17,Calculations!$C$196:$AB$291,16,0)),"",VLOOKUP('Choose Housekeeping Genes'!$C17,Calculations!$C$196:$AB$291,16,0))</f>
        <v/>
      </c>
      <c r="AM210" s="36" t="str">
        <f>IF(ISERROR(VLOOKUP('Choose Housekeeping Genes'!$C17,Calculations!$C$196:$AB$291,17,0)),"",VLOOKUP('Choose Housekeeping Genes'!$C17,Calculations!$C$196:$AB$291,17,0))</f>
        <v/>
      </c>
      <c r="AN210" s="36" t="str">
        <f>IF(ISERROR(VLOOKUP('Choose Housekeeping Genes'!$C17,Calculations!$C$196:$AB$291,18,0)),"",VLOOKUP('Choose Housekeeping Genes'!$C17,Calculations!$C$196:$AB$291,18,0))</f>
        <v/>
      </c>
      <c r="AO210" s="36" t="str">
        <f>IF(ISERROR(VLOOKUP('Choose Housekeeping Genes'!$C17,Calculations!$C$196:$AB$291,19,0)),"",VLOOKUP('Choose Housekeeping Genes'!$C17,Calculations!$C$196:$AB$291,19,0))</f>
        <v/>
      </c>
      <c r="AP210" s="36" t="str">
        <f>IF(ISERROR(VLOOKUP('Choose Housekeeping Genes'!$C17,Calculations!$C$196:$AB$291,20,0)),"",VLOOKUP('Choose Housekeeping Genes'!$C17,Calculations!$C$196:$AB$291,20,0))</f>
        <v/>
      </c>
      <c r="AQ210" s="36" t="str">
        <f>IF(ISERROR(VLOOKUP('Choose Housekeeping Genes'!$C17,Calculations!$C$196:$AB$291,21,0)),"",VLOOKUP('Choose Housekeeping Genes'!$C17,Calculations!$C$196:$AB$291,21,0))</f>
        <v/>
      </c>
      <c r="AR210" s="36" t="str">
        <f>IF(ISERROR(VLOOKUP('Choose Housekeeping Genes'!$C17,Calculations!$C$196:$AB$291,22,0)),"",VLOOKUP('Choose Housekeeping Genes'!$C17,Calculations!$C$196:$AB$291,22,0))</f>
        <v/>
      </c>
      <c r="AS210" s="36" t="str">
        <f>IF(ISERROR(VLOOKUP('Choose Housekeeping Genes'!$C17,Calculations!$C$196:$AB$291,23,0)),"",VLOOKUP('Choose Housekeeping Genes'!$C17,Calculations!$C$196:$AB$291,23,0))</f>
        <v/>
      </c>
      <c r="AT210" s="34" t="str">
        <f t="shared" si="182"/>
        <v/>
      </c>
      <c r="AU210" s="34" t="str">
        <f t="shared" si="183"/>
        <v/>
      </c>
      <c r="AV210" s="34" t="str">
        <f t="shared" si="184"/>
        <v/>
      </c>
      <c r="AW210" s="34" t="str">
        <f t="shared" si="185"/>
        <v/>
      </c>
      <c r="AX210" s="34" t="str">
        <f t="shared" si="186"/>
        <v/>
      </c>
      <c r="AY210" s="34" t="str">
        <f t="shared" si="187"/>
        <v/>
      </c>
      <c r="AZ210" s="34" t="str">
        <f t="shared" si="188"/>
        <v/>
      </c>
      <c r="BA210" s="34" t="str">
        <f t="shared" si="189"/>
        <v/>
      </c>
      <c r="BB210" s="34" t="str">
        <f t="shared" si="190"/>
        <v/>
      </c>
      <c r="BC210" s="34" t="str">
        <f t="shared" si="191"/>
        <v/>
      </c>
      <c r="BD210" s="34" t="str">
        <f t="shared" si="193"/>
        <v/>
      </c>
      <c r="BE210" s="34" t="str">
        <f t="shared" si="194"/>
        <v/>
      </c>
      <c r="BF210" s="34" t="str">
        <f t="shared" si="195"/>
        <v/>
      </c>
      <c r="BG210" s="34" t="str">
        <f t="shared" si="196"/>
        <v/>
      </c>
      <c r="BH210" s="34" t="str">
        <f t="shared" si="197"/>
        <v/>
      </c>
      <c r="BI210" s="34" t="str">
        <f t="shared" si="198"/>
        <v/>
      </c>
      <c r="BJ210" s="34" t="str">
        <f t="shared" si="199"/>
        <v/>
      </c>
      <c r="BK210" s="34" t="str">
        <f t="shared" si="200"/>
        <v/>
      </c>
      <c r="BL210" s="34" t="str">
        <f t="shared" si="201"/>
        <v/>
      </c>
      <c r="BM210" s="34" t="str">
        <f t="shared" si="202"/>
        <v/>
      </c>
      <c r="BN210" s="36" t="e">
        <f t="shared" si="170"/>
        <v>#DIV/0!</v>
      </c>
      <c r="BO210" s="36" t="e">
        <f t="shared" si="171"/>
        <v>#DIV/0!</v>
      </c>
      <c r="BP210" s="37" t="str">
        <f t="shared" si="203"/>
        <v/>
      </c>
      <c r="BQ210" s="37" t="str">
        <f t="shared" si="204"/>
        <v/>
      </c>
      <c r="BR210" s="37" t="str">
        <f t="shared" si="205"/>
        <v/>
      </c>
      <c r="BS210" s="37" t="str">
        <f t="shared" si="206"/>
        <v/>
      </c>
      <c r="BT210" s="37" t="str">
        <f t="shared" si="207"/>
        <v/>
      </c>
      <c r="BU210" s="37" t="str">
        <f t="shared" si="208"/>
        <v/>
      </c>
      <c r="BV210" s="37" t="str">
        <f t="shared" si="209"/>
        <v/>
      </c>
      <c r="BW210" s="37" t="str">
        <f t="shared" si="210"/>
        <v/>
      </c>
      <c r="BX210" s="37" t="str">
        <f t="shared" si="211"/>
        <v/>
      </c>
      <c r="BY210" s="37" t="str">
        <f t="shared" si="212"/>
        <v/>
      </c>
      <c r="BZ210" s="37" t="str">
        <f t="shared" si="213"/>
        <v/>
      </c>
      <c r="CA210" s="37" t="str">
        <f t="shared" si="214"/>
        <v/>
      </c>
      <c r="CB210" s="37" t="str">
        <f t="shared" si="215"/>
        <v/>
      </c>
      <c r="CC210" s="37" t="str">
        <f t="shared" si="216"/>
        <v/>
      </c>
      <c r="CD210" s="37" t="str">
        <f t="shared" si="217"/>
        <v/>
      </c>
      <c r="CE210" s="37" t="str">
        <f t="shared" si="218"/>
        <v/>
      </c>
      <c r="CF210" s="37" t="str">
        <f t="shared" si="219"/>
        <v/>
      </c>
      <c r="CG210" s="37" t="str">
        <f t="shared" si="220"/>
        <v/>
      </c>
      <c r="CH210" s="37" t="str">
        <f t="shared" si="221"/>
        <v/>
      </c>
      <c r="CI210" s="37" t="str">
        <f t="shared" si="222"/>
        <v/>
      </c>
    </row>
    <row r="211" spans="1:87" ht="12.75">
      <c r="A211" s="16"/>
      <c r="B211" s="14" t="str">
        <f>'Gene Table'!E210</f>
        <v>MUC1</v>
      </c>
      <c r="C211" s="14" t="s">
        <v>69</v>
      </c>
      <c r="D211" s="15" t="str">
        <f>IF(SUM('Test Sample Data'!D$3:D$98)&gt;10,IF(AND(ISNUMBER('Test Sample Data'!D210),'Test Sample Data'!D210&lt;$B$1,'Test Sample Data'!D210&gt;0),'Test Sample Data'!D210,$B$1),"")</f>
        <v/>
      </c>
      <c r="E211" s="15" t="str">
        <f>IF(SUM('Test Sample Data'!E$3:E$98)&gt;10,IF(AND(ISNUMBER('Test Sample Data'!E210),'Test Sample Data'!E210&lt;$B$1,'Test Sample Data'!E210&gt;0),'Test Sample Data'!E210,$B$1),"")</f>
        <v/>
      </c>
      <c r="F211" s="15" t="str">
        <f>IF(SUM('Test Sample Data'!F$3:F$98)&gt;10,IF(AND(ISNUMBER('Test Sample Data'!F210),'Test Sample Data'!F210&lt;$B$1,'Test Sample Data'!F210&gt;0),'Test Sample Data'!F210,$B$1),"")</f>
        <v/>
      </c>
      <c r="G211" s="15" t="str">
        <f>IF(SUM('Test Sample Data'!G$3:G$98)&gt;10,IF(AND(ISNUMBER('Test Sample Data'!G210),'Test Sample Data'!G210&lt;$B$1,'Test Sample Data'!G210&gt;0),'Test Sample Data'!G210,$B$1),"")</f>
        <v/>
      </c>
      <c r="H211" s="15" t="str">
        <f>IF(SUM('Test Sample Data'!H$3:H$98)&gt;10,IF(AND(ISNUMBER('Test Sample Data'!H210),'Test Sample Data'!H210&lt;$B$1,'Test Sample Data'!H210&gt;0),'Test Sample Data'!H210,$B$1),"")</f>
        <v/>
      </c>
      <c r="I211" s="15" t="str">
        <f>IF(SUM('Test Sample Data'!I$3:I$98)&gt;10,IF(AND(ISNUMBER('Test Sample Data'!I210),'Test Sample Data'!I210&lt;$B$1,'Test Sample Data'!I210&gt;0),'Test Sample Data'!I210,$B$1),"")</f>
        <v/>
      </c>
      <c r="J211" s="15" t="str">
        <f>IF(SUM('Test Sample Data'!J$3:J$98)&gt;10,IF(AND(ISNUMBER('Test Sample Data'!J210),'Test Sample Data'!J210&lt;$B$1,'Test Sample Data'!J210&gt;0),'Test Sample Data'!J210,$B$1),"")</f>
        <v/>
      </c>
      <c r="K211" s="15" t="str">
        <f>IF(SUM('Test Sample Data'!K$3:K$98)&gt;10,IF(AND(ISNUMBER('Test Sample Data'!K210),'Test Sample Data'!K210&lt;$B$1,'Test Sample Data'!K210&gt;0),'Test Sample Data'!K210,$B$1),"")</f>
        <v/>
      </c>
      <c r="L211" s="15" t="str">
        <f>IF(SUM('Test Sample Data'!L$3:L$98)&gt;10,IF(AND(ISNUMBER('Test Sample Data'!L210),'Test Sample Data'!L210&lt;$B$1,'Test Sample Data'!L210&gt;0),'Test Sample Data'!L210,$B$1),"")</f>
        <v/>
      </c>
      <c r="M211" s="15" t="str">
        <f>IF(SUM('Test Sample Data'!M$3:M$98)&gt;10,IF(AND(ISNUMBER('Test Sample Data'!M210),'Test Sample Data'!M210&lt;$B$1,'Test Sample Data'!M210&gt;0),'Test Sample Data'!M210,$B$1),"")</f>
        <v/>
      </c>
      <c r="N211" s="15" t="str">
        <f>'Gene Table'!E210</f>
        <v>MUC1</v>
      </c>
      <c r="O211" s="14" t="s">
        <v>69</v>
      </c>
      <c r="P211" s="15" t="str">
        <f>IF(SUM('Control Sample Data'!D$3:D$98)&gt;10,IF(AND(ISNUMBER('Control Sample Data'!D210),'Control Sample Data'!D210&lt;$B$1,'Control Sample Data'!D210&gt;0),'Control Sample Data'!D210,$B$1),"")</f>
        <v/>
      </c>
      <c r="Q211" s="15" t="str">
        <f>IF(SUM('Control Sample Data'!E$3:E$98)&gt;10,IF(AND(ISNUMBER('Control Sample Data'!E210),'Control Sample Data'!E210&lt;$B$1,'Control Sample Data'!E210&gt;0),'Control Sample Data'!E210,$B$1),"")</f>
        <v/>
      </c>
      <c r="R211" s="15" t="str">
        <f>IF(SUM('Control Sample Data'!F$3:F$98)&gt;10,IF(AND(ISNUMBER('Control Sample Data'!F210),'Control Sample Data'!F210&lt;$B$1,'Control Sample Data'!F210&gt;0),'Control Sample Data'!F210,$B$1),"")</f>
        <v/>
      </c>
      <c r="S211" s="15" t="str">
        <f>IF(SUM('Control Sample Data'!G$3:G$98)&gt;10,IF(AND(ISNUMBER('Control Sample Data'!G210),'Control Sample Data'!G210&lt;$B$1,'Control Sample Data'!G210&gt;0),'Control Sample Data'!G210,$B$1),"")</f>
        <v/>
      </c>
      <c r="T211" s="15" t="str">
        <f>IF(SUM('Control Sample Data'!H$3:H$98)&gt;10,IF(AND(ISNUMBER('Control Sample Data'!H210),'Control Sample Data'!H210&lt;$B$1,'Control Sample Data'!H210&gt;0),'Control Sample Data'!H210,$B$1),"")</f>
        <v/>
      </c>
      <c r="U211" s="15" t="str">
        <f>IF(SUM('Control Sample Data'!I$3:I$98)&gt;10,IF(AND(ISNUMBER('Control Sample Data'!I210),'Control Sample Data'!I210&lt;$B$1,'Control Sample Data'!I210&gt;0),'Control Sample Data'!I210,$B$1),"")</f>
        <v/>
      </c>
      <c r="V211" s="15" t="str">
        <f>IF(SUM('Control Sample Data'!J$3:J$98)&gt;10,IF(AND(ISNUMBER('Control Sample Data'!J210),'Control Sample Data'!J210&lt;$B$1,'Control Sample Data'!J210&gt;0),'Control Sample Data'!J210,$B$1),"")</f>
        <v/>
      </c>
      <c r="W211" s="15" t="str">
        <f>IF(SUM('Control Sample Data'!K$3:K$98)&gt;10,IF(AND(ISNUMBER('Control Sample Data'!K210),'Control Sample Data'!K210&lt;$B$1,'Control Sample Data'!K210&gt;0),'Control Sample Data'!K210,$B$1),"")</f>
        <v/>
      </c>
      <c r="X211" s="15" t="str">
        <f>IF(SUM('Control Sample Data'!L$3:L$98)&gt;10,IF(AND(ISNUMBER('Control Sample Data'!L210),'Control Sample Data'!L210&lt;$B$1,'Control Sample Data'!L210&gt;0),'Control Sample Data'!L210,$B$1),"")</f>
        <v/>
      </c>
      <c r="Y211" s="15" t="str">
        <f>IF(SUM('Control Sample Data'!M$3:M$98)&gt;10,IF(AND(ISNUMBER('Control Sample Data'!M210),'Control Sample Data'!M210&lt;$B$1,'Control Sample Data'!M210&gt;0),'Control Sample Data'!M210,$B$1),"")</f>
        <v/>
      </c>
      <c r="Z211" s="36" t="str">
        <f>IF(ISERROR(VLOOKUP('Choose Housekeeping Genes'!$C18,Calculations!$C$196:$M$291,2,0)),"",VLOOKUP('Choose Housekeeping Genes'!$C18,Calculations!$C$196:$M$291,2,0))</f>
        <v/>
      </c>
      <c r="AA211" s="36" t="str">
        <f>IF(ISERROR(VLOOKUP('Choose Housekeeping Genes'!$C18,Calculations!$C$196:$M$291,3,0)),"",VLOOKUP('Choose Housekeeping Genes'!$C18,Calculations!$C$196:$M$291,3,0))</f>
        <v/>
      </c>
      <c r="AB211" s="36" t="str">
        <f>IF(ISERROR(VLOOKUP('Choose Housekeeping Genes'!$C18,Calculations!$C$196:$M$291,4,0)),"",VLOOKUP('Choose Housekeeping Genes'!$C18,Calculations!$C$196:$M$291,4,0))</f>
        <v/>
      </c>
      <c r="AC211" s="36" t="str">
        <f>IF(ISERROR(VLOOKUP('Choose Housekeeping Genes'!$C18,Calculations!$C$196:$M$291,5,0)),"",VLOOKUP('Choose Housekeeping Genes'!$C18,Calculations!$C$196:$M$291,5,0))</f>
        <v/>
      </c>
      <c r="AD211" s="36" t="str">
        <f>IF(ISERROR(VLOOKUP('Choose Housekeeping Genes'!$C18,Calculations!$C$196:$M$291,6,0)),"",VLOOKUP('Choose Housekeeping Genes'!$C18,Calculations!$C$196:$M$291,6,0))</f>
        <v/>
      </c>
      <c r="AE211" s="36" t="str">
        <f>IF(ISERROR(VLOOKUP('Choose Housekeeping Genes'!$C18,Calculations!$C$196:$M$291,7,0)),"",VLOOKUP('Choose Housekeeping Genes'!$C18,Calculations!$C$196:$M$291,7,0))</f>
        <v/>
      </c>
      <c r="AF211" s="36" t="str">
        <f>IF(ISERROR(VLOOKUP('Choose Housekeeping Genes'!$C18,Calculations!$C$196:$M$291,8,0)),"",VLOOKUP('Choose Housekeeping Genes'!$C18,Calculations!$C$196:$M$291,8,0))</f>
        <v/>
      </c>
      <c r="AG211" s="36" t="str">
        <f>IF(ISERROR(VLOOKUP('Choose Housekeeping Genes'!$C18,Calculations!$C$196:$M$291,9,0)),"",VLOOKUP('Choose Housekeeping Genes'!$C18,Calculations!$C$196:$M$291,9,0))</f>
        <v/>
      </c>
      <c r="AH211" s="36" t="str">
        <f>IF(ISERROR(VLOOKUP('Choose Housekeeping Genes'!$C18,Calculations!$C$196:$M$291,10,0)),"",VLOOKUP('Choose Housekeeping Genes'!$C18,Calculations!$C$196:$M$291,10,0))</f>
        <v/>
      </c>
      <c r="AI211" s="36" t="str">
        <f>IF(ISERROR(VLOOKUP('Choose Housekeeping Genes'!$C18,Calculations!$C$196:$M$291,11,0)),"",VLOOKUP('Choose Housekeeping Genes'!$C18,Calculations!$C$196:$M$291,11,0))</f>
        <v/>
      </c>
      <c r="AJ211" s="36" t="str">
        <f>IF(ISERROR(VLOOKUP('Choose Housekeeping Genes'!$C18,Calculations!$C$196:$AB$291,14,0)),"",VLOOKUP('Choose Housekeeping Genes'!$C18,Calculations!$C$196:$AB$291,14,0))</f>
        <v/>
      </c>
      <c r="AK211" s="36" t="str">
        <f>IF(ISERROR(VLOOKUP('Choose Housekeeping Genes'!$C18,Calculations!$C$196:$AB$291,15,0)),"",VLOOKUP('Choose Housekeeping Genes'!$C18,Calculations!$C$196:$AB$291,15,0))</f>
        <v/>
      </c>
      <c r="AL211" s="36" t="str">
        <f>IF(ISERROR(VLOOKUP('Choose Housekeeping Genes'!$C18,Calculations!$C$196:$AB$291,16,0)),"",VLOOKUP('Choose Housekeeping Genes'!$C18,Calculations!$C$196:$AB$291,16,0))</f>
        <v/>
      </c>
      <c r="AM211" s="36" t="str">
        <f>IF(ISERROR(VLOOKUP('Choose Housekeeping Genes'!$C18,Calculations!$C$196:$AB$291,17,0)),"",VLOOKUP('Choose Housekeeping Genes'!$C18,Calculations!$C$196:$AB$291,17,0))</f>
        <v/>
      </c>
      <c r="AN211" s="36" t="str">
        <f>IF(ISERROR(VLOOKUP('Choose Housekeeping Genes'!$C18,Calculations!$C$196:$AB$291,18,0)),"",VLOOKUP('Choose Housekeeping Genes'!$C18,Calculations!$C$196:$AB$291,18,0))</f>
        <v/>
      </c>
      <c r="AO211" s="36" t="str">
        <f>IF(ISERROR(VLOOKUP('Choose Housekeeping Genes'!$C18,Calculations!$C$196:$AB$291,19,0)),"",VLOOKUP('Choose Housekeeping Genes'!$C18,Calculations!$C$196:$AB$291,19,0))</f>
        <v/>
      </c>
      <c r="AP211" s="36" t="str">
        <f>IF(ISERROR(VLOOKUP('Choose Housekeeping Genes'!$C18,Calculations!$C$196:$AB$291,20,0)),"",VLOOKUP('Choose Housekeeping Genes'!$C18,Calculations!$C$196:$AB$291,20,0))</f>
        <v/>
      </c>
      <c r="AQ211" s="36" t="str">
        <f>IF(ISERROR(VLOOKUP('Choose Housekeeping Genes'!$C18,Calculations!$C$196:$AB$291,21,0)),"",VLOOKUP('Choose Housekeeping Genes'!$C18,Calculations!$C$196:$AB$291,21,0))</f>
        <v/>
      </c>
      <c r="AR211" s="36" t="str">
        <f>IF(ISERROR(VLOOKUP('Choose Housekeeping Genes'!$C18,Calculations!$C$196:$AB$291,22,0)),"",VLOOKUP('Choose Housekeeping Genes'!$C18,Calculations!$C$196:$AB$291,22,0))</f>
        <v/>
      </c>
      <c r="AS211" s="36" t="str">
        <f>IF(ISERROR(VLOOKUP('Choose Housekeeping Genes'!$C18,Calculations!$C$196:$AB$291,23,0)),"",VLOOKUP('Choose Housekeeping Genes'!$C18,Calculations!$C$196:$AB$291,23,0))</f>
        <v/>
      </c>
      <c r="AT211" s="34" t="str">
        <f t="shared" si="182"/>
        <v/>
      </c>
      <c r="AU211" s="34" t="str">
        <f t="shared" si="183"/>
        <v/>
      </c>
      <c r="AV211" s="34" t="str">
        <f t="shared" si="184"/>
        <v/>
      </c>
      <c r="AW211" s="34" t="str">
        <f t="shared" si="185"/>
        <v/>
      </c>
      <c r="AX211" s="34" t="str">
        <f t="shared" si="186"/>
        <v/>
      </c>
      <c r="AY211" s="34" t="str">
        <f t="shared" si="187"/>
        <v/>
      </c>
      <c r="AZ211" s="34" t="str">
        <f t="shared" si="188"/>
        <v/>
      </c>
      <c r="BA211" s="34" t="str">
        <f t="shared" si="189"/>
        <v/>
      </c>
      <c r="BB211" s="34" t="str">
        <f t="shared" si="190"/>
        <v/>
      </c>
      <c r="BC211" s="34" t="str">
        <f t="shared" si="191"/>
        <v/>
      </c>
      <c r="BD211" s="34" t="str">
        <f t="shared" si="193"/>
        <v/>
      </c>
      <c r="BE211" s="34" t="str">
        <f t="shared" si="194"/>
        <v/>
      </c>
      <c r="BF211" s="34" t="str">
        <f t="shared" si="195"/>
        <v/>
      </c>
      <c r="BG211" s="34" t="str">
        <f t="shared" si="196"/>
        <v/>
      </c>
      <c r="BH211" s="34" t="str">
        <f t="shared" si="197"/>
        <v/>
      </c>
      <c r="BI211" s="34" t="str">
        <f t="shared" si="198"/>
        <v/>
      </c>
      <c r="BJ211" s="34" t="str">
        <f t="shared" si="199"/>
        <v/>
      </c>
      <c r="BK211" s="34" t="str">
        <f t="shared" si="200"/>
        <v/>
      </c>
      <c r="BL211" s="34" t="str">
        <f t="shared" si="201"/>
        <v/>
      </c>
      <c r="BM211" s="34" t="str">
        <f t="shared" si="202"/>
        <v/>
      </c>
      <c r="BN211" s="36" t="e">
        <f t="shared" si="170"/>
        <v>#DIV/0!</v>
      </c>
      <c r="BO211" s="36" t="e">
        <f t="shared" si="171"/>
        <v>#DIV/0!</v>
      </c>
      <c r="BP211" s="37" t="str">
        <f t="shared" si="203"/>
        <v/>
      </c>
      <c r="BQ211" s="37" t="str">
        <f t="shared" si="204"/>
        <v/>
      </c>
      <c r="BR211" s="37" t="str">
        <f t="shared" si="205"/>
        <v/>
      </c>
      <c r="BS211" s="37" t="str">
        <f t="shared" si="206"/>
        <v/>
      </c>
      <c r="BT211" s="37" t="str">
        <f t="shared" si="207"/>
        <v/>
      </c>
      <c r="BU211" s="37" t="str">
        <f t="shared" si="208"/>
        <v/>
      </c>
      <c r="BV211" s="37" t="str">
        <f t="shared" si="209"/>
        <v/>
      </c>
      <c r="BW211" s="37" t="str">
        <f t="shared" si="210"/>
        <v/>
      </c>
      <c r="BX211" s="37" t="str">
        <f t="shared" si="211"/>
        <v/>
      </c>
      <c r="BY211" s="37" t="str">
        <f t="shared" si="212"/>
        <v/>
      </c>
      <c r="BZ211" s="37" t="str">
        <f t="shared" si="213"/>
        <v/>
      </c>
      <c r="CA211" s="37" t="str">
        <f t="shared" si="214"/>
        <v/>
      </c>
      <c r="CB211" s="37" t="str">
        <f t="shared" si="215"/>
        <v/>
      </c>
      <c r="CC211" s="37" t="str">
        <f t="shared" si="216"/>
        <v/>
      </c>
      <c r="CD211" s="37" t="str">
        <f t="shared" si="217"/>
        <v/>
      </c>
      <c r="CE211" s="37" t="str">
        <f t="shared" si="218"/>
        <v/>
      </c>
      <c r="CF211" s="37" t="str">
        <f t="shared" si="219"/>
        <v/>
      </c>
      <c r="CG211" s="37" t="str">
        <f t="shared" si="220"/>
        <v/>
      </c>
      <c r="CH211" s="37" t="str">
        <f t="shared" si="221"/>
        <v/>
      </c>
      <c r="CI211" s="37" t="str">
        <f t="shared" si="222"/>
        <v/>
      </c>
    </row>
    <row r="212" spans="1:87" ht="12.75">
      <c r="A212" s="16"/>
      <c r="B212" s="14" t="str">
        <f>'Gene Table'!E211</f>
        <v>MTRR</v>
      </c>
      <c r="C212" s="14" t="s">
        <v>73</v>
      </c>
      <c r="D212" s="15" t="str">
        <f>IF(SUM('Test Sample Data'!D$3:D$98)&gt;10,IF(AND(ISNUMBER('Test Sample Data'!D211),'Test Sample Data'!D211&lt;$B$1,'Test Sample Data'!D211&gt;0),'Test Sample Data'!D211,$B$1),"")</f>
        <v/>
      </c>
      <c r="E212" s="15" t="str">
        <f>IF(SUM('Test Sample Data'!E$3:E$98)&gt;10,IF(AND(ISNUMBER('Test Sample Data'!E211),'Test Sample Data'!E211&lt;$B$1,'Test Sample Data'!E211&gt;0),'Test Sample Data'!E211,$B$1),"")</f>
        <v/>
      </c>
      <c r="F212" s="15" t="str">
        <f>IF(SUM('Test Sample Data'!F$3:F$98)&gt;10,IF(AND(ISNUMBER('Test Sample Data'!F211),'Test Sample Data'!F211&lt;$B$1,'Test Sample Data'!F211&gt;0),'Test Sample Data'!F211,$B$1),"")</f>
        <v/>
      </c>
      <c r="G212" s="15" t="str">
        <f>IF(SUM('Test Sample Data'!G$3:G$98)&gt;10,IF(AND(ISNUMBER('Test Sample Data'!G211),'Test Sample Data'!G211&lt;$B$1,'Test Sample Data'!G211&gt;0),'Test Sample Data'!G211,$B$1),"")</f>
        <v/>
      </c>
      <c r="H212" s="15" t="str">
        <f>IF(SUM('Test Sample Data'!H$3:H$98)&gt;10,IF(AND(ISNUMBER('Test Sample Data'!H211),'Test Sample Data'!H211&lt;$B$1,'Test Sample Data'!H211&gt;0),'Test Sample Data'!H211,$B$1),"")</f>
        <v/>
      </c>
      <c r="I212" s="15" t="str">
        <f>IF(SUM('Test Sample Data'!I$3:I$98)&gt;10,IF(AND(ISNUMBER('Test Sample Data'!I211),'Test Sample Data'!I211&lt;$B$1,'Test Sample Data'!I211&gt;0),'Test Sample Data'!I211,$B$1),"")</f>
        <v/>
      </c>
      <c r="J212" s="15" t="str">
        <f>IF(SUM('Test Sample Data'!J$3:J$98)&gt;10,IF(AND(ISNUMBER('Test Sample Data'!J211),'Test Sample Data'!J211&lt;$B$1,'Test Sample Data'!J211&gt;0),'Test Sample Data'!J211,$B$1),"")</f>
        <v/>
      </c>
      <c r="K212" s="15" t="str">
        <f>IF(SUM('Test Sample Data'!K$3:K$98)&gt;10,IF(AND(ISNUMBER('Test Sample Data'!K211),'Test Sample Data'!K211&lt;$B$1,'Test Sample Data'!K211&gt;0),'Test Sample Data'!K211,$B$1),"")</f>
        <v/>
      </c>
      <c r="L212" s="15" t="str">
        <f>IF(SUM('Test Sample Data'!L$3:L$98)&gt;10,IF(AND(ISNUMBER('Test Sample Data'!L211),'Test Sample Data'!L211&lt;$B$1,'Test Sample Data'!L211&gt;0),'Test Sample Data'!L211,$B$1),"")</f>
        <v/>
      </c>
      <c r="M212" s="15" t="str">
        <f>IF(SUM('Test Sample Data'!M$3:M$98)&gt;10,IF(AND(ISNUMBER('Test Sample Data'!M211),'Test Sample Data'!M211&lt;$B$1,'Test Sample Data'!M211&gt;0),'Test Sample Data'!M211,$B$1),"")</f>
        <v/>
      </c>
      <c r="N212" s="15" t="str">
        <f>'Gene Table'!E211</f>
        <v>MTRR</v>
      </c>
      <c r="O212" s="14" t="s">
        <v>73</v>
      </c>
      <c r="P212" s="15" t="str">
        <f>IF(SUM('Control Sample Data'!D$3:D$98)&gt;10,IF(AND(ISNUMBER('Control Sample Data'!D211),'Control Sample Data'!D211&lt;$B$1,'Control Sample Data'!D211&gt;0),'Control Sample Data'!D211,$B$1),"")</f>
        <v/>
      </c>
      <c r="Q212" s="15" t="str">
        <f>IF(SUM('Control Sample Data'!E$3:E$98)&gt;10,IF(AND(ISNUMBER('Control Sample Data'!E211),'Control Sample Data'!E211&lt;$B$1,'Control Sample Data'!E211&gt;0),'Control Sample Data'!E211,$B$1),"")</f>
        <v/>
      </c>
      <c r="R212" s="15" t="str">
        <f>IF(SUM('Control Sample Data'!F$3:F$98)&gt;10,IF(AND(ISNUMBER('Control Sample Data'!F211),'Control Sample Data'!F211&lt;$B$1,'Control Sample Data'!F211&gt;0),'Control Sample Data'!F211,$B$1),"")</f>
        <v/>
      </c>
      <c r="S212" s="15" t="str">
        <f>IF(SUM('Control Sample Data'!G$3:G$98)&gt;10,IF(AND(ISNUMBER('Control Sample Data'!G211),'Control Sample Data'!G211&lt;$B$1,'Control Sample Data'!G211&gt;0),'Control Sample Data'!G211,$B$1),"")</f>
        <v/>
      </c>
      <c r="T212" s="15" t="str">
        <f>IF(SUM('Control Sample Data'!H$3:H$98)&gt;10,IF(AND(ISNUMBER('Control Sample Data'!H211),'Control Sample Data'!H211&lt;$B$1,'Control Sample Data'!H211&gt;0),'Control Sample Data'!H211,$B$1),"")</f>
        <v/>
      </c>
      <c r="U212" s="15" t="str">
        <f>IF(SUM('Control Sample Data'!I$3:I$98)&gt;10,IF(AND(ISNUMBER('Control Sample Data'!I211),'Control Sample Data'!I211&lt;$B$1,'Control Sample Data'!I211&gt;0),'Control Sample Data'!I211,$B$1),"")</f>
        <v/>
      </c>
      <c r="V212" s="15" t="str">
        <f>IF(SUM('Control Sample Data'!J$3:J$98)&gt;10,IF(AND(ISNUMBER('Control Sample Data'!J211),'Control Sample Data'!J211&lt;$B$1,'Control Sample Data'!J211&gt;0),'Control Sample Data'!J211,$B$1),"")</f>
        <v/>
      </c>
      <c r="W212" s="15" t="str">
        <f>IF(SUM('Control Sample Data'!K$3:K$98)&gt;10,IF(AND(ISNUMBER('Control Sample Data'!K211),'Control Sample Data'!K211&lt;$B$1,'Control Sample Data'!K211&gt;0),'Control Sample Data'!K211,$B$1),"")</f>
        <v/>
      </c>
      <c r="X212" s="15" t="str">
        <f>IF(SUM('Control Sample Data'!L$3:L$98)&gt;10,IF(AND(ISNUMBER('Control Sample Data'!L211),'Control Sample Data'!L211&lt;$B$1,'Control Sample Data'!L211&gt;0),'Control Sample Data'!L211,$B$1),"")</f>
        <v/>
      </c>
      <c r="Y212" s="15" t="str">
        <f>IF(SUM('Control Sample Data'!M$3:M$98)&gt;10,IF(AND(ISNUMBER('Control Sample Data'!M211),'Control Sample Data'!M211&lt;$B$1,'Control Sample Data'!M211&gt;0),'Control Sample Data'!M211,$B$1),"")</f>
        <v/>
      </c>
      <c r="Z212" s="36" t="str">
        <f>IF(ISERROR(VLOOKUP('Choose Housekeeping Genes'!$C19,Calculations!$C$196:$M$291,2,0)),"",VLOOKUP('Choose Housekeeping Genes'!$C19,Calculations!$C$196:$M$291,2,0))</f>
        <v/>
      </c>
      <c r="AA212" s="36" t="str">
        <f>IF(ISERROR(VLOOKUP('Choose Housekeeping Genes'!$C19,Calculations!$C$196:$M$291,3,0)),"",VLOOKUP('Choose Housekeeping Genes'!$C19,Calculations!$C$196:$M$291,3,0))</f>
        <v/>
      </c>
      <c r="AB212" s="36" t="str">
        <f>IF(ISERROR(VLOOKUP('Choose Housekeeping Genes'!$C19,Calculations!$C$196:$M$291,4,0)),"",VLOOKUP('Choose Housekeeping Genes'!$C19,Calculations!$C$196:$M$291,4,0))</f>
        <v/>
      </c>
      <c r="AC212" s="36" t="str">
        <f>IF(ISERROR(VLOOKUP('Choose Housekeeping Genes'!$C19,Calculations!$C$196:$M$291,5,0)),"",VLOOKUP('Choose Housekeeping Genes'!$C19,Calculations!$C$196:$M$291,5,0))</f>
        <v/>
      </c>
      <c r="AD212" s="36" t="str">
        <f>IF(ISERROR(VLOOKUP('Choose Housekeeping Genes'!$C19,Calculations!$C$196:$M$291,6,0)),"",VLOOKUP('Choose Housekeeping Genes'!$C19,Calculations!$C$196:$M$291,6,0))</f>
        <v/>
      </c>
      <c r="AE212" s="36" t="str">
        <f>IF(ISERROR(VLOOKUP('Choose Housekeeping Genes'!$C19,Calculations!$C$196:$M$291,7,0)),"",VLOOKUP('Choose Housekeeping Genes'!$C19,Calculations!$C$196:$M$291,7,0))</f>
        <v/>
      </c>
      <c r="AF212" s="36" t="str">
        <f>IF(ISERROR(VLOOKUP('Choose Housekeeping Genes'!$C19,Calculations!$C$196:$M$291,8,0)),"",VLOOKUP('Choose Housekeeping Genes'!$C19,Calculations!$C$196:$M$291,8,0))</f>
        <v/>
      </c>
      <c r="AG212" s="36" t="str">
        <f>IF(ISERROR(VLOOKUP('Choose Housekeeping Genes'!$C19,Calculations!$C$196:$M$291,9,0)),"",VLOOKUP('Choose Housekeeping Genes'!$C19,Calculations!$C$196:$M$291,9,0))</f>
        <v/>
      </c>
      <c r="AH212" s="36" t="str">
        <f>IF(ISERROR(VLOOKUP('Choose Housekeeping Genes'!$C19,Calculations!$C$196:$M$291,10,0)),"",VLOOKUP('Choose Housekeeping Genes'!$C19,Calculations!$C$196:$M$291,10,0))</f>
        <v/>
      </c>
      <c r="AI212" s="36" t="str">
        <f>IF(ISERROR(VLOOKUP('Choose Housekeeping Genes'!$C19,Calculations!$C$196:$M$291,11,0)),"",VLOOKUP('Choose Housekeeping Genes'!$C19,Calculations!$C$196:$M$291,11,0))</f>
        <v/>
      </c>
      <c r="AJ212" s="36" t="str">
        <f>IF(ISERROR(VLOOKUP('Choose Housekeeping Genes'!$C19,Calculations!$C$196:$AB$291,14,0)),"",VLOOKUP('Choose Housekeeping Genes'!$C19,Calculations!$C$196:$AB$291,14,0))</f>
        <v/>
      </c>
      <c r="AK212" s="36" t="str">
        <f>IF(ISERROR(VLOOKUP('Choose Housekeeping Genes'!$C19,Calculations!$C$196:$AB$291,15,0)),"",VLOOKUP('Choose Housekeeping Genes'!$C19,Calculations!$C$196:$AB$291,15,0))</f>
        <v/>
      </c>
      <c r="AL212" s="36" t="str">
        <f>IF(ISERROR(VLOOKUP('Choose Housekeeping Genes'!$C19,Calculations!$C$196:$AB$291,16,0)),"",VLOOKUP('Choose Housekeeping Genes'!$C19,Calculations!$C$196:$AB$291,16,0))</f>
        <v/>
      </c>
      <c r="AM212" s="36" t="str">
        <f>IF(ISERROR(VLOOKUP('Choose Housekeeping Genes'!$C19,Calculations!$C$196:$AB$291,17,0)),"",VLOOKUP('Choose Housekeeping Genes'!$C19,Calculations!$C$196:$AB$291,17,0))</f>
        <v/>
      </c>
      <c r="AN212" s="36" t="str">
        <f>IF(ISERROR(VLOOKUP('Choose Housekeeping Genes'!$C19,Calculations!$C$196:$AB$291,18,0)),"",VLOOKUP('Choose Housekeeping Genes'!$C19,Calculations!$C$196:$AB$291,18,0))</f>
        <v/>
      </c>
      <c r="AO212" s="36" t="str">
        <f>IF(ISERROR(VLOOKUP('Choose Housekeeping Genes'!$C19,Calculations!$C$196:$AB$291,19,0)),"",VLOOKUP('Choose Housekeeping Genes'!$C19,Calculations!$C$196:$AB$291,19,0))</f>
        <v/>
      </c>
      <c r="AP212" s="36" t="str">
        <f>IF(ISERROR(VLOOKUP('Choose Housekeeping Genes'!$C19,Calculations!$C$196:$AB$291,20,0)),"",VLOOKUP('Choose Housekeeping Genes'!$C19,Calculations!$C$196:$AB$291,20,0))</f>
        <v/>
      </c>
      <c r="AQ212" s="36" t="str">
        <f>IF(ISERROR(VLOOKUP('Choose Housekeeping Genes'!$C19,Calculations!$C$196:$AB$291,21,0)),"",VLOOKUP('Choose Housekeeping Genes'!$C19,Calculations!$C$196:$AB$291,21,0))</f>
        <v/>
      </c>
      <c r="AR212" s="36" t="str">
        <f>IF(ISERROR(VLOOKUP('Choose Housekeeping Genes'!$C19,Calculations!$C$196:$AB$291,22,0)),"",VLOOKUP('Choose Housekeeping Genes'!$C19,Calculations!$C$196:$AB$291,22,0))</f>
        <v/>
      </c>
      <c r="AS212" s="36" t="str">
        <f>IF(ISERROR(VLOOKUP('Choose Housekeeping Genes'!$C19,Calculations!$C$196:$AB$291,23,0)),"",VLOOKUP('Choose Housekeeping Genes'!$C19,Calculations!$C$196:$AB$291,23,0))</f>
        <v/>
      </c>
      <c r="AT212" s="34" t="str">
        <f t="shared" si="182"/>
        <v/>
      </c>
      <c r="AU212" s="34" t="str">
        <f t="shared" si="183"/>
        <v/>
      </c>
      <c r="AV212" s="34" t="str">
        <f t="shared" si="184"/>
        <v/>
      </c>
      <c r="AW212" s="34" t="str">
        <f t="shared" si="185"/>
        <v/>
      </c>
      <c r="AX212" s="34" t="str">
        <f t="shared" si="186"/>
        <v/>
      </c>
      <c r="AY212" s="34" t="str">
        <f t="shared" si="187"/>
        <v/>
      </c>
      <c r="AZ212" s="34" t="str">
        <f t="shared" si="188"/>
        <v/>
      </c>
      <c r="BA212" s="34" t="str">
        <f t="shared" si="189"/>
        <v/>
      </c>
      <c r="BB212" s="34" t="str">
        <f t="shared" si="190"/>
        <v/>
      </c>
      <c r="BC212" s="34" t="str">
        <f t="shared" si="191"/>
        <v/>
      </c>
      <c r="BD212" s="34" t="str">
        <f t="shared" si="193"/>
        <v/>
      </c>
      <c r="BE212" s="34" t="str">
        <f t="shared" si="194"/>
        <v/>
      </c>
      <c r="BF212" s="34" t="str">
        <f t="shared" si="195"/>
        <v/>
      </c>
      <c r="BG212" s="34" t="str">
        <f t="shared" si="196"/>
        <v/>
      </c>
      <c r="BH212" s="34" t="str">
        <f t="shared" si="197"/>
        <v/>
      </c>
      <c r="BI212" s="34" t="str">
        <f t="shared" si="198"/>
        <v/>
      </c>
      <c r="BJ212" s="34" t="str">
        <f t="shared" si="199"/>
        <v/>
      </c>
      <c r="BK212" s="34" t="str">
        <f t="shared" si="200"/>
        <v/>
      </c>
      <c r="BL212" s="34" t="str">
        <f t="shared" si="201"/>
        <v/>
      </c>
      <c r="BM212" s="34" t="str">
        <f t="shared" si="202"/>
        <v/>
      </c>
      <c r="BN212" s="36" t="e">
        <f t="shared" si="170"/>
        <v>#DIV/0!</v>
      </c>
      <c r="BO212" s="36" t="e">
        <f t="shared" si="171"/>
        <v>#DIV/0!</v>
      </c>
      <c r="BP212" s="37" t="str">
        <f t="shared" si="203"/>
        <v/>
      </c>
      <c r="BQ212" s="37" t="str">
        <f t="shared" si="204"/>
        <v/>
      </c>
      <c r="BR212" s="37" t="str">
        <f t="shared" si="205"/>
        <v/>
      </c>
      <c r="BS212" s="37" t="str">
        <f t="shared" si="206"/>
        <v/>
      </c>
      <c r="BT212" s="37" t="str">
        <f t="shared" si="207"/>
        <v/>
      </c>
      <c r="BU212" s="37" t="str">
        <f t="shared" si="208"/>
        <v/>
      </c>
      <c r="BV212" s="37" t="str">
        <f t="shared" si="209"/>
        <v/>
      </c>
      <c r="BW212" s="37" t="str">
        <f t="shared" si="210"/>
        <v/>
      </c>
      <c r="BX212" s="37" t="str">
        <f t="shared" si="211"/>
        <v/>
      </c>
      <c r="BY212" s="37" t="str">
        <f t="shared" si="212"/>
        <v/>
      </c>
      <c r="BZ212" s="37" t="str">
        <f t="shared" si="213"/>
        <v/>
      </c>
      <c r="CA212" s="37" t="str">
        <f t="shared" si="214"/>
        <v/>
      </c>
      <c r="CB212" s="37" t="str">
        <f t="shared" si="215"/>
        <v/>
      </c>
      <c r="CC212" s="37" t="str">
        <f t="shared" si="216"/>
        <v/>
      </c>
      <c r="CD212" s="37" t="str">
        <f t="shared" si="217"/>
        <v/>
      </c>
      <c r="CE212" s="37" t="str">
        <f t="shared" si="218"/>
        <v/>
      </c>
      <c r="CF212" s="37" t="str">
        <f t="shared" si="219"/>
        <v/>
      </c>
      <c r="CG212" s="37" t="str">
        <f t="shared" si="220"/>
        <v/>
      </c>
      <c r="CH212" s="37" t="str">
        <f t="shared" si="221"/>
        <v/>
      </c>
      <c r="CI212" s="37" t="str">
        <f t="shared" si="222"/>
        <v/>
      </c>
    </row>
    <row r="213" spans="1:87" ht="12.75">
      <c r="A213" s="16"/>
      <c r="B213" s="14" t="str">
        <f>'Gene Table'!E212</f>
        <v>STS</v>
      </c>
      <c r="C213" s="14" t="s">
        <v>77</v>
      </c>
      <c r="D213" s="15" t="str">
        <f>IF(SUM('Test Sample Data'!D$3:D$98)&gt;10,IF(AND(ISNUMBER('Test Sample Data'!D212),'Test Sample Data'!D212&lt;$B$1,'Test Sample Data'!D212&gt;0),'Test Sample Data'!D212,$B$1),"")</f>
        <v/>
      </c>
      <c r="E213" s="15" t="str">
        <f>IF(SUM('Test Sample Data'!E$3:E$98)&gt;10,IF(AND(ISNUMBER('Test Sample Data'!E212),'Test Sample Data'!E212&lt;$B$1,'Test Sample Data'!E212&gt;0),'Test Sample Data'!E212,$B$1),"")</f>
        <v/>
      </c>
      <c r="F213" s="15" t="str">
        <f>IF(SUM('Test Sample Data'!F$3:F$98)&gt;10,IF(AND(ISNUMBER('Test Sample Data'!F212),'Test Sample Data'!F212&lt;$B$1,'Test Sample Data'!F212&gt;0),'Test Sample Data'!F212,$B$1),"")</f>
        <v/>
      </c>
      <c r="G213" s="15" t="str">
        <f>IF(SUM('Test Sample Data'!G$3:G$98)&gt;10,IF(AND(ISNUMBER('Test Sample Data'!G212),'Test Sample Data'!G212&lt;$B$1,'Test Sample Data'!G212&gt;0),'Test Sample Data'!G212,$B$1),"")</f>
        <v/>
      </c>
      <c r="H213" s="15" t="str">
        <f>IF(SUM('Test Sample Data'!H$3:H$98)&gt;10,IF(AND(ISNUMBER('Test Sample Data'!H212),'Test Sample Data'!H212&lt;$B$1,'Test Sample Data'!H212&gt;0),'Test Sample Data'!H212,$B$1),"")</f>
        <v/>
      </c>
      <c r="I213" s="15" t="str">
        <f>IF(SUM('Test Sample Data'!I$3:I$98)&gt;10,IF(AND(ISNUMBER('Test Sample Data'!I212),'Test Sample Data'!I212&lt;$B$1,'Test Sample Data'!I212&gt;0),'Test Sample Data'!I212,$B$1),"")</f>
        <v/>
      </c>
      <c r="J213" s="15" t="str">
        <f>IF(SUM('Test Sample Data'!J$3:J$98)&gt;10,IF(AND(ISNUMBER('Test Sample Data'!J212),'Test Sample Data'!J212&lt;$B$1,'Test Sample Data'!J212&gt;0),'Test Sample Data'!J212,$B$1),"")</f>
        <v/>
      </c>
      <c r="K213" s="15" t="str">
        <f>IF(SUM('Test Sample Data'!K$3:K$98)&gt;10,IF(AND(ISNUMBER('Test Sample Data'!K212),'Test Sample Data'!K212&lt;$B$1,'Test Sample Data'!K212&gt;0),'Test Sample Data'!K212,$B$1),"")</f>
        <v/>
      </c>
      <c r="L213" s="15" t="str">
        <f>IF(SUM('Test Sample Data'!L$3:L$98)&gt;10,IF(AND(ISNUMBER('Test Sample Data'!L212),'Test Sample Data'!L212&lt;$B$1,'Test Sample Data'!L212&gt;0),'Test Sample Data'!L212,$B$1),"")</f>
        <v/>
      </c>
      <c r="M213" s="15" t="str">
        <f>IF(SUM('Test Sample Data'!M$3:M$98)&gt;10,IF(AND(ISNUMBER('Test Sample Data'!M212),'Test Sample Data'!M212&lt;$B$1,'Test Sample Data'!M212&gt;0),'Test Sample Data'!M212,$B$1),"")</f>
        <v/>
      </c>
      <c r="N213" s="15" t="str">
        <f>'Gene Table'!E212</f>
        <v>STS</v>
      </c>
      <c r="O213" s="14" t="s">
        <v>77</v>
      </c>
      <c r="P213" s="15" t="str">
        <f>IF(SUM('Control Sample Data'!D$3:D$98)&gt;10,IF(AND(ISNUMBER('Control Sample Data'!D212),'Control Sample Data'!D212&lt;$B$1,'Control Sample Data'!D212&gt;0),'Control Sample Data'!D212,$B$1),"")</f>
        <v/>
      </c>
      <c r="Q213" s="15" t="str">
        <f>IF(SUM('Control Sample Data'!E$3:E$98)&gt;10,IF(AND(ISNUMBER('Control Sample Data'!E212),'Control Sample Data'!E212&lt;$B$1,'Control Sample Data'!E212&gt;0),'Control Sample Data'!E212,$B$1),"")</f>
        <v/>
      </c>
      <c r="R213" s="15" t="str">
        <f>IF(SUM('Control Sample Data'!F$3:F$98)&gt;10,IF(AND(ISNUMBER('Control Sample Data'!F212),'Control Sample Data'!F212&lt;$B$1,'Control Sample Data'!F212&gt;0),'Control Sample Data'!F212,$B$1),"")</f>
        <v/>
      </c>
      <c r="S213" s="15" t="str">
        <f>IF(SUM('Control Sample Data'!G$3:G$98)&gt;10,IF(AND(ISNUMBER('Control Sample Data'!G212),'Control Sample Data'!G212&lt;$B$1,'Control Sample Data'!G212&gt;0),'Control Sample Data'!G212,$B$1),"")</f>
        <v/>
      </c>
      <c r="T213" s="15" t="str">
        <f>IF(SUM('Control Sample Data'!H$3:H$98)&gt;10,IF(AND(ISNUMBER('Control Sample Data'!H212),'Control Sample Data'!H212&lt;$B$1,'Control Sample Data'!H212&gt;0),'Control Sample Data'!H212,$B$1),"")</f>
        <v/>
      </c>
      <c r="U213" s="15" t="str">
        <f>IF(SUM('Control Sample Data'!I$3:I$98)&gt;10,IF(AND(ISNUMBER('Control Sample Data'!I212),'Control Sample Data'!I212&lt;$B$1,'Control Sample Data'!I212&gt;0),'Control Sample Data'!I212,$B$1),"")</f>
        <v/>
      </c>
      <c r="V213" s="15" t="str">
        <f>IF(SUM('Control Sample Data'!J$3:J$98)&gt;10,IF(AND(ISNUMBER('Control Sample Data'!J212),'Control Sample Data'!J212&lt;$B$1,'Control Sample Data'!J212&gt;0),'Control Sample Data'!J212,$B$1),"")</f>
        <v/>
      </c>
      <c r="W213" s="15" t="str">
        <f>IF(SUM('Control Sample Data'!K$3:K$98)&gt;10,IF(AND(ISNUMBER('Control Sample Data'!K212),'Control Sample Data'!K212&lt;$B$1,'Control Sample Data'!K212&gt;0),'Control Sample Data'!K212,$B$1),"")</f>
        <v/>
      </c>
      <c r="X213" s="15" t="str">
        <f>IF(SUM('Control Sample Data'!L$3:L$98)&gt;10,IF(AND(ISNUMBER('Control Sample Data'!L212),'Control Sample Data'!L212&lt;$B$1,'Control Sample Data'!L212&gt;0),'Control Sample Data'!L212,$B$1),"")</f>
        <v/>
      </c>
      <c r="Y213" s="15" t="str">
        <f>IF(SUM('Control Sample Data'!M$3:M$98)&gt;10,IF(AND(ISNUMBER('Control Sample Data'!M212),'Control Sample Data'!M212&lt;$B$1,'Control Sample Data'!M212&gt;0),'Control Sample Data'!M212,$B$1),"")</f>
        <v/>
      </c>
      <c r="Z213" s="36" t="str">
        <f>IF(ISERROR(VLOOKUP('Choose Housekeeping Genes'!$C20,Calculations!$C$196:$M$291,2,0)),"",VLOOKUP('Choose Housekeeping Genes'!$C20,Calculations!$C$196:$M$291,2,0))</f>
        <v/>
      </c>
      <c r="AA213" s="36" t="str">
        <f>IF(ISERROR(VLOOKUP('Choose Housekeeping Genes'!$C20,Calculations!$C$196:$M$291,3,0)),"",VLOOKUP('Choose Housekeeping Genes'!$C20,Calculations!$C$196:$M$291,3,0))</f>
        <v/>
      </c>
      <c r="AB213" s="36" t="str">
        <f>IF(ISERROR(VLOOKUP('Choose Housekeeping Genes'!$C20,Calculations!$C$196:$M$291,4,0)),"",VLOOKUP('Choose Housekeeping Genes'!$C20,Calculations!$C$196:$M$291,4,0))</f>
        <v/>
      </c>
      <c r="AC213" s="36" t="str">
        <f>IF(ISERROR(VLOOKUP('Choose Housekeeping Genes'!$C20,Calculations!$C$196:$M$291,5,0)),"",VLOOKUP('Choose Housekeeping Genes'!$C20,Calculations!$C$196:$M$291,5,0))</f>
        <v/>
      </c>
      <c r="AD213" s="36" t="str">
        <f>IF(ISERROR(VLOOKUP('Choose Housekeeping Genes'!$C20,Calculations!$C$196:$M$291,6,0)),"",VLOOKUP('Choose Housekeeping Genes'!$C20,Calculations!$C$196:$M$291,6,0))</f>
        <v/>
      </c>
      <c r="AE213" s="36" t="str">
        <f>IF(ISERROR(VLOOKUP('Choose Housekeeping Genes'!$C20,Calculations!$C$196:$M$291,7,0)),"",VLOOKUP('Choose Housekeeping Genes'!$C20,Calculations!$C$196:$M$291,7,0))</f>
        <v/>
      </c>
      <c r="AF213" s="36" t="str">
        <f>IF(ISERROR(VLOOKUP('Choose Housekeeping Genes'!$C20,Calculations!$C$196:$M$291,8,0)),"",VLOOKUP('Choose Housekeeping Genes'!$C20,Calculations!$C$196:$M$291,8,0))</f>
        <v/>
      </c>
      <c r="AG213" s="36" t="str">
        <f>IF(ISERROR(VLOOKUP('Choose Housekeeping Genes'!$C20,Calculations!$C$196:$M$291,9,0)),"",VLOOKUP('Choose Housekeeping Genes'!$C20,Calculations!$C$196:$M$291,9,0))</f>
        <v/>
      </c>
      <c r="AH213" s="36" t="str">
        <f>IF(ISERROR(VLOOKUP('Choose Housekeeping Genes'!$C20,Calculations!$C$196:$M$291,10,0)),"",VLOOKUP('Choose Housekeeping Genes'!$C20,Calculations!$C$196:$M$291,10,0))</f>
        <v/>
      </c>
      <c r="AI213" s="36" t="str">
        <f>IF(ISERROR(VLOOKUP('Choose Housekeeping Genes'!$C20,Calculations!$C$196:$M$291,11,0)),"",VLOOKUP('Choose Housekeeping Genes'!$C20,Calculations!$C$196:$M$291,11,0))</f>
        <v/>
      </c>
      <c r="AJ213" s="36" t="str">
        <f>IF(ISERROR(VLOOKUP('Choose Housekeeping Genes'!$C20,Calculations!$C$196:$AB$291,14,0)),"",VLOOKUP('Choose Housekeeping Genes'!$C20,Calculations!$C$196:$AB$291,14,0))</f>
        <v/>
      </c>
      <c r="AK213" s="36" t="str">
        <f>IF(ISERROR(VLOOKUP('Choose Housekeeping Genes'!$C20,Calculations!$C$196:$AB$291,15,0)),"",VLOOKUP('Choose Housekeeping Genes'!$C20,Calculations!$C$196:$AB$291,15,0))</f>
        <v/>
      </c>
      <c r="AL213" s="36" t="str">
        <f>IF(ISERROR(VLOOKUP('Choose Housekeeping Genes'!$C20,Calculations!$C$196:$AB$291,16,0)),"",VLOOKUP('Choose Housekeeping Genes'!$C20,Calculations!$C$196:$AB$291,16,0))</f>
        <v/>
      </c>
      <c r="AM213" s="36" t="str">
        <f>IF(ISERROR(VLOOKUP('Choose Housekeeping Genes'!$C20,Calculations!$C$196:$AB$291,17,0)),"",VLOOKUP('Choose Housekeeping Genes'!$C20,Calculations!$C$196:$AB$291,17,0))</f>
        <v/>
      </c>
      <c r="AN213" s="36" t="str">
        <f>IF(ISERROR(VLOOKUP('Choose Housekeeping Genes'!$C20,Calculations!$C$196:$AB$291,18,0)),"",VLOOKUP('Choose Housekeeping Genes'!$C20,Calculations!$C$196:$AB$291,18,0))</f>
        <v/>
      </c>
      <c r="AO213" s="36" t="str">
        <f>IF(ISERROR(VLOOKUP('Choose Housekeeping Genes'!$C20,Calculations!$C$196:$AB$291,19,0)),"",VLOOKUP('Choose Housekeeping Genes'!$C20,Calculations!$C$196:$AB$291,19,0))</f>
        <v/>
      </c>
      <c r="AP213" s="36" t="str">
        <f>IF(ISERROR(VLOOKUP('Choose Housekeeping Genes'!$C20,Calculations!$C$196:$AB$291,20,0)),"",VLOOKUP('Choose Housekeeping Genes'!$C20,Calculations!$C$196:$AB$291,20,0))</f>
        <v/>
      </c>
      <c r="AQ213" s="36" t="str">
        <f>IF(ISERROR(VLOOKUP('Choose Housekeeping Genes'!$C20,Calculations!$C$196:$AB$291,21,0)),"",VLOOKUP('Choose Housekeeping Genes'!$C20,Calculations!$C$196:$AB$291,21,0))</f>
        <v/>
      </c>
      <c r="AR213" s="36" t="str">
        <f>IF(ISERROR(VLOOKUP('Choose Housekeeping Genes'!$C20,Calculations!$C$196:$AB$291,22,0)),"",VLOOKUP('Choose Housekeeping Genes'!$C20,Calculations!$C$196:$AB$291,22,0))</f>
        <v/>
      </c>
      <c r="AS213" s="36" t="str">
        <f>IF(ISERROR(VLOOKUP('Choose Housekeeping Genes'!$C20,Calculations!$C$196:$AB$291,23,0)),"",VLOOKUP('Choose Housekeeping Genes'!$C20,Calculations!$C$196:$AB$291,23,0))</f>
        <v/>
      </c>
      <c r="AT213" s="34" t="str">
        <f t="shared" si="182"/>
        <v/>
      </c>
      <c r="AU213" s="34" t="str">
        <f t="shared" si="183"/>
        <v/>
      </c>
      <c r="AV213" s="34" t="str">
        <f t="shared" si="184"/>
        <v/>
      </c>
      <c r="AW213" s="34" t="str">
        <f t="shared" si="185"/>
        <v/>
      </c>
      <c r="AX213" s="34" t="str">
        <f t="shared" si="186"/>
        <v/>
      </c>
      <c r="AY213" s="34" t="str">
        <f t="shared" si="187"/>
        <v/>
      </c>
      <c r="AZ213" s="34" t="str">
        <f t="shared" si="188"/>
        <v/>
      </c>
      <c r="BA213" s="34" t="str">
        <f t="shared" si="189"/>
        <v/>
      </c>
      <c r="BB213" s="34" t="str">
        <f t="shared" si="190"/>
        <v/>
      </c>
      <c r="BC213" s="34" t="str">
        <f t="shared" si="191"/>
        <v/>
      </c>
      <c r="BD213" s="34" t="str">
        <f t="shared" si="193"/>
        <v/>
      </c>
      <c r="BE213" s="34" t="str">
        <f t="shared" si="194"/>
        <v/>
      </c>
      <c r="BF213" s="34" t="str">
        <f t="shared" si="195"/>
        <v/>
      </c>
      <c r="BG213" s="34" t="str">
        <f t="shared" si="196"/>
        <v/>
      </c>
      <c r="BH213" s="34" t="str">
        <f t="shared" si="197"/>
        <v/>
      </c>
      <c r="BI213" s="34" t="str">
        <f t="shared" si="198"/>
        <v/>
      </c>
      <c r="BJ213" s="34" t="str">
        <f t="shared" si="199"/>
        <v/>
      </c>
      <c r="BK213" s="34" t="str">
        <f t="shared" si="200"/>
        <v/>
      </c>
      <c r="BL213" s="34" t="str">
        <f t="shared" si="201"/>
        <v/>
      </c>
      <c r="BM213" s="34" t="str">
        <f t="shared" si="202"/>
        <v/>
      </c>
      <c r="BN213" s="36" t="e">
        <f t="shared" si="170"/>
        <v>#DIV/0!</v>
      </c>
      <c r="BO213" s="36" t="e">
        <f t="shared" si="171"/>
        <v>#DIV/0!</v>
      </c>
      <c r="BP213" s="37" t="str">
        <f t="shared" si="203"/>
        <v/>
      </c>
      <c r="BQ213" s="37" t="str">
        <f t="shared" si="204"/>
        <v/>
      </c>
      <c r="BR213" s="37" t="str">
        <f t="shared" si="205"/>
        <v/>
      </c>
      <c r="BS213" s="37" t="str">
        <f t="shared" si="206"/>
        <v/>
      </c>
      <c r="BT213" s="37" t="str">
        <f t="shared" si="207"/>
        <v/>
      </c>
      <c r="BU213" s="37" t="str">
        <f t="shared" si="208"/>
        <v/>
      </c>
      <c r="BV213" s="37" t="str">
        <f t="shared" si="209"/>
        <v/>
      </c>
      <c r="BW213" s="37" t="str">
        <f t="shared" si="210"/>
        <v/>
      </c>
      <c r="BX213" s="37" t="str">
        <f t="shared" si="211"/>
        <v/>
      </c>
      <c r="BY213" s="37" t="str">
        <f t="shared" si="212"/>
        <v/>
      </c>
      <c r="BZ213" s="37" t="str">
        <f t="shared" si="213"/>
        <v/>
      </c>
      <c r="CA213" s="37" t="str">
        <f t="shared" si="214"/>
        <v/>
      </c>
      <c r="CB213" s="37" t="str">
        <f t="shared" si="215"/>
        <v/>
      </c>
      <c r="CC213" s="37" t="str">
        <f t="shared" si="216"/>
        <v/>
      </c>
      <c r="CD213" s="37" t="str">
        <f t="shared" si="217"/>
        <v/>
      </c>
      <c r="CE213" s="37" t="str">
        <f t="shared" si="218"/>
        <v/>
      </c>
      <c r="CF213" s="37" t="str">
        <f t="shared" si="219"/>
        <v/>
      </c>
      <c r="CG213" s="37" t="str">
        <f t="shared" si="220"/>
        <v/>
      </c>
      <c r="CH213" s="37" t="str">
        <f t="shared" si="221"/>
        <v/>
      </c>
      <c r="CI213" s="37" t="str">
        <f t="shared" si="222"/>
        <v/>
      </c>
    </row>
    <row r="214" spans="1:87" ht="12.75">
      <c r="A214" s="16"/>
      <c r="B214" s="14" t="str">
        <f>'Gene Table'!E213</f>
        <v>LIG3</v>
      </c>
      <c r="C214" s="14" t="s">
        <v>81</v>
      </c>
      <c r="D214" s="15" t="str">
        <f>IF(SUM('Test Sample Data'!D$3:D$98)&gt;10,IF(AND(ISNUMBER('Test Sample Data'!D213),'Test Sample Data'!D213&lt;$B$1,'Test Sample Data'!D213&gt;0),'Test Sample Data'!D213,$B$1),"")</f>
        <v/>
      </c>
      <c r="E214" s="15" t="str">
        <f>IF(SUM('Test Sample Data'!E$3:E$98)&gt;10,IF(AND(ISNUMBER('Test Sample Data'!E213),'Test Sample Data'!E213&lt;$B$1,'Test Sample Data'!E213&gt;0),'Test Sample Data'!E213,$B$1),"")</f>
        <v/>
      </c>
      <c r="F214" s="15" t="str">
        <f>IF(SUM('Test Sample Data'!F$3:F$98)&gt;10,IF(AND(ISNUMBER('Test Sample Data'!F213),'Test Sample Data'!F213&lt;$B$1,'Test Sample Data'!F213&gt;0),'Test Sample Data'!F213,$B$1),"")</f>
        <v/>
      </c>
      <c r="G214" s="15" t="str">
        <f>IF(SUM('Test Sample Data'!G$3:G$98)&gt;10,IF(AND(ISNUMBER('Test Sample Data'!G213),'Test Sample Data'!G213&lt;$B$1,'Test Sample Data'!G213&gt;0),'Test Sample Data'!G213,$B$1),"")</f>
        <v/>
      </c>
      <c r="H214" s="15" t="str">
        <f>IF(SUM('Test Sample Data'!H$3:H$98)&gt;10,IF(AND(ISNUMBER('Test Sample Data'!H213),'Test Sample Data'!H213&lt;$B$1,'Test Sample Data'!H213&gt;0),'Test Sample Data'!H213,$B$1),"")</f>
        <v/>
      </c>
      <c r="I214" s="15" t="str">
        <f>IF(SUM('Test Sample Data'!I$3:I$98)&gt;10,IF(AND(ISNUMBER('Test Sample Data'!I213),'Test Sample Data'!I213&lt;$B$1,'Test Sample Data'!I213&gt;0),'Test Sample Data'!I213,$B$1),"")</f>
        <v/>
      </c>
      <c r="J214" s="15" t="str">
        <f>IF(SUM('Test Sample Data'!J$3:J$98)&gt;10,IF(AND(ISNUMBER('Test Sample Data'!J213),'Test Sample Data'!J213&lt;$B$1,'Test Sample Data'!J213&gt;0),'Test Sample Data'!J213,$B$1),"")</f>
        <v/>
      </c>
      <c r="K214" s="15" t="str">
        <f>IF(SUM('Test Sample Data'!K$3:K$98)&gt;10,IF(AND(ISNUMBER('Test Sample Data'!K213),'Test Sample Data'!K213&lt;$B$1,'Test Sample Data'!K213&gt;0),'Test Sample Data'!K213,$B$1),"")</f>
        <v/>
      </c>
      <c r="L214" s="15" t="str">
        <f>IF(SUM('Test Sample Data'!L$3:L$98)&gt;10,IF(AND(ISNUMBER('Test Sample Data'!L213),'Test Sample Data'!L213&lt;$B$1,'Test Sample Data'!L213&gt;0),'Test Sample Data'!L213,$B$1),"")</f>
        <v/>
      </c>
      <c r="M214" s="15" t="str">
        <f>IF(SUM('Test Sample Data'!M$3:M$98)&gt;10,IF(AND(ISNUMBER('Test Sample Data'!M213),'Test Sample Data'!M213&lt;$B$1,'Test Sample Data'!M213&gt;0),'Test Sample Data'!M213,$B$1),"")</f>
        <v/>
      </c>
      <c r="N214" s="15" t="str">
        <f>'Gene Table'!E213</f>
        <v>LIG3</v>
      </c>
      <c r="O214" s="14" t="s">
        <v>81</v>
      </c>
      <c r="P214" s="15" t="str">
        <f>IF(SUM('Control Sample Data'!D$3:D$98)&gt;10,IF(AND(ISNUMBER('Control Sample Data'!D213),'Control Sample Data'!D213&lt;$B$1,'Control Sample Data'!D213&gt;0),'Control Sample Data'!D213,$B$1),"")</f>
        <v/>
      </c>
      <c r="Q214" s="15" t="str">
        <f>IF(SUM('Control Sample Data'!E$3:E$98)&gt;10,IF(AND(ISNUMBER('Control Sample Data'!E213),'Control Sample Data'!E213&lt;$B$1,'Control Sample Data'!E213&gt;0),'Control Sample Data'!E213,$B$1),"")</f>
        <v/>
      </c>
      <c r="R214" s="15" t="str">
        <f>IF(SUM('Control Sample Data'!F$3:F$98)&gt;10,IF(AND(ISNUMBER('Control Sample Data'!F213),'Control Sample Data'!F213&lt;$B$1,'Control Sample Data'!F213&gt;0),'Control Sample Data'!F213,$B$1),"")</f>
        <v/>
      </c>
      <c r="S214" s="15" t="str">
        <f>IF(SUM('Control Sample Data'!G$3:G$98)&gt;10,IF(AND(ISNUMBER('Control Sample Data'!G213),'Control Sample Data'!G213&lt;$B$1,'Control Sample Data'!G213&gt;0),'Control Sample Data'!G213,$B$1),"")</f>
        <v/>
      </c>
      <c r="T214" s="15" t="str">
        <f>IF(SUM('Control Sample Data'!H$3:H$98)&gt;10,IF(AND(ISNUMBER('Control Sample Data'!H213),'Control Sample Data'!H213&lt;$B$1,'Control Sample Data'!H213&gt;0),'Control Sample Data'!H213,$B$1),"")</f>
        <v/>
      </c>
      <c r="U214" s="15" t="str">
        <f>IF(SUM('Control Sample Data'!I$3:I$98)&gt;10,IF(AND(ISNUMBER('Control Sample Data'!I213),'Control Sample Data'!I213&lt;$B$1,'Control Sample Data'!I213&gt;0),'Control Sample Data'!I213,$B$1),"")</f>
        <v/>
      </c>
      <c r="V214" s="15" t="str">
        <f>IF(SUM('Control Sample Data'!J$3:J$98)&gt;10,IF(AND(ISNUMBER('Control Sample Data'!J213),'Control Sample Data'!J213&lt;$B$1,'Control Sample Data'!J213&gt;0),'Control Sample Data'!J213,$B$1),"")</f>
        <v/>
      </c>
      <c r="W214" s="15" t="str">
        <f>IF(SUM('Control Sample Data'!K$3:K$98)&gt;10,IF(AND(ISNUMBER('Control Sample Data'!K213),'Control Sample Data'!K213&lt;$B$1,'Control Sample Data'!K213&gt;0),'Control Sample Data'!K213,$B$1),"")</f>
        <v/>
      </c>
      <c r="X214" s="15" t="str">
        <f>IF(SUM('Control Sample Data'!L$3:L$98)&gt;10,IF(AND(ISNUMBER('Control Sample Data'!L213),'Control Sample Data'!L213&lt;$B$1,'Control Sample Data'!L213&gt;0),'Control Sample Data'!L213,$B$1),"")</f>
        <v/>
      </c>
      <c r="Y214" s="15" t="str">
        <f>IF(SUM('Control Sample Data'!M$3:M$98)&gt;10,IF(AND(ISNUMBER('Control Sample Data'!M213),'Control Sample Data'!M213&lt;$B$1,'Control Sample Data'!M213&gt;0),'Control Sample Data'!M213,$B$1),"")</f>
        <v/>
      </c>
      <c r="Z214" s="36" t="str">
        <f>IF(ISERROR(VLOOKUP('Choose Housekeeping Genes'!$C21,Calculations!$C$196:$M$291,2,0)),"",VLOOKUP('Choose Housekeeping Genes'!$C21,Calculations!$C$196:$M$291,2,0))</f>
        <v/>
      </c>
      <c r="AA214" s="36" t="str">
        <f>IF(ISERROR(VLOOKUP('Choose Housekeeping Genes'!$C21,Calculations!$C$196:$M$291,3,0)),"",VLOOKUP('Choose Housekeeping Genes'!$C21,Calculations!$C$196:$M$291,3,0))</f>
        <v/>
      </c>
      <c r="AB214" s="36" t="str">
        <f>IF(ISERROR(VLOOKUP('Choose Housekeeping Genes'!$C21,Calculations!$C$196:$M$291,4,0)),"",VLOOKUP('Choose Housekeeping Genes'!$C21,Calculations!$C$196:$M$291,4,0))</f>
        <v/>
      </c>
      <c r="AC214" s="36" t="str">
        <f>IF(ISERROR(VLOOKUP('Choose Housekeeping Genes'!$C21,Calculations!$C$196:$M$291,5,0)),"",VLOOKUP('Choose Housekeeping Genes'!$C21,Calculations!$C$196:$M$291,5,0))</f>
        <v/>
      </c>
      <c r="AD214" s="36" t="str">
        <f>IF(ISERROR(VLOOKUP('Choose Housekeeping Genes'!$C21,Calculations!$C$196:$M$291,6,0)),"",VLOOKUP('Choose Housekeeping Genes'!$C21,Calculations!$C$196:$M$291,6,0))</f>
        <v/>
      </c>
      <c r="AE214" s="36" t="str">
        <f>IF(ISERROR(VLOOKUP('Choose Housekeeping Genes'!$C21,Calculations!$C$196:$M$291,7,0)),"",VLOOKUP('Choose Housekeeping Genes'!$C21,Calculations!$C$196:$M$291,7,0))</f>
        <v/>
      </c>
      <c r="AF214" s="36" t="str">
        <f>IF(ISERROR(VLOOKUP('Choose Housekeeping Genes'!$C21,Calculations!$C$196:$M$291,8,0)),"",VLOOKUP('Choose Housekeeping Genes'!$C21,Calculations!$C$196:$M$291,8,0))</f>
        <v/>
      </c>
      <c r="AG214" s="36" t="str">
        <f>IF(ISERROR(VLOOKUP('Choose Housekeeping Genes'!$C21,Calculations!$C$196:$M$291,9,0)),"",VLOOKUP('Choose Housekeeping Genes'!$C21,Calculations!$C$196:$M$291,9,0))</f>
        <v/>
      </c>
      <c r="AH214" s="36" t="str">
        <f>IF(ISERROR(VLOOKUP('Choose Housekeeping Genes'!$C21,Calculations!$C$196:$M$291,10,0)),"",VLOOKUP('Choose Housekeeping Genes'!$C21,Calculations!$C$196:$M$291,10,0))</f>
        <v/>
      </c>
      <c r="AI214" s="36" t="str">
        <f>IF(ISERROR(VLOOKUP('Choose Housekeeping Genes'!$C21,Calculations!$C$196:$M$291,11,0)),"",VLOOKUP('Choose Housekeeping Genes'!$C21,Calculations!$C$196:$M$291,11,0))</f>
        <v/>
      </c>
      <c r="AJ214" s="36" t="str">
        <f>IF(ISERROR(VLOOKUP('Choose Housekeeping Genes'!$C21,Calculations!$C$196:$AB$291,14,0)),"",VLOOKUP('Choose Housekeeping Genes'!$C21,Calculations!$C$196:$AB$291,14,0))</f>
        <v/>
      </c>
      <c r="AK214" s="36" t="str">
        <f>IF(ISERROR(VLOOKUP('Choose Housekeeping Genes'!$C21,Calculations!$C$196:$AB$291,15,0)),"",VLOOKUP('Choose Housekeeping Genes'!$C21,Calculations!$C$196:$AB$291,15,0))</f>
        <v/>
      </c>
      <c r="AL214" s="36" t="str">
        <f>IF(ISERROR(VLOOKUP('Choose Housekeeping Genes'!$C21,Calculations!$C$196:$AB$291,16,0)),"",VLOOKUP('Choose Housekeeping Genes'!$C21,Calculations!$C$196:$AB$291,16,0))</f>
        <v/>
      </c>
      <c r="AM214" s="36" t="str">
        <f>IF(ISERROR(VLOOKUP('Choose Housekeeping Genes'!$C21,Calculations!$C$196:$AB$291,17,0)),"",VLOOKUP('Choose Housekeeping Genes'!$C21,Calculations!$C$196:$AB$291,17,0))</f>
        <v/>
      </c>
      <c r="AN214" s="36" t="str">
        <f>IF(ISERROR(VLOOKUP('Choose Housekeeping Genes'!$C21,Calculations!$C$196:$AB$291,18,0)),"",VLOOKUP('Choose Housekeeping Genes'!$C21,Calculations!$C$196:$AB$291,18,0))</f>
        <v/>
      </c>
      <c r="AO214" s="36" t="str">
        <f>IF(ISERROR(VLOOKUP('Choose Housekeeping Genes'!$C21,Calculations!$C$196:$AB$291,19,0)),"",VLOOKUP('Choose Housekeeping Genes'!$C21,Calculations!$C$196:$AB$291,19,0))</f>
        <v/>
      </c>
      <c r="AP214" s="36" t="str">
        <f>IF(ISERROR(VLOOKUP('Choose Housekeeping Genes'!$C21,Calculations!$C$196:$AB$291,20,0)),"",VLOOKUP('Choose Housekeeping Genes'!$C21,Calculations!$C$196:$AB$291,20,0))</f>
        <v/>
      </c>
      <c r="AQ214" s="36" t="str">
        <f>IF(ISERROR(VLOOKUP('Choose Housekeeping Genes'!$C21,Calculations!$C$196:$AB$291,21,0)),"",VLOOKUP('Choose Housekeeping Genes'!$C21,Calculations!$C$196:$AB$291,21,0))</f>
        <v/>
      </c>
      <c r="AR214" s="36" t="str">
        <f>IF(ISERROR(VLOOKUP('Choose Housekeeping Genes'!$C21,Calculations!$C$196:$AB$291,22,0)),"",VLOOKUP('Choose Housekeeping Genes'!$C21,Calculations!$C$196:$AB$291,22,0))</f>
        <v/>
      </c>
      <c r="AS214" s="36" t="str">
        <f>IF(ISERROR(VLOOKUP('Choose Housekeeping Genes'!$C21,Calculations!$C$196:$AB$291,23,0)),"",VLOOKUP('Choose Housekeeping Genes'!$C21,Calculations!$C$196:$AB$291,23,0))</f>
        <v/>
      </c>
      <c r="AT214" s="34" t="str">
        <f t="shared" si="182"/>
        <v/>
      </c>
      <c r="AU214" s="34" t="str">
        <f t="shared" si="183"/>
        <v/>
      </c>
      <c r="AV214" s="34" t="str">
        <f t="shared" si="184"/>
        <v/>
      </c>
      <c r="AW214" s="34" t="str">
        <f t="shared" si="185"/>
        <v/>
      </c>
      <c r="AX214" s="34" t="str">
        <f t="shared" si="186"/>
        <v/>
      </c>
      <c r="AY214" s="34" t="str">
        <f t="shared" si="187"/>
        <v/>
      </c>
      <c r="AZ214" s="34" t="str">
        <f t="shared" si="188"/>
        <v/>
      </c>
      <c r="BA214" s="34" t="str">
        <f t="shared" si="189"/>
        <v/>
      </c>
      <c r="BB214" s="34" t="str">
        <f t="shared" si="190"/>
        <v/>
      </c>
      <c r="BC214" s="34" t="str">
        <f t="shared" si="191"/>
        <v/>
      </c>
      <c r="BD214" s="34" t="str">
        <f t="shared" si="193"/>
        <v/>
      </c>
      <c r="BE214" s="34" t="str">
        <f t="shared" si="194"/>
        <v/>
      </c>
      <c r="BF214" s="34" t="str">
        <f t="shared" si="195"/>
        <v/>
      </c>
      <c r="BG214" s="34" t="str">
        <f t="shared" si="196"/>
        <v/>
      </c>
      <c r="BH214" s="34" t="str">
        <f t="shared" si="197"/>
        <v/>
      </c>
      <c r="BI214" s="34" t="str">
        <f t="shared" si="198"/>
        <v/>
      </c>
      <c r="BJ214" s="34" t="str">
        <f t="shared" si="199"/>
        <v/>
      </c>
      <c r="BK214" s="34" t="str">
        <f t="shared" si="200"/>
        <v/>
      </c>
      <c r="BL214" s="34" t="str">
        <f t="shared" si="201"/>
        <v/>
      </c>
      <c r="BM214" s="34" t="str">
        <f t="shared" si="202"/>
        <v/>
      </c>
      <c r="BN214" s="36" t="e">
        <f t="shared" si="170"/>
        <v>#DIV/0!</v>
      </c>
      <c r="BO214" s="36" t="e">
        <f t="shared" si="171"/>
        <v>#DIV/0!</v>
      </c>
      <c r="BP214" s="37" t="str">
        <f t="shared" si="203"/>
        <v/>
      </c>
      <c r="BQ214" s="37" t="str">
        <f t="shared" si="204"/>
        <v/>
      </c>
      <c r="BR214" s="37" t="str">
        <f t="shared" si="205"/>
        <v/>
      </c>
      <c r="BS214" s="37" t="str">
        <f t="shared" si="206"/>
        <v/>
      </c>
      <c r="BT214" s="37" t="str">
        <f t="shared" si="207"/>
        <v/>
      </c>
      <c r="BU214" s="37" t="str">
        <f t="shared" si="208"/>
        <v/>
      </c>
      <c r="BV214" s="37" t="str">
        <f t="shared" si="209"/>
        <v/>
      </c>
      <c r="BW214" s="37" t="str">
        <f t="shared" si="210"/>
        <v/>
      </c>
      <c r="BX214" s="37" t="str">
        <f t="shared" si="211"/>
        <v/>
      </c>
      <c r="BY214" s="37" t="str">
        <f t="shared" si="212"/>
        <v/>
      </c>
      <c r="BZ214" s="37" t="str">
        <f t="shared" si="213"/>
        <v/>
      </c>
      <c r="CA214" s="37" t="str">
        <f t="shared" si="214"/>
        <v/>
      </c>
      <c r="CB214" s="37" t="str">
        <f t="shared" si="215"/>
        <v/>
      </c>
      <c r="CC214" s="37" t="str">
        <f t="shared" si="216"/>
        <v/>
      </c>
      <c r="CD214" s="37" t="str">
        <f t="shared" si="217"/>
        <v/>
      </c>
      <c r="CE214" s="37" t="str">
        <f t="shared" si="218"/>
        <v/>
      </c>
      <c r="CF214" s="37" t="str">
        <f t="shared" si="219"/>
        <v/>
      </c>
      <c r="CG214" s="37" t="str">
        <f t="shared" si="220"/>
        <v/>
      </c>
      <c r="CH214" s="37" t="str">
        <f t="shared" si="221"/>
        <v/>
      </c>
      <c r="CI214" s="37" t="str">
        <f t="shared" si="222"/>
        <v/>
      </c>
    </row>
    <row r="215" spans="1:87" ht="12.75">
      <c r="A215" s="16"/>
      <c r="B215" s="14" t="str">
        <f>'Gene Table'!E214</f>
        <v>ITGB4</v>
      </c>
      <c r="C215" s="14" t="s">
        <v>85</v>
      </c>
      <c r="D215" s="15" t="str">
        <f>IF(SUM('Test Sample Data'!D$3:D$98)&gt;10,IF(AND(ISNUMBER('Test Sample Data'!D214),'Test Sample Data'!D214&lt;$B$1,'Test Sample Data'!D214&gt;0),'Test Sample Data'!D214,$B$1),"")</f>
        <v/>
      </c>
      <c r="E215" s="15" t="str">
        <f>IF(SUM('Test Sample Data'!E$3:E$98)&gt;10,IF(AND(ISNUMBER('Test Sample Data'!E214),'Test Sample Data'!E214&lt;$B$1,'Test Sample Data'!E214&gt;0),'Test Sample Data'!E214,$B$1),"")</f>
        <v/>
      </c>
      <c r="F215" s="15" t="str">
        <f>IF(SUM('Test Sample Data'!F$3:F$98)&gt;10,IF(AND(ISNUMBER('Test Sample Data'!F214),'Test Sample Data'!F214&lt;$B$1,'Test Sample Data'!F214&gt;0),'Test Sample Data'!F214,$B$1),"")</f>
        <v/>
      </c>
      <c r="G215" s="15" t="str">
        <f>IF(SUM('Test Sample Data'!G$3:G$98)&gt;10,IF(AND(ISNUMBER('Test Sample Data'!G214),'Test Sample Data'!G214&lt;$B$1,'Test Sample Data'!G214&gt;0),'Test Sample Data'!G214,$B$1),"")</f>
        <v/>
      </c>
      <c r="H215" s="15" t="str">
        <f>IF(SUM('Test Sample Data'!H$3:H$98)&gt;10,IF(AND(ISNUMBER('Test Sample Data'!H214),'Test Sample Data'!H214&lt;$B$1,'Test Sample Data'!H214&gt;0),'Test Sample Data'!H214,$B$1),"")</f>
        <v/>
      </c>
      <c r="I215" s="15" t="str">
        <f>IF(SUM('Test Sample Data'!I$3:I$98)&gt;10,IF(AND(ISNUMBER('Test Sample Data'!I214),'Test Sample Data'!I214&lt;$B$1,'Test Sample Data'!I214&gt;0),'Test Sample Data'!I214,$B$1),"")</f>
        <v/>
      </c>
      <c r="J215" s="15" t="str">
        <f>IF(SUM('Test Sample Data'!J$3:J$98)&gt;10,IF(AND(ISNUMBER('Test Sample Data'!J214),'Test Sample Data'!J214&lt;$B$1,'Test Sample Data'!J214&gt;0),'Test Sample Data'!J214,$B$1),"")</f>
        <v/>
      </c>
      <c r="K215" s="15" t="str">
        <f>IF(SUM('Test Sample Data'!K$3:K$98)&gt;10,IF(AND(ISNUMBER('Test Sample Data'!K214),'Test Sample Data'!K214&lt;$B$1,'Test Sample Data'!K214&gt;0),'Test Sample Data'!K214,$B$1),"")</f>
        <v/>
      </c>
      <c r="L215" s="15" t="str">
        <f>IF(SUM('Test Sample Data'!L$3:L$98)&gt;10,IF(AND(ISNUMBER('Test Sample Data'!L214),'Test Sample Data'!L214&lt;$B$1,'Test Sample Data'!L214&gt;0),'Test Sample Data'!L214,$B$1),"")</f>
        <v/>
      </c>
      <c r="M215" s="15" t="str">
        <f>IF(SUM('Test Sample Data'!M$3:M$98)&gt;10,IF(AND(ISNUMBER('Test Sample Data'!M214),'Test Sample Data'!M214&lt;$B$1,'Test Sample Data'!M214&gt;0),'Test Sample Data'!M214,$B$1),"")</f>
        <v/>
      </c>
      <c r="N215" s="15" t="str">
        <f>'Gene Table'!E214</f>
        <v>ITGB4</v>
      </c>
      <c r="O215" s="14" t="s">
        <v>85</v>
      </c>
      <c r="P215" s="15" t="str">
        <f>IF(SUM('Control Sample Data'!D$3:D$98)&gt;10,IF(AND(ISNUMBER('Control Sample Data'!D214),'Control Sample Data'!D214&lt;$B$1,'Control Sample Data'!D214&gt;0),'Control Sample Data'!D214,$B$1),"")</f>
        <v/>
      </c>
      <c r="Q215" s="15" t="str">
        <f>IF(SUM('Control Sample Data'!E$3:E$98)&gt;10,IF(AND(ISNUMBER('Control Sample Data'!E214),'Control Sample Data'!E214&lt;$B$1,'Control Sample Data'!E214&gt;0),'Control Sample Data'!E214,$B$1),"")</f>
        <v/>
      </c>
      <c r="R215" s="15" t="str">
        <f>IF(SUM('Control Sample Data'!F$3:F$98)&gt;10,IF(AND(ISNUMBER('Control Sample Data'!F214),'Control Sample Data'!F214&lt;$B$1,'Control Sample Data'!F214&gt;0),'Control Sample Data'!F214,$B$1),"")</f>
        <v/>
      </c>
      <c r="S215" s="15" t="str">
        <f>IF(SUM('Control Sample Data'!G$3:G$98)&gt;10,IF(AND(ISNUMBER('Control Sample Data'!G214),'Control Sample Data'!G214&lt;$B$1,'Control Sample Data'!G214&gt;0),'Control Sample Data'!G214,$B$1),"")</f>
        <v/>
      </c>
      <c r="T215" s="15" t="str">
        <f>IF(SUM('Control Sample Data'!H$3:H$98)&gt;10,IF(AND(ISNUMBER('Control Sample Data'!H214),'Control Sample Data'!H214&lt;$B$1,'Control Sample Data'!H214&gt;0),'Control Sample Data'!H214,$B$1),"")</f>
        <v/>
      </c>
      <c r="U215" s="15" t="str">
        <f>IF(SUM('Control Sample Data'!I$3:I$98)&gt;10,IF(AND(ISNUMBER('Control Sample Data'!I214),'Control Sample Data'!I214&lt;$B$1,'Control Sample Data'!I214&gt;0),'Control Sample Data'!I214,$B$1),"")</f>
        <v/>
      </c>
      <c r="V215" s="15" t="str">
        <f>IF(SUM('Control Sample Data'!J$3:J$98)&gt;10,IF(AND(ISNUMBER('Control Sample Data'!J214),'Control Sample Data'!J214&lt;$B$1,'Control Sample Data'!J214&gt;0),'Control Sample Data'!J214,$B$1),"")</f>
        <v/>
      </c>
      <c r="W215" s="15" t="str">
        <f>IF(SUM('Control Sample Data'!K$3:K$98)&gt;10,IF(AND(ISNUMBER('Control Sample Data'!K214),'Control Sample Data'!K214&lt;$B$1,'Control Sample Data'!K214&gt;0),'Control Sample Data'!K214,$B$1),"")</f>
        <v/>
      </c>
      <c r="X215" s="15" t="str">
        <f>IF(SUM('Control Sample Data'!L$3:L$98)&gt;10,IF(AND(ISNUMBER('Control Sample Data'!L214),'Control Sample Data'!L214&lt;$B$1,'Control Sample Data'!L214&gt;0),'Control Sample Data'!L214,$B$1),"")</f>
        <v/>
      </c>
      <c r="Y215" s="15" t="str">
        <f>IF(SUM('Control Sample Data'!M$3:M$98)&gt;10,IF(AND(ISNUMBER('Control Sample Data'!M214),'Control Sample Data'!M214&lt;$B$1,'Control Sample Data'!M214&gt;0),'Control Sample Data'!M214,$B$1),"")</f>
        <v/>
      </c>
      <c r="Z215" s="36" t="str">
        <f>IF(ISERROR(VLOOKUP('Choose Housekeeping Genes'!$C22,Calculations!$C$196:$M$291,2,0)),"",VLOOKUP('Choose Housekeeping Genes'!$C22,Calculations!$C$196:$M$291,2,0))</f>
        <v/>
      </c>
      <c r="AA215" s="36" t="str">
        <f>IF(ISERROR(VLOOKUP('Choose Housekeeping Genes'!$C22,Calculations!$C$196:$M$291,3,0)),"",VLOOKUP('Choose Housekeeping Genes'!$C22,Calculations!$C$196:$M$291,3,0))</f>
        <v/>
      </c>
      <c r="AB215" s="36" t="str">
        <f>IF(ISERROR(VLOOKUP('Choose Housekeeping Genes'!$C22,Calculations!$C$196:$M$291,4,0)),"",VLOOKUP('Choose Housekeeping Genes'!$C22,Calculations!$C$196:$M$291,4,0))</f>
        <v/>
      </c>
      <c r="AC215" s="36" t="str">
        <f>IF(ISERROR(VLOOKUP('Choose Housekeeping Genes'!$C22,Calculations!$C$196:$M$291,5,0)),"",VLOOKUP('Choose Housekeeping Genes'!$C22,Calculations!$C$196:$M$291,5,0))</f>
        <v/>
      </c>
      <c r="AD215" s="36" t="str">
        <f>IF(ISERROR(VLOOKUP('Choose Housekeeping Genes'!$C22,Calculations!$C$196:$M$291,6,0)),"",VLOOKUP('Choose Housekeeping Genes'!$C22,Calculations!$C$196:$M$291,6,0))</f>
        <v/>
      </c>
      <c r="AE215" s="36" t="str">
        <f>IF(ISERROR(VLOOKUP('Choose Housekeeping Genes'!$C22,Calculations!$C$196:$M$291,7,0)),"",VLOOKUP('Choose Housekeeping Genes'!$C22,Calculations!$C$196:$M$291,7,0))</f>
        <v/>
      </c>
      <c r="AF215" s="36" t="str">
        <f>IF(ISERROR(VLOOKUP('Choose Housekeeping Genes'!$C22,Calculations!$C$196:$M$291,8,0)),"",VLOOKUP('Choose Housekeeping Genes'!$C22,Calculations!$C$196:$M$291,8,0))</f>
        <v/>
      </c>
      <c r="AG215" s="36" t="str">
        <f>IF(ISERROR(VLOOKUP('Choose Housekeeping Genes'!$C22,Calculations!$C$196:$M$291,9,0)),"",VLOOKUP('Choose Housekeeping Genes'!$C22,Calculations!$C$196:$M$291,9,0))</f>
        <v/>
      </c>
      <c r="AH215" s="36" t="str">
        <f>IF(ISERROR(VLOOKUP('Choose Housekeeping Genes'!$C22,Calculations!$C$196:$M$291,10,0)),"",VLOOKUP('Choose Housekeeping Genes'!$C22,Calculations!$C$196:$M$291,10,0))</f>
        <v/>
      </c>
      <c r="AI215" s="36" t="str">
        <f>IF(ISERROR(VLOOKUP('Choose Housekeeping Genes'!$C22,Calculations!$C$196:$M$291,11,0)),"",VLOOKUP('Choose Housekeeping Genes'!$C22,Calculations!$C$196:$M$291,11,0))</f>
        <v/>
      </c>
      <c r="AJ215" s="36" t="str">
        <f>IF(ISERROR(VLOOKUP('Choose Housekeeping Genes'!$C22,Calculations!$C$196:$AB$291,14,0)),"",VLOOKUP('Choose Housekeeping Genes'!$C22,Calculations!$C$196:$AB$291,14,0))</f>
        <v/>
      </c>
      <c r="AK215" s="36" t="str">
        <f>IF(ISERROR(VLOOKUP('Choose Housekeeping Genes'!$C22,Calculations!$C$196:$AB$291,15,0)),"",VLOOKUP('Choose Housekeeping Genes'!$C22,Calculations!$C$196:$AB$291,15,0))</f>
        <v/>
      </c>
      <c r="AL215" s="36" t="str">
        <f>IF(ISERROR(VLOOKUP('Choose Housekeeping Genes'!$C22,Calculations!$C$196:$AB$291,16,0)),"",VLOOKUP('Choose Housekeeping Genes'!$C22,Calculations!$C$196:$AB$291,16,0))</f>
        <v/>
      </c>
      <c r="AM215" s="36" t="str">
        <f>IF(ISERROR(VLOOKUP('Choose Housekeeping Genes'!$C22,Calculations!$C$196:$AB$291,17,0)),"",VLOOKUP('Choose Housekeeping Genes'!$C22,Calculations!$C$196:$AB$291,17,0))</f>
        <v/>
      </c>
      <c r="AN215" s="36" t="str">
        <f>IF(ISERROR(VLOOKUP('Choose Housekeeping Genes'!$C22,Calculations!$C$196:$AB$291,18,0)),"",VLOOKUP('Choose Housekeeping Genes'!$C22,Calculations!$C$196:$AB$291,18,0))</f>
        <v/>
      </c>
      <c r="AO215" s="36" t="str">
        <f>IF(ISERROR(VLOOKUP('Choose Housekeeping Genes'!$C22,Calculations!$C$196:$AB$291,19,0)),"",VLOOKUP('Choose Housekeeping Genes'!$C22,Calculations!$C$196:$AB$291,19,0))</f>
        <v/>
      </c>
      <c r="AP215" s="36" t="str">
        <f>IF(ISERROR(VLOOKUP('Choose Housekeeping Genes'!$C22,Calculations!$C$196:$AB$291,20,0)),"",VLOOKUP('Choose Housekeeping Genes'!$C22,Calculations!$C$196:$AB$291,20,0))</f>
        <v/>
      </c>
      <c r="AQ215" s="36" t="str">
        <f>IF(ISERROR(VLOOKUP('Choose Housekeeping Genes'!$C22,Calculations!$C$196:$AB$291,21,0)),"",VLOOKUP('Choose Housekeeping Genes'!$C22,Calculations!$C$196:$AB$291,21,0))</f>
        <v/>
      </c>
      <c r="AR215" s="36" t="str">
        <f>IF(ISERROR(VLOOKUP('Choose Housekeeping Genes'!$C22,Calculations!$C$196:$AB$291,22,0)),"",VLOOKUP('Choose Housekeeping Genes'!$C22,Calculations!$C$196:$AB$291,22,0))</f>
        <v/>
      </c>
      <c r="AS215" s="36" t="str">
        <f>IF(ISERROR(VLOOKUP('Choose Housekeeping Genes'!$C22,Calculations!$C$196:$AB$291,23,0)),"",VLOOKUP('Choose Housekeeping Genes'!$C22,Calculations!$C$196:$AB$291,23,0))</f>
        <v/>
      </c>
      <c r="AT215" s="34" t="str">
        <f t="shared" si="182"/>
        <v/>
      </c>
      <c r="AU215" s="34" t="str">
        <f t="shared" si="183"/>
        <v/>
      </c>
      <c r="AV215" s="34" t="str">
        <f t="shared" si="184"/>
        <v/>
      </c>
      <c r="AW215" s="34" t="str">
        <f t="shared" si="185"/>
        <v/>
      </c>
      <c r="AX215" s="34" t="str">
        <f t="shared" si="186"/>
        <v/>
      </c>
      <c r="AY215" s="34" t="str">
        <f t="shared" si="187"/>
        <v/>
      </c>
      <c r="AZ215" s="34" t="str">
        <f t="shared" si="188"/>
        <v/>
      </c>
      <c r="BA215" s="34" t="str">
        <f t="shared" si="189"/>
        <v/>
      </c>
      <c r="BB215" s="34" t="str">
        <f t="shared" si="190"/>
        <v/>
      </c>
      <c r="BC215" s="34" t="str">
        <f t="shared" si="191"/>
        <v/>
      </c>
      <c r="BD215" s="34" t="str">
        <f t="shared" si="193"/>
        <v/>
      </c>
      <c r="BE215" s="34" t="str">
        <f t="shared" si="194"/>
        <v/>
      </c>
      <c r="BF215" s="34" t="str">
        <f t="shared" si="195"/>
        <v/>
      </c>
      <c r="BG215" s="34" t="str">
        <f t="shared" si="196"/>
        <v/>
      </c>
      <c r="BH215" s="34" t="str">
        <f t="shared" si="197"/>
        <v/>
      </c>
      <c r="BI215" s="34" t="str">
        <f t="shared" si="198"/>
        <v/>
      </c>
      <c r="BJ215" s="34" t="str">
        <f t="shared" si="199"/>
        <v/>
      </c>
      <c r="BK215" s="34" t="str">
        <f t="shared" si="200"/>
        <v/>
      </c>
      <c r="BL215" s="34" t="str">
        <f t="shared" si="201"/>
        <v/>
      </c>
      <c r="BM215" s="34" t="str">
        <f t="shared" si="202"/>
        <v/>
      </c>
      <c r="BN215" s="36" t="e">
        <f t="shared" si="170"/>
        <v>#DIV/0!</v>
      </c>
      <c r="BO215" s="36" t="e">
        <f t="shared" si="171"/>
        <v>#DIV/0!</v>
      </c>
      <c r="BP215" s="37" t="str">
        <f t="shared" si="203"/>
        <v/>
      </c>
      <c r="BQ215" s="37" t="str">
        <f t="shared" si="204"/>
        <v/>
      </c>
      <c r="BR215" s="37" t="str">
        <f t="shared" si="205"/>
        <v/>
      </c>
      <c r="BS215" s="37" t="str">
        <f t="shared" si="206"/>
        <v/>
      </c>
      <c r="BT215" s="37" t="str">
        <f t="shared" si="207"/>
        <v/>
      </c>
      <c r="BU215" s="37" t="str">
        <f t="shared" si="208"/>
        <v/>
      </c>
      <c r="BV215" s="37" t="str">
        <f t="shared" si="209"/>
        <v/>
      </c>
      <c r="BW215" s="37" t="str">
        <f t="shared" si="210"/>
        <v/>
      </c>
      <c r="BX215" s="37" t="str">
        <f t="shared" si="211"/>
        <v/>
      </c>
      <c r="BY215" s="37" t="str">
        <f t="shared" si="212"/>
        <v/>
      </c>
      <c r="BZ215" s="37" t="str">
        <f t="shared" si="213"/>
        <v/>
      </c>
      <c r="CA215" s="37" t="str">
        <f t="shared" si="214"/>
        <v/>
      </c>
      <c r="CB215" s="37" t="str">
        <f t="shared" si="215"/>
        <v/>
      </c>
      <c r="CC215" s="37" t="str">
        <f t="shared" si="216"/>
        <v/>
      </c>
      <c r="CD215" s="37" t="str">
        <f t="shared" si="217"/>
        <v/>
      </c>
      <c r="CE215" s="37" t="str">
        <f t="shared" si="218"/>
        <v/>
      </c>
      <c r="CF215" s="37" t="str">
        <f t="shared" si="219"/>
        <v/>
      </c>
      <c r="CG215" s="37" t="str">
        <f t="shared" si="220"/>
        <v/>
      </c>
      <c r="CH215" s="37" t="str">
        <f t="shared" si="221"/>
        <v/>
      </c>
      <c r="CI215" s="37" t="str">
        <f t="shared" si="222"/>
        <v/>
      </c>
    </row>
    <row r="216" spans="1:87" ht="12.75">
      <c r="A216" s="16"/>
      <c r="B216" s="14" t="str">
        <f>'Gene Table'!E215</f>
        <v>IL1RN</v>
      </c>
      <c r="C216" s="14" t="s">
        <v>89</v>
      </c>
      <c r="D216" s="15" t="str">
        <f>IF(SUM('Test Sample Data'!D$3:D$98)&gt;10,IF(AND(ISNUMBER('Test Sample Data'!D215),'Test Sample Data'!D215&lt;$B$1,'Test Sample Data'!D215&gt;0),'Test Sample Data'!D215,$B$1),"")</f>
        <v/>
      </c>
      <c r="E216" s="15" t="str">
        <f>IF(SUM('Test Sample Data'!E$3:E$98)&gt;10,IF(AND(ISNUMBER('Test Sample Data'!E215),'Test Sample Data'!E215&lt;$B$1,'Test Sample Data'!E215&gt;0),'Test Sample Data'!E215,$B$1),"")</f>
        <v/>
      </c>
      <c r="F216" s="15" t="str">
        <f>IF(SUM('Test Sample Data'!F$3:F$98)&gt;10,IF(AND(ISNUMBER('Test Sample Data'!F215),'Test Sample Data'!F215&lt;$B$1,'Test Sample Data'!F215&gt;0),'Test Sample Data'!F215,$B$1),"")</f>
        <v/>
      </c>
      <c r="G216" s="15" t="str">
        <f>IF(SUM('Test Sample Data'!G$3:G$98)&gt;10,IF(AND(ISNUMBER('Test Sample Data'!G215),'Test Sample Data'!G215&lt;$B$1,'Test Sample Data'!G215&gt;0),'Test Sample Data'!G215,$B$1),"")</f>
        <v/>
      </c>
      <c r="H216" s="15" t="str">
        <f>IF(SUM('Test Sample Data'!H$3:H$98)&gt;10,IF(AND(ISNUMBER('Test Sample Data'!H215),'Test Sample Data'!H215&lt;$B$1,'Test Sample Data'!H215&gt;0),'Test Sample Data'!H215,$B$1),"")</f>
        <v/>
      </c>
      <c r="I216" s="15" t="str">
        <f>IF(SUM('Test Sample Data'!I$3:I$98)&gt;10,IF(AND(ISNUMBER('Test Sample Data'!I215),'Test Sample Data'!I215&lt;$B$1,'Test Sample Data'!I215&gt;0),'Test Sample Data'!I215,$B$1),"")</f>
        <v/>
      </c>
      <c r="J216" s="15" t="str">
        <f>IF(SUM('Test Sample Data'!J$3:J$98)&gt;10,IF(AND(ISNUMBER('Test Sample Data'!J215),'Test Sample Data'!J215&lt;$B$1,'Test Sample Data'!J215&gt;0),'Test Sample Data'!J215,$B$1),"")</f>
        <v/>
      </c>
      <c r="K216" s="15" t="str">
        <f>IF(SUM('Test Sample Data'!K$3:K$98)&gt;10,IF(AND(ISNUMBER('Test Sample Data'!K215),'Test Sample Data'!K215&lt;$B$1,'Test Sample Data'!K215&gt;0),'Test Sample Data'!K215,$B$1),"")</f>
        <v/>
      </c>
      <c r="L216" s="15" t="str">
        <f>IF(SUM('Test Sample Data'!L$3:L$98)&gt;10,IF(AND(ISNUMBER('Test Sample Data'!L215),'Test Sample Data'!L215&lt;$B$1,'Test Sample Data'!L215&gt;0),'Test Sample Data'!L215,$B$1),"")</f>
        <v/>
      </c>
      <c r="M216" s="15" t="str">
        <f>IF(SUM('Test Sample Data'!M$3:M$98)&gt;10,IF(AND(ISNUMBER('Test Sample Data'!M215),'Test Sample Data'!M215&lt;$B$1,'Test Sample Data'!M215&gt;0),'Test Sample Data'!M215,$B$1),"")</f>
        <v/>
      </c>
      <c r="N216" s="15" t="str">
        <f>'Gene Table'!E215</f>
        <v>IL1RN</v>
      </c>
      <c r="O216" s="14" t="s">
        <v>89</v>
      </c>
      <c r="P216" s="15" t="str">
        <f>IF(SUM('Control Sample Data'!D$3:D$98)&gt;10,IF(AND(ISNUMBER('Control Sample Data'!D215),'Control Sample Data'!D215&lt;$B$1,'Control Sample Data'!D215&gt;0),'Control Sample Data'!D215,$B$1),"")</f>
        <v/>
      </c>
      <c r="Q216" s="15" t="str">
        <f>IF(SUM('Control Sample Data'!E$3:E$98)&gt;10,IF(AND(ISNUMBER('Control Sample Data'!E215),'Control Sample Data'!E215&lt;$B$1,'Control Sample Data'!E215&gt;0),'Control Sample Data'!E215,$B$1),"")</f>
        <v/>
      </c>
      <c r="R216" s="15" t="str">
        <f>IF(SUM('Control Sample Data'!F$3:F$98)&gt;10,IF(AND(ISNUMBER('Control Sample Data'!F215),'Control Sample Data'!F215&lt;$B$1,'Control Sample Data'!F215&gt;0),'Control Sample Data'!F215,$B$1),"")</f>
        <v/>
      </c>
      <c r="S216" s="15" t="str">
        <f>IF(SUM('Control Sample Data'!G$3:G$98)&gt;10,IF(AND(ISNUMBER('Control Sample Data'!G215),'Control Sample Data'!G215&lt;$B$1,'Control Sample Data'!G215&gt;0),'Control Sample Data'!G215,$B$1),"")</f>
        <v/>
      </c>
      <c r="T216" s="15" t="str">
        <f>IF(SUM('Control Sample Data'!H$3:H$98)&gt;10,IF(AND(ISNUMBER('Control Sample Data'!H215),'Control Sample Data'!H215&lt;$B$1,'Control Sample Data'!H215&gt;0),'Control Sample Data'!H215,$B$1),"")</f>
        <v/>
      </c>
      <c r="U216" s="15" t="str">
        <f>IF(SUM('Control Sample Data'!I$3:I$98)&gt;10,IF(AND(ISNUMBER('Control Sample Data'!I215),'Control Sample Data'!I215&lt;$B$1,'Control Sample Data'!I215&gt;0),'Control Sample Data'!I215,$B$1),"")</f>
        <v/>
      </c>
      <c r="V216" s="15" t="str">
        <f>IF(SUM('Control Sample Data'!J$3:J$98)&gt;10,IF(AND(ISNUMBER('Control Sample Data'!J215),'Control Sample Data'!J215&lt;$B$1,'Control Sample Data'!J215&gt;0),'Control Sample Data'!J215,$B$1),"")</f>
        <v/>
      </c>
      <c r="W216" s="15" t="str">
        <f>IF(SUM('Control Sample Data'!K$3:K$98)&gt;10,IF(AND(ISNUMBER('Control Sample Data'!K215),'Control Sample Data'!K215&lt;$B$1,'Control Sample Data'!K215&gt;0),'Control Sample Data'!K215,$B$1),"")</f>
        <v/>
      </c>
      <c r="X216" s="15" t="str">
        <f>IF(SUM('Control Sample Data'!L$3:L$98)&gt;10,IF(AND(ISNUMBER('Control Sample Data'!L215),'Control Sample Data'!L215&lt;$B$1,'Control Sample Data'!L215&gt;0),'Control Sample Data'!L215,$B$1),"")</f>
        <v/>
      </c>
      <c r="Y216" s="15" t="str">
        <f>IF(SUM('Control Sample Data'!M$3:M$98)&gt;10,IF(AND(ISNUMBER('Control Sample Data'!M215),'Control Sample Data'!M215&lt;$B$1,'Control Sample Data'!M215&gt;0),'Control Sample Data'!M215,$B$1),"")</f>
        <v/>
      </c>
      <c r="Z216" s="41" t="s">
        <v>1720</v>
      </c>
      <c r="AA216" s="42"/>
      <c r="AB216" s="42"/>
      <c r="AC216" s="42"/>
      <c r="AD216" s="42"/>
      <c r="AE216" s="42"/>
      <c r="AF216" s="42"/>
      <c r="AG216" s="42"/>
      <c r="AH216" s="42"/>
      <c r="AI216" s="42"/>
      <c r="AJ216" s="45"/>
      <c r="AK216" s="45"/>
      <c r="AL216" s="45"/>
      <c r="AM216" s="45"/>
      <c r="AN216" s="45"/>
      <c r="AO216" s="45"/>
      <c r="AP216" s="45"/>
      <c r="AQ216" s="45"/>
      <c r="AR216" s="45"/>
      <c r="AS216" s="47"/>
      <c r="AT216" s="34" t="str">
        <f t="shared" si="182"/>
        <v/>
      </c>
      <c r="AU216" s="34" t="str">
        <f t="shared" si="183"/>
        <v/>
      </c>
      <c r="AV216" s="34" t="str">
        <f t="shared" si="184"/>
        <v/>
      </c>
      <c r="AW216" s="34" t="str">
        <f t="shared" si="185"/>
        <v/>
      </c>
      <c r="AX216" s="34" t="str">
        <f t="shared" si="186"/>
        <v/>
      </c>
      <c r="AY216" s="34" t="str">
        <f t="shared" si="187"/>
        <v/>
      </c>
      <c r="AZ216" s="34" t="str">
        <f t="shared" si="188"/>
        <v/>
      </c>
      <c r="BA216" s="34" t="str">
        <f t="shared" si="189"/>
        <v/>
      </c>
      <c r="BB216" s="34" t="str">
        <f t="shared" si="190"/>
        <v/>
      </c>
      <c r="BC216" s="34" t="str">
        <f t="shared" si="191"/>
        <v/>
      </c>
      <c r="BD216" s="34" t="str">
        <f t="shared" si="193"/>
        <v/>
      </c>
      <c r="BE216" s="34" t="str">
        <f t="shared" si="194"/>
        <v/>
      </c>
      <c r="BF216" s="34" t="str">
        <f t="shared" si="195"/>
        <v/>
      </c>
      <c r="BG216" s="34" t="str">
        <f t="shared" si="196"/>
        <v/>
      </c>
      <c r="BH216" s="34" t="str">
        <f t="shared" si="197"/>
        <v/>
      </c>
      <c r="BI216" s="34" t="str">
        <f t="shared" si="198"/>
        <v/>
      </c>
      <c r="BJ216" s="34" t="str">
        <f t="shared" si="199"/>
        <v/>
      </c>
      <c r="BK216" s="34" t="str">
        <f t="shared" si="200"/>
        <v/>
      </c>
      <c r="BL216" s="34" t="str">
        <f t="shared" si="201"/>
        <v/>
      </c>
      <c r="BM216" s="34" t="str">
        <f t="shared" si="202"/>
        <v/>
      </c>
      <c r="BN216" s="36" t="e">
        <f t="shared" si="170"/>
        <v>#DIV/0!</v>
      </c>
      <c r="BO216" s="36" t="e">
        <f t="shared" si="171"/>
        <v>#DIV/0!</v>
      </c>
      <c r="BP216" s="37" t="str">
        <f t="shared" si="203"/>
        <v/>
      </c>
      <c r="BQ216" s="37" t="str">
        <f t="shared" si="204"/>
        <v/>
      </c>
      <c r="BR216" s="37" t="str">
        <f t="shared" si="205"/>
        <v/>
      </c>
      <c r="BS216" s="37" t="str">
        <f t="shared" si="206"/>
        <v/>
      </c>
      <c r="BT216" s="37" t="str">
        <f t="shared" si="207"/>
        <v/>
      </c>
      <c r="BU216" s="37" t="str">
        <f t="shared" si="208"/>
        <v/>
      </c>
      <c r="BV216" s="37" t="str">
        <f t="shared" si="209"/>
        <v/>
      </c>
      <c r="BW216" s="37" t="str">
        <f t="shared" si="210"/>
        <v/>
      </c>
      <c r="BX216" s="37" t="str">
        <f t="shared" si="211"/>
        <v/>
      </c>
      <c r="BY216" s="37" t="str">
        <f t="shared" si="212"/>
        <v/>
      </c>
      <c r="BZ216" s="37" t="str">
        <f t="shared" si="213"/>
        <v/>
      </c>
      <c r="CA216" s="37" t="str">
        <f t="shared" si="214"/>
        <v/>
      </c>
      <c r="CB216" s="37" t="str">
        <f t="shared" si="215"/>
        <v/>
      </c>
      <c r="CC216" s="37" t="str">
        <f t="shared" si="216"/>
        <v/>
      </c>
      <c r="CD216" s="37" t="str">
        <f t="shared" si="217"/>
        <v/>
      </c>
      <c r="CE216" s="37" t="str">
        <f t="shared" si="218"/>
        <v/>
      </c>
      <c r="CF216" s="37" t="str">
        <f t="shared" si="219"/>
        <v/>
      </c>
      <c r="CG216" s="37" t="str">
        <f t="shared" si="220"/>
        <v/>
      </c>
      <c r="CH216" s="37" t="str">
        <f t="shared" si="221"/>
        <v/>
      </c>
      <c r="CI216" s="37" t="str">
        <f t="shared" si="222"/>
        <v/>
      </c>
    </row>
    <row r="217" spans="1:87" ht="12.75">
      <c r="A217" s="16"/>
      <c r="B217" s="14" t="str">
        <f>'Gene Table'!E216</f>
        <v>KLK3</v>
      </c>
      <c r="C217" s="14" t="s">
        <v>93</v>
      </c>
      <c r="D217" s="15" t="str">
        <f>IF(SUM('Test Sample Data'!D$3:D$98)&gt;10,IF(AND(ISNUMBER('Test Sample Data'!D216),'Test Sample Data'!D216&lt;$B$1,'Test Sample Data'!D216&gt;0),'Test Sample Data'!D216,$B$1),"")</f>
        <v/>
      </c>
      <c r="E217" s="15" t="str">
        <f>IF(SUM('Test Sample Data'!E$3:E$98)&gt;10,IF(AND(ISNUMBER('Test Sample Data'!E216),'Test Sample Data'!E216&lt;$B$1,'Test Sample Data'!E216&gt;0),'Test Sample Data'!E216,$B$1),"")</f>
        <v/>
      </c>
      <c r="F217" s="15" t="str">
        <f>IF(SUM('Test Sample Data'!F$3:F$98)&gt;10,IF(AND(ISNUMBER('Test Sample Data'!F216),'Test Sample Data'!F216&lt;$B$1,'Test Sample Data'!F216&gt;0),'Test Sample Data'!F216,$B$1),"")</f>
        <v/>
      </c>
      <c r="G217" s="15" t="str">
        <f>IF(SUM('Test Sample Data'!G$3:G$98)&gt;10,IF(AND(ISNUMBER('Test Sample Data'!G216),'Test Sample Data'!G216&lt;$B$1,'Test Sample Data'!G216&gt;0),'Test Sample Data'!G216,$B$1),"")</f>
        <v/>
      </c>
      <c r="H217" s="15" t="str">
        <f>IF(SUM('Test Sample Data'!H$3:H$98)&gt;10,IF(AND(ISNUMBER('Test Sample Data'!H216),'Test Sample Data'!H216&lt;$B$1,'Test Sample Data'!H216&gt;0),'Test Sample Data'!H216,$B$1),"")</f>
        <v/>
      </c>
      <c r="I217" s="15" t="str">
        <f>IF(SUM('Test Sample Data'!I$3:I$98)&gt;10,IF(AND(ISNUMBER('Test Sample Data'!I216),'Test Sample Data'!I216&lt;$B$1,'Test Sample Data'!I216&gt;0),'Test Sample Data'!I216,$B$1),"")</f>
        <v/>
      </c>
      <c r="J217" s="15" t="str">
        <f>IF(SUM('Test Sample Data'!J$3:J$98)&gt;10,IF(AND(ISNUMBER('Test Sample Data'!J216),'Test Sample Data'!J216&lt;$B$1,'Test Sample Data'!J216&gt;0),'Test Sample Data'!J216,$B$1),"")</f>
        <v/>
      </c>
      <c r="K217" s="15" t="str">
        <f>IF(SUM('Test Sample Data'!K$3:K$98)&gt;10,IF(AND(ISNUMBER('Test Sample Data'!K216),'Test Sample Data'!K216&lt;$B$1,'Test Sample Data'!K216&gt;0),'Test Sample Data'!K216,$B$1),"")</f>
        <v/>
      </c>
      <c r="L217" s="15" t="str">
        <f>IF(SUM('Test Sample Data'!L$3:L$98)&gt;10,IF(AND(ISNUMBER('Test Sample Data'!L216),'Test Sample Data'!L216&lt;$B$1,'Test Sample Data'!L216&gt;0),'Test Sample Data'!L216,$B$1),"")</f>
        <v/>
      </c>
      <c r="M217" s="15" t="str">
        <f>IF(SUM('Test Sample Data'!M$3:M$98)&gt;10,IF(AND(ISNUMBER('Test Sample Data'!M216),'Test Sample Data'!M216&lt;$B$1,'Test Sample Data'!M216&gt;0),'Test Sample Data'!M216,$B$1),"")</f>
        <v/>
      </c>
      <c r="N217" s="15" t="str">
        <f>'Gene Table'!E216</f>
        <v>KLK3</v>
      </c>
      <c r="O217" s="14" t="s">
        <v>93</v>
      </c>
      <c r="P217" s="15" t="str">
        <f>IF(SUM('Control Sample Data'!D$3:D$98)&gt;10,IF(AND(ISNUMBER('Control Sample Data'!D216),'Control Sample Data'!D216&lt;$B$1,'Control Sample Data'!D216&gt;0),'Control Sample Data'!D216,$B$1),"")</f>
        <v/>
      </c>
      <c r="Q217" s="15" t="str">
        <f>IF(SUM('Control Sample Data'!E$3:E$98)&gt;10,IF(AND(ISNUMBER('Control Sample Data'!E216),'Control Sample Data'!E216&lt;$B$1,'Control Sample Data'!E216&gt;0),'Control Sample Data'!E216,$B$1),"")</f>
        <v/>
      </c>
      <c r="R217" s="15" t="str">
        <f>IF(SUM('Control Sample Data'!F$3:F$98)&gt;10,IF(AND(ISNUMBER('Control Sample Data'!F216),'Control Sample Data'!F216&lt;$B$1,'Control Sample Data'!F216&gt;0),'Control Sample Data'!F216,$B$1),"")</f>
        <v/>
      </c>
      <c r="S217" s="15" t="str">
        <f>IF(SUM('Control Sample Data'!G$3:G$98)&gt;10,IF(AND(ISNUMBER('Control Sample Data'!G216),'Control Sample Data'!G216&lt;$B$1,'Control Sample Data'!G216&gt;0),'Control Sample Data'!G216,$B$1),"")</f>
        <v/>
      </c>
      <c r="T217" s="15" t="str">
        <f>IF(SUM('Control Sample Data'!H$3:H$98)&gt;10,IF(AND(ISNUMBER('Control Sample Data'!H216),'Control Sample Data'!H216&lt;$B$1,'Control Sample Data'!H216&gt;0),'Control Sample Data'!H216,$B$1),"")</f>
        <v/>
      </c>
      <c r="U217" s="15" t="str">
        <f>IF(SUM('Control Sample Data'!I$3:I$98)&gt;10,IF(AND(ISNUMBER('Control Sample Data'!I216),'Control Sample Data'!I216&lt;$B$1,'Control Sample Data'!I216&gt;0),'Control Sample Data'!I216,$B$1),"")</f>
        <v/>
      </c>
      <c r="V217" s="15" t="str">
        <f>IF(SUM('Control Sample Data'!J$3:J$98)&gt;10,IF(AND(ISNUMBER('Control Sample Data'!J216),'Control Sample Data'!J216&lt;$B$1,'Control Sample Data'!J216&gt;0),'Control Sample Data'!J216,$B$1),"")</f>
        <v/>
      </c>
      <c r="W217" s="15" t="str">
        <f>IF(SUM('Control Sample Data'!K$3:K$98)&gt;10,IF(AND(ISNUMBER('Control Sample Data'!K216),'Control Sample Data'!K216&lt;$B$1,'Control Sample Data'!K216&gt;0),'Control Sample Data'!K216,$B$1),"")</f>
        <v/>
      </c>
      <c r="X217" s="15" t="str">
        <f>IF(SUM('Control Sample Data'!L$3:L$98)&gt;10,IF(AND(ISNUMBER('Control Sample Data'!L216),'Control Sample Data'!L216&lt;$B$1,'Control Sample Data'!L216&gt;0),'Control Sample Data'!L216,$B$1),"")</f>
        <v/>
      </c>
      <c r="Y217" s="15" t="str">
        <f>IF(SUM('Control Sample Data'!M$3:M$98)&gt;10,IF(AND(ISNUMBER('Control Sample Data'!M216),'Control Sample Data'!M216&lt;$B$1,'Control Sample Data'!M216&gt;0),'Control Sample Data'!M216,$B$1),"")</f>
        <v/>
      </c>
      <c r="Z217" s="43" t="s">
        <v>1721</v>
      </c>
      <c r="AA217" s="44"/>
      <c r="AB217" s="44"/>
      <c r="AC217" s="44"/>
      <c r="AD217" s="44"/>
      <c r="AE217" s="44"/>
      <c r="AF217" s="44"/>
      <c r="AG217" s="44"/>
      <c r="AH217" s="44"/>
      <c r="AI217" s="46"/>
      <c r="AJ217" s="43" t="s">
        <v>1721</v>
      </c>
      <c r="AK217" s="44"/>
      <c r="AL217" s="44"/>
      <c r="AM217" s="44"/>
      <c r="AN217" s="44"/>
      <c r="AO217" s="44"/>
      <c r="AP217" s="44"/>
      <c r="AQ217" s="44"/>
      <c r="AR217" s="44"/>
      <c r="AS217" s="46"/>
      <c r="AT217" s="34" t="str">
        <f t="shared" si="182"/>
        <v/>
      </c>
      <c r="AU217" s="34" t="str">
        <f t="shared" si="183"/>
        <v/>
      </c>
      <c r="AV217" s="34" t="str">
        <f t="shared" si="184"/>
        <v/>
      </c>
      <c r="AW217" s="34" t="str">
        <f t="shared" si="185"/>
        <v/>
      </c>
      <c r="AX217" s="34" t="str">
        <f t="shared" si="186"/>
        <v/>
      </c>
      <c r="AY217" s="34" t="str">
        <f t="shared" si="187"/>
        <v/>
      </c>
      <c r="AZ217" s="34" t="str">
        <f t="shared" si="188"/>
        <v/>
      </c>
      <c r="BA217" s="34" t="str">
        <f t="shared" si="189"/>
        <v/>
      </c>
      <c r="BB217" s="34" t="str">
        <f t="shared" si="190"/>
        <v/>
      </c>
      <c r="BC217" s="34" t="str">
        <f t="shared" si="191"/>
        <v/>
      </c>
      <c r="BD217" s="34" t="str">
        <f t="shared" si="193"/>
        <v/>
      </c>
      <c r="BE217" s="34" t="str">
        <f t="shared" si="194"/>
        <v/>
      </c>
      <c r="BF217" s="34" t="str">
        <f t="shared" si="195"/>
        <v/>
      </c>
      <c r="BG217" s="34" t="str">
        <f t="shared" si="196"/>
        <v/>
      </c>
      <c r="BH217" s="34" t="str">
        <f t="shared" si="197"/>
        <v/>
      </c>
      <c r="BI217" s="34" t="str">
        <f t="shared" si="198"/>
        <v/>
      </c>
      <c r="BJ217" s="34" t="str">
        <f t="shared" si="199"/>
        <v/>
      </c>
      <c r="BK217" s="34" t="str">
        <f t="shared" si="200"/>
        <v/>
      </c>
      <c r="BL217" s="34" t="str">
        <f t="shared" si="201"/>
        <v/>
      </c>
      <c r="BM217" s="34" t="str">
        <f t="shared" si="202"/>
        <v/>
      </c>
      <c r="BN217" s="36" t="e">
        <f t="shared" si="170"/>
        <v>#DIV/0!</v>
      </c>
      <c r="BO217" s="36" t="e">
        <f t="shared" si="171"/>
        <v>#DIV/0!</v>
      </c>
      <c r="BP217" s="37" t="str">
        <f t="shared" si="203"/>
        <v/>
      </c>
      <c r="BQ217" s="37" t="str">
        <f t="shared" si="204"/>
        <v/>
      </c>
      <c r="BR217" s="37" t="str">
        <f t="shared" si="205"/>
        <v/>
      </c>
      <c r="BS217" s="37" t="str">
        <f t="shared" si="206"/>
        <v/>
      </c>
      <c r="BT217" s="37" t="str">
        <f t="shared" si="207"/>
        <v/>
      </c>
      <c r="BU217" s="37" t="str">
        <f t="shared" si="208"/>
        <v/>
      </c>
      <c r="BV217" s="37" t="str">
        <f t="shared" si="209"/>
        <v/>
      </c>
      <c r="BW217" s="37" t="str">
        <f t="shared" si="210"/>
        <v/>
      </c>
      <c r="BX217" s="37" t="str">
        <f t="shared" si="211"/>
        <v/>
      </c>
      <c r="BY217" s="37" t="str">
        <f t="shared" si="212"/>
        <v/>
      </c>
      <c r="BZ217" s="37" t="str">
        <f t="shared" si="213"/>
        <v/>
      </c>
      <c r="CA217" s="37" t="str">
        <f t="shared" si="214"/>
        <v/>
      </c>
      <c r="CB217" s="37" t="str">
        <f t="shared" si="215"/>
        <v/>
      </c>
      <c r="CC217" s="37" t="str">
        <f t="shared" si="216"/>
        <v/>
      </c>
      <c r="CD217" s="37" t="str">
        <f t="shared" si="217"/>
        <v/>
      </c>
      <c r="CE217" s="37" t="str">
        <f t="shared" si="218"/>
        <v/>
      </c>
      <c r="CF217" s="37" t="str">
        <f t="shared" si="219"/>
        <v/>
      </c>
      <c r="CG217" s="37" t="str">
        <f t="shared" si="220"/>
        <v/>
      </c>
      <c r="CH217" s="37" t="str">
        <f t="shared" si="221"/>
        <v/>
      </c>
      <c r="CI217" s="37" t="str">
        <f t="shared" si="222"/>
        <v/>
      </c>
    </row>
    <row r="218" spans="1:87" ht="12.75">
      <c r="A218" s="16"/>
      <c r="B218" s="14" t="str">
        <f>'Gene Table'!E217</f>
        <v>HSD17B2</v>
      </c>
      <c r="C218" s="14" t="s">
        <v>97</v>
      </c>
      <c r="D218" s="15" t="str">
        <f>IF(SUM('Test Sample Data'!D$3:D$98)&gt;10,IF(AND(ISNUMBER('Test Sample Data'!D217),'Test Sample Data'!D217&lt;$B$1,'Test Sample Data'!D217&gt;0),'Test Sample Data'!D217,$B$1),"")</f>
        <v/>
      </c>
      <c r="E218" s="15" t="str">
        <f>IF(SUM('Test Sample Data'!E$3:E$98)&gt;10,IF(AND(ISNUMBER('Test Sample Data'!E217),'Test Sample Data'!E217&lt;$B$1,'Test Sample Data'!E217&gt;0),'Test Sample Data'!E217,$B$1),"")</f>
        <v/>
      </c>
      <c r="F218" s="15" t="str">
        <f>IF(SUM('Test Sample Data'!F$3:F$98)&gt;10,IF(AND(ISNUMBER('Test Sample Data'!F217),'Test Sample Data'!F217&lt;$B$1,'Test Sample Data'!F217&gt;0),'Test Sample Data'!F217,$B$1),"")</f>
        <v/>
      </c>
      <c r="G218" s="15" t="str">
        <f>IF(SUM('Test Sample Data'!G$3:G$98)&gt;10,IF(AND(ISNUMBER('Test Sample Data'!G217),'Test Sample Data'!G217&lt;$B$1,'Test Sample Data'!G217&gt;0),'Test Sample Data'!G217,$B$1),"")</f>
        <v/>
      </c>
      <c r="H218" s="15" t="str">
        <f>IF(SUM('Test Sample Data'!H$3:H$98)&gt;10,IF(AND(ISNUMBER('Test Sample Data'!H217),'Test Sample Data'!H217&lt;$B$1,'Test Sample Data'!H217&gt;0),'Test Sample Data'!H217,$B$1),"")</f>
        <v/>
      </c>
      <c r="I218" s="15" t="str">
        <f>IF(SUM('Test Sample Data'!I$3:I$98)&gt;10,IF(AND(ISNUMBER('Test Sample Data'!I217),'Test Sample Data'!I217&lt;$B$1,'Test Sample Data'!I217&gt;0),'Test Sample Data'!I217,$B$1),"")</f>
        <v/>
      </c>
      <c r="J218" s="15" t="str">
        <f>IF(SUM('Test Sample Data'!J$3:J$98)&gt;10,IF(AND(ISNUMBER('Test Sample Data'!J217),'Test Sample Data'!J217&lt;$B$1,'Test Sample Data'!J217&gt;0),'Test Sample Data'!J217,$B$1),"")</f>
        <v/>
      </c>
      <c r="K218" s="15" t="str">
        <f>IF(SUM('Test Sample Data'!K$3:K$98)&gt;10,IF(AND(ISNUMBER('Test Sample Data'!K217),'Test Sample Data'!K217&lt;$B$1,'Test Sample Data'!K217&gt;0),'Test Sample Data'!K217,$B$1),"")</f>
        <v/>
      </c>
      <c r="L218" s="15" t="str">
        <f>IF(SUM('Test Sample Data'!L$3:L$98)&gt;10,IF(AND(ISNUMBER('Test Sample Data'!L217),'Test Sample Data'!L217&lt;$B$1,'Test Sample Data'!L217&gt;0),'Test Sample Data'!L217,$B$1),"")</f>
        <v/>
      </c>
      <c r="M218" s="15" t="str">
        <f>IF(SUM('Test Sample Data'!M$3:M$98)&gt;10,IF(AND(ISNUMBER('Test Sample Data'!M217),'Test Sample Data'!M217&lt;$B$1,'Test Sample Data'!M217&gt;0),'Test Sample Data'!M217,$B$1),"")</f>
        <v/>
      </c>
      <c r="N218" s="15" t="str">
        <f>'Gene Table'!E217</f>
        <v>HSD17B2</v>
      </c>
      <c r="O218" s="14" t="s">
        <v>97</v>
      </c>
      <c r="P218" s="15" t="str">
        <f>IF(SUM('Control Sample Data'!D$3:D$98)&gt;10,IF(AND(ISNUMBER('Control Sample Data'!D217),'Control Sample Data'!D217&lt;$B$1,'Control Sample Data'!D217&gt;0),'Control Sample Data'!D217,$B$1),"")</f>
        <v/>
      </c>
      <c r="Q218" s="15" t="str">
        <f>IF(SUM('Control Sample Data'!E$3:E$98)&gt;10,IF(AND(ISNUMBER('Control Sample Data'!E217),'Control Sample Data'!E217&lt;$B$1,'Control Sample Data'!E217&gt;0),'Control Sample Data'!E217,$B$1),"")</f>
        <v/>
      </c>
      <c r="R218" s="15" t="str">
        <f>IF(SUM('Control Sample Data'!F$3:F$98)&gt;10,IF(AND(ISNUMBER('Control Sample Data'!F217),'Control Sample Data'!F217&lt;$B$1,'Control Sample Data'!F217&gt;0),'Control Sample Data'!F217,$B$1),"")</f>
        <v/>
      </c>
      <c r="S218" s="15" t="str">
        <f>IF(SUM('Control Sample Data'!G$3:G$98)&gt;10,IF(AND(ISNUMBER('Control Sample Data'!G217),'Control Sample Data'!G217&lt;$B$1,'Control Sample Data'!G217&gt;0),'Control Sample Data'!G217,$B$1),"")</f>
        <v/>
      </c>
      <c r="T218" s="15" t="str">
        <f>IF(SUM('Control Sample Data'!H$3:H$98)&gt;10,IF(AND(ISNUMBER('Control Sample Data'!H217),'Control Sample Data'!H217&lt;$B$1,'Control Sample Data'!H217&gt;0),'Control Sample Data'!H217,$B$1),"")</f>
        <v/>
      </c>
      <c r="U218" s="15" t="str">
        <f>IF(SUM('Control Sample Data'!I$3:I$98)&gt;10,IF(AND(ISNUMBER('Control Sample Data'!I217),'Control Sample Data'!I217&lt;$B$1,'Control Sample Data'!I217&gt;0),'Control Sample Data'!I217,$B$1),"")</f>
        <v/>
      </c>
      <c r="V218" s="15" t="str">
        <f>IF(SUM('Control Sample Data'!J$3:J$98)&gt;10,IF(AND(ISNUMBER('Control Sample Data'!J217),'Control Sample Data'!J217&lt;$B$1,'Control Sample Data'!J217&gt;0),'Control Sample Data'!J217,$B$1),"")</f>
        <v/>
      </c>
      <c r="W218" s="15" t="str">
        <f>IF(SUM('Control Sample Data'!K$3:K$98)&gt;10,IF(AND(ISNUMBER('Control Sample Data'!K217),'Control Sample Data'!K217&lt;$B$1,'Control Sample Data'!K217&gt;0),'Control Sample Data'!K217,$B$1),"")</f>
        <v/>
      </c>
      <c r="X218" s="15" t="str">
        <f>IF(SUM('Control Sample Data'!L$3:L$98)&gt;10,IF(AND(ISNUMBER('Control Sample Data'!L217),'Control Sample Data'!L217&lt;$B$1,'Control Sample Data'!L217&gt;0),'Control Sample Data'!L217,$B$1),"")</f>
        <v/>
      </c>
      <c r="Y218" s="15" t="str">
        <f>IF(SUM('Control Sample Data'!M$3:M$98)&gt;10,IF(AND(ISNUMBER('Control Sample Data'!M217),'Control Sample Data'!M217&lt;$B$1,'Control Sample Data'!M217&gt;0),'Control Sample Data'!M217,$B$1),"")</f>
        <v/>
      </c>
      <c r="Z218" s="24">
        <f aca="true" t="shared" si="223" ref="Z218:AS218">IF(ISERROR(AVERAGE(Z196:Z215)),0,AVERAGE(Z196:Z215))</f>
        <v>0</v>
      </c>
      <c r="AA218" s="24">
        <f t="shared" si="223"/>
        <v>0</v>
      </c>
      <c r="AB218" s="24">
        <f t="shared" si="223"/>
        <v>0</v>
      </c>
      <c r="AC218" s="24">
        <f t="shared" si="223"/>
        <v>0</v>
      </c>
      <c r="AD218" s="24">
        <f t="shared" si="223"/>
        <v>0</v>
      </c>
      <c r="AE218" s="24">
        <f t="shared" si="223"/>
        <v>0</v>
      </c>
      <c r="AF218" s="24">
        <f t="shared" si="223"/>
        <v>0</v>
      </c>
      <c r="AG218" s="24">
        <f t="shared" si="223"/>
        <v>0</v>
      </c>
      <c r="AH218" s="24">
        <f t="shared" si="223"/>
        <v>0</v>
      </c>
      <c r="AI218" s="24">
        <f t="shared" si="223"/>
        <v>0</v>
      </c>
      <c r="AJ218" s="24">
        <f t="shared" si="223"/>
        <v>0</v>
      </c>
      <c r="AK218" s="24">
        <f t="shared" si="223"/>
        <v>0</v>
      </c>
      <c r="AL218" s="24">
        <f t="shared" si="223"/>
        <v>0</v>
      </c>
      <c r="AM218" s="24">
        <f t="shared" si="223"/>
        <v>0</v>
      </c>
      <c r="AN218" s="24">
        <f t="shared" si="223"/>
        <v>0</v>
      </c>
      <c r="AO218" s="24">
        <f t="shared" si="223"/>
        <v>0</v>
      </c>
      <c r="AP218" s="24">
        <f t="shared" si="223"/>
        <v>0</v>
      </c>
      <c r="AQ218" s="24">
        <f t="shared" si="223"/>
        <v>0</v>
      </c>
      <c r="AR218" s="24">
        <f t="shared" si="223"/>
        <v>0</v>
      </c>
      <c r="AS218" s="24">
        <f t="shared" si="223"/>
        <v>0</v>
      </c>
      <c r="AT218" s="34" t="str">
        <f t="shared" si="182"/>
        <v/>
      </c>
      <c r="AU218" s="34" t="str">
        <f t="shared" si="183"/>
        <v/>
      </c>
      <c r="AV218" s="34" t="str">
        <f t="shared" si="184"/>
        <v/>
      </c>
      <c r="AW218" s="34" t="str">
        <f t="shared" si="185"/>
        <v/>
      </c>
      <c r="AX218" s="34" t="str">
        <f t="shared" si="186"/>
        <v/>
      </c>
      <c r="AY218" s="34" t="str">
        <f t="shared" si="187"/>
        <v/>
      </c>
      <c r="AZ218" s="34" t="str">
        <f t="shared" si="188"/>
        <v/>
      </c>
      <c r="BA218" s="34" t="str">
        <f t="shared" si="189"/>
        <v/>
      </c>
      <c r="BB218" s="34" t="str">
        <f t="shared" si="190"/>
        <v/>
      </c>
      <c r="BC218" s="34" t="str">
        <f t="shared" si="191"/>
        <v/>
      </c>
      <c r="BD218" s="34" t="str">
        <f t="shared" si="193"/>
        <v/>
      </c>
      <c r="BE218" s="34" t="str">
        <f t="shared" si="194"/>
        <v/>
      </c>
      <c r="BF218" s="34" t="str">
        <f t="shared" si="195"/>
        <v/>
      </c>
      <c r="BG218" s="34" t="str">
        <f t="shared" si="196"/>
        <v/>
      </c>
      <c r="BH218" s="34" t="str">
        <f t="shared" si="197"/>
        <v/>
      </c>
      <c r="BI218" s="34" t="str">
        <f t="shared" si="198"/>
        <v/>
      </c>
      <c r="BJ218" s="34" t="str">
        <f t="shared" si="199"/>
        <v/>
      </c>
      <c r="BK218" s="34" t="str">
        <f t="shared" si="200"/>
        <v/>
      </c>
      <c r="BL218" s="34" t="str">
        <f t="shared" si="201"/>
        <v/>
      </c>
      <c r="BM218" s="34" t="str">
        <f t="shared" si="202"/>
        <v/>
      </c>
      <c r="BN218" s="36" t="e">
        <f t="shared" si="170"/>
        <v>#DIV/0!</v>
      </c>
      <c r="BO218" s="36" t="e">
        <f t="shared" si="171"/>
        <v>#DIV/0!</v>
      </c>
      <c r="BP218" s="37" t="str">
        <f t="shared" si="203"/>
        <v/>
      </c>
      <c r="BQ218" s="37" t="str">
        <f t="shared" si="204"/>
        <v/>
      </c>
      <c r="BR218" s="37" t="str">
        <f t="shared" si="205"/>
        <v/>
      </c>
      <c r="BS218" s="37" t="str">
        <f t="shared" si="206"/>
        <v/>
      </c>
      <c r="BT218" s="37" t="str">
        <f t="shared" si="207"/>
        <v/>
      </c>
      <c r="BU218" s="37" t="str">
        <f t="shared" si="208"/>
        <v/>
      </c>
      <c r="BV218" s="37" t="str">
        <f t="shared" si="209"/>
        <v/>
      </c>
      <c r="BW218" s="37" t="str">
        <f t="shared" si="210"/>
        <v/>
      </c>
      <c r="BX218" s="37" t="str">
        <f t="shared" si="211"/>
        <v/>
      </c>
      <c r="BY218" s="37" t="str">
        <f t="shared" si="212"/>
        <v/>
      </c>
      <c r="BZ218" s="37" t="str">
        <f t="shared" si="213"/>
        <v/>
      </c>
      <c r="CA218" s="37" t="str">
        <f t="shared" si="214"/>
        <v/>
      </c>
      <c r="CB218" s="37" t="str">
        <f t="shared" si="215"/>
        <v/>
      </c>
      <c r="CC218" s="37" t="str">
        <f t="shared" si="216"/>
        <v/>
      </c>
      <c r="CD218" s="37" t="str">
        <f t="shared" si="217"/>
        <v/>
      </c>
      <c r="CE218" s="37" t="str">
        <f t="shared" si="218"/>
        <v/>
      </c>
      <c r="CF218" s="37" t="str">
        <f t="shared" si="219"/>
        <v/>
      </c>
      <c r="CG218" s="37" t="str">
        <f t="shared" si="220"/>
        <v/>
      </c>
      <c r="CH218" s="37" t="str">
        <f t="shared" si="221"/>
        <v/>
      </c>
      <c r="CI218" s="37" t="str">
        <f t="shared" si="222"/>
        <v/>
      </c>
    </row>
    <row r="219" spans="1:87" ht="12.75">
      <c r="A219" s="16"/>
      <c r="B219" s="14" t="str">
        <f>'Gene Table'!E218</f>
        <v>HRAS</v>
      </c>
      <c r="C219" s="14" t="s">
        <v>101</v>
      </c>
      <c r="D219" s="15" t="str">
        <f>IF(SUM('Test Sample Data'!D$3:D$98)&gt;10,IF(AND(ISNUMBER('Test Sample Data'!D218),'Test Sample Data'!D218&lt;$B$1,'Test Sample Data'!D218&gt;0),'Test Sample Data'!D218,$B$1),"")</f>
        <v/>
      </c>
      <c r="E219" s="15" t="str">
        <f>IF(SUM('Test Sample Data'!E$3:E$98)&gt;10,IF(AND(ISNUMBER('Test Sample Data'!E218),'Test Sample Data'!E218&lt;$B$1,'Test Sample Data'!E218&gt;0),'Test Sample Data'!E218,$B$1),"")</f>
        <v/>
      </c>
      <c r="F219" s="15" t="str">
        <f>IF(SUM('Test Sample Data'!F$3:F$98)&gt;10,IF(AND(ISNUMBER('Test Sample Data'!F218),'Test Sample Data'!F218&lt;$B$1,'Test Sample Data'!F218&gt;0),'Test Sample Data'!F218,$B$1),"")</f>
        <v/>
      </c>
      <c r="G219" s="15" t="str">
        <f>IF(SUM('Test Sample Data'!G$3:G$98)&gt;10,IF(AND(ISNUMBER('Test Sample Data'!G218),'Test Sample Data'!G218&lt;$B$1,'Test Sample Data'!G218&gt;0),'Test Sample Data'!G218,$B$1),"")</f>
        <v/>
      </c>
      <c r="H219" s="15" t="str">
        <f>IF(SUM('Test Sample Data'!H$3:H$98)&gt;10,IF(AND(ISNUMBER('Test Sample Data'!H218),'Test Sample Data'!H218&lt;$B$1,'Test Sample Data'!H218&gt;0),'Test Sample Data'!H218,$B$1),"")</f>
        <v/>
      </c>
      <c r="I219" s="15" t="str">
        <f>IF(SUM('Test Sample Data'!I$3:I$98)&gt;10,IF(AND(ISNUMBER('Test Sample Data'!I218),'Test Sample Data'!I218&lt;$B$1,'Test Sample Data'!I218&gt;0),'Test Sample Data'!I218,$B$1),"")</f>
        <v/>
      </c>
      <c r="J219" s="15" t="str">
        <f>IF(SUM('Test Sample Data'!J$3:J$98)&gt;10,IF(AND(ISNUMBER('Test Sample Data'!J218),'Test Sample Data'!J218&lt;$B$1,'Test Sample Data'!J218&gt;0),'Test Sample Data'!J218,$B$1),"")</f>
        <v/>
      </c>
      <c r="K219" s="15" t="str">
        <f>IF(SUM('Test Sample Data'!K$3:K$98)&gt;10,IF(AND(ISNUMBER('Test Sample Data'!K218),'Test Sample Data'!K218&lt;$B$1,'Test Sample Data'!K218&gt;0),'Test Sample Data'!K218,$B$1),"")</f>
        <v/>
      </c>
      <c r="L219" s="15" t="str">
        <f>IF(SUM('Test Sample Data'!L$3:L$98)&gt;10,IF(AND(ISNUMBER('Test Sample Data'!L218),'Test Sample Data'!L218&lt;$B$1,'Test Sample Data'!L218&gt;0),'Test Sample Data'!L218,$B$1),"")</f>
        <v/>
      </c>
      <c r="M219" s="15" t="str">
        <f>IF(SUM('Test Sample Data'!M$3:M$98)&gt;10,IF(AND(ISNUMBER('Test Sample Data'!M218),'Test Sample Data'!M218&lt;$B$1,'Test Sample Data'!M218&gt;0),'Test Sample Data'!M218,$B$1),"")</f>
        <v/>
      </c>
      <c r="N219" s="15" t="str">
        <f>'Gene Table'!E218</f>
        <v>HRAS</v>
      </c>
      <c r="O219" s="14" t="s">
        <v>101</v>
      </c>
      <c r="P219" s="15" t="str">
        <f>IF(SUM('Control Sample Data'!D$3:D$98)&gt;10,IF(AND(ISNUMBER('Control Sample Data'!D218),'Control Sample Data'!D218&lt;$B$1,'Control Sample Data'!D218&gt;0),'Control Sample Data'!D218,$B$1),"")</f>
        <v/>
      </c>
      <c r="Q219" s="15" t="str">
        <f>IF(SUM('Control Sample Data'!E$3:E$98)&gt;10,IF(AND(ISNUMBER('Control Sample Data'!E218),'Control Sample Data'!E218&lt;$B$1,'Control Sample Data'!E218&gt;0),'Control Sample Data'!E218,$B$1),"")</f>
        <v/>
      </c>
      <c r="R219" s="15" t="str">
        <f>IF(SUM('Control Sample Data'!F$3:F$98)&gt;10,IF(AND(ISNUMBER('Control Sample Data'!F218),'Control Sample Data'!F218&lt;$B$1,'Control Sample Data'!F218&gt;0),'Control Sample Data'!F218,$B$1),"")</f>
        <v/>
      </c>
      <c r="S219" s="15" t="str">
        <f>IF(SUM('Control Sample Data'!G$3:G$98)&gt;10,IF(AND(ISNUMBER('Control Sample Data'!G218),'Control Sample Data'!G218&lt;$B$1,'Control Sample Data'!G218&gt;0),'Control Sample Data'!G218,$B$1),"")</f>
        <v/>
      </c>
      <c r="T219" s="15" t="str">
        <f>IF(SUM('Control Sample Data'!H$3:H$98)&gt;10,IF(AND(ISNUMBER('Control Sample Data'!H218),'Control Sample Data'!H218&lt;$B$1,'Control Sample Data'!H218&gt;0),'Control Sample Data'!H218,$B$1),"")</f>
        <v/>
      </c>
      <c r="U219" s="15" t="str">
        <f>IF(SUM('Control Sample Data'!I$3:I$98)&gt;10,IF(AND(ISNUMBER('Control Sample Data'!I218),'Control Sample Data'!I218&lt;$B$1,'Control Sample Data'!I218&gt;0),'Control Sample Data'!I218,$B$1),"")</f>
        <v/>
      </c>
      <c r="V219" s="15" t="str">
        <f>IF(SUM('Control Sample Data'!J$3:J$98)&gt;10,IF(AND(ISNUMBER('Control Sample Data'!J218),'Control Sample Data'!J218&lt;$B$1,'Control Sample Data'!J218&gt;0),'Control Sample Data'!J218,$B$1),"")</f>
        <v/>
      </c>
      <c r="W219" s="15" t="str">
        <f>IF(SUM('Control Sample Data'!K$3:K$98)&gt;10,IF(AND(ISNUMBER('Control Sample Data'!K218),'Control Sample Data'!K218&lt;$B$1,'Control Sample Data'!K218&gt;0),'Control Sample Data'!K218,$B$1),"")</f>
        <v/>
      </c>
      <c r="X219" s="15" t="str">
        <f>IF(SUM('Control Sample Data'!L$3:L$98)&gt;10,IF(AND(ISNUMBER('Control Sample Data'!L218),'Control Sample Data'!L218&lt;$B$1,'Control Sample Data'!L218&gt;0),'Control Sample Data'!L218,$B$1),"")</f>
        <v/>
      </c>
      <c r="Y219" s="15" t="str">
        <f>IF(SUM('Control Sample Data'!M$3:M$98)&gt;10,IF(AND(ISNUMBER('Control Sample Data'!M218),'Control Sample Data'!M218&lt;$B$1,'Control Sample Data'!M218&gt;0),'Control Sample Data'!M218,$B$1),"")</f>
        <v/>
      </c>
      <c r="AT219" s="34" t="str">
        <f t="shared" si="182"/>
        <v/>
      </c>
      <c r="AU219" s="34" t="str">
        <f t="shared" si="183"/>
        <v/>
      </c>
      <c r="AV219" s="34" t="str">
        <f t="shared" si="184"/>
        <v/>
      </c>
      <c r="AW219" s="34" t="str">
        <f t="shared" si="185"/>
        <v/>
      </c>
      <c r="AX219" s="34" t="str">
        <f t="shared" si="186"/>
        <v/>
      </c>
      <c r="AY219" s="34" t="str">
        <f t="shared" si="187"/>
        <v/>
      </c>
      <c r="AZ219" s="34" t="str">
        <f t="shared" si="188"/>
        <v/>
      </c>
      <c r="BA219" s="34" t="str">
        <f t="shared" si="189"/>
        <v/>
      </c>
      <c r="BB219" s="34" t="str">
        <f t="shared" si="190"/>
        <v/>
      </c>
      <c r="BC219" s="34" t="str">
        <f t="shared" si="191"/>
        <v/>
      </c>
      <c r="BD219" s="34" t="str">
        <f t="shared" si="193"/>
        <v/>
      </c>
      <c r="BE219" s="34" t="str">
        <f t="shared" si="194"/>
        <v/>
      </c>
      <c r="BF219" s="34" t="str">
        <f t="shared" si="195"/>
        <v/>
      </c>
      <c r="BG219" s="34" t="str">
        <f t="shared" si="196"/>
        <v/>
      </c>
      <c r="BH219" s="34" t="str">
        <f t="shared" si="197"/>
        <v/>
      </c>
      <c r="BI219" s="34" t="str">
        <f t="shared" si="198"/>
        <v/>
      </c>
      <c r="BJ219" s="34" t="str">
        <f t="shared" si="199"/>
        <v/>
      </c>
      <c r="BK219" s="34" t="str">
        <f t="shared" si="200"/>
        <v/>
      </c>
      <c r="BL219" s="34" t="str">
        <f t="shared" si="201"/>
        <v/>
      </c>
      <c r="BM219" s="34" t="str">
        <f t="shared" si="202"/>
        <v/>
      </c>
      <c r="BN219" s="36" t="e">
        <f t="shared" si="170"/>
        <v>#DIV/0!</v>
      </c>
      <c r="BO219" s="36" t="e">
        <f t="shared" si="171"/>
        <v>#DIV/0!</v>
      </c>
      <c r="BP219" s="37" t="str">
        <f t="shared" si="203"/>
        <v/>
      </c>
      <c r="BQ219" s="37" t="str">
        <f t="shared" si="204"/>
        <v/>
      </c>
      <c r="BR219" s="37" t="str">
        <f t="shared" si="205"/>
        <v/>
      </c>
      <c r="BS219" s="37" t="str">
        <f t="shared" si="206"/>
        <v/>
      </c>
      <c r="BT219" s="37" t="str">
        <f t="shared" si="207"/>
        <v/>
      </c>
      <c r="BU219" s="37" t="str">
        <f t="shared" si="208"/>
        <v/>
      </c>
      <c r="BV219" s="37" t="str">
        <f t="shared" si="209"/>
        <v/>
      </c>
      <c r="BW219" s="37" t="str">
        <f t="shared" si="210"/>
        <v/>
      </c>
      <c r="BX219" s="37" t="str">
        <f t="shared" si="211"/>
        <v/>
      </c>
      <c r="BY219" s="37" t="str">
        <f t="shared" si="212"/>
        <v/>
      </c>
      <c r="BZ219" s="37" t="str">
        <f t="shared" si="213"/>
        <v/>
      </c>
      <c r="CA219" s="37" t="str">
        <f t="shared" si="214"/>
        <v/>
      </c>
      <c r="CB219" s="37" t="str">
        <f t="shared" si="215"/>
        <v/>
      </c>
      <c r="CC219" s="37" t="str">
        <f t="shared" si="216"/>
        <v/>
      </c>
      <c r="CD219" s="37" t="str">
        <f t="shared" si="217"/>
        <v/>
      </c>
      <c r="CE219" s="37" t="str">
        <f t="shared" si="218"/>
        <v/>
      </c>
      <c r="CF219" s="37" t="str">
        <f t="shared" si="219"/>
        <v/>
      </c>
      <c r="CG219" s="37" t="str">
        <f t="shared" si="220"/>
        <v/>
      </c>
      <c r="CH219" s="37" t="str">
        <f t="shared" si="221"/>
        <v/>
      </c>
      <c r="CI219" s="37" t="str">
        <f t="shared" si="222"/>
        <v/>
      </c>
    </row>
    <row r="220" spans="1:87" ht="12.75">
      <c r="A220" s="16"/>
      <c r="B220" s="14" t="str">
        <f>'Gene Table'!E219</f>
        <v>ACACA</v>
      </c>
      <c r="C220" s="14" t="s">
        <v>105</v>
      </c>
      <c r="D220" s="15" t="str">
        <f>IF(SUM('Test Sample Data'!D$3:D$98)&gt;10,IF(AND(ISNUMBER('Test Sample Data'!D219),'Test Sample Data'!D219&lt;$B$1,'Test Sample Data'!D219&gt;0),'Test Sample Data'!D219,$B$1),"")</f>
        <v/>
      </c>
      <c r="E220" s="15" t="str">
        <f>IF(SUM('Test Sample Data'!E$3:E$98)&gt;10,IF(AND(ISNUMBER('Test Sample Data'!E219),'Test Sample Data'!E219&lt;$B$1,'Test Sample Data'!E219&gt;0),'Test Sample Data'!E219,$B$1),"")</f>
        <v/>
      </c>
      <c r="F220" s="15" t="str">
        <f>IF(SUM('Test Sample Data'!F$3:F$98)&gt;10,IF(AND(ISNUMBER('Test Sample Data'!F219),'Test Sample Data'!F219&lt;$B$1,'Test Sample Data'!F219&gt;0),'Test Sample Data'!F219,$B$1),"")</f>
        <v/>
      </c>
      <c r="G220" s="15" t="str">
        <f>IF(SUM('Test Sample Data'!G$3:G$98)&gt;10,IF(AND(ISNUMBER('Test Sample Data'!G219),'Test Sample Data'!G219&lt;$B$1,'Test Sample Data'!G219&gt;0),'Test Sample Data'!G219,$B$1),"")</f>
        <v/>
      </c>
      <c r="H220" s="15" t="str">
        <f>IF(SUM('Test Sample Data'!H$3:H$98)&gt;10,IF(AND(ISNUMBER('Test Sample Data'!H219),'Test Sample Data'!H219&lt;$B$1,'Test Sample Data'!H219&gt;0),'Test Sample Data'!H219,$B$1),"")</f>
        <v/>
      </c>
      <c r="I220" s="15" t="str">
        <f>IF(SUM('Test Sample Data'!I$3:I$98)&gt;10,IF(AND(ISNUMBER('Test Sample Data'!I219),'Test Sample Data'!I219&lt;$B$1,'Test Sample Data'!I219&gt;0),'Test Sample Data'!I219,$B$1),"")</f>
        <v/>
      </c>
      <c r="J220" s="15" t="str">
        <f>IF(SUM('Test Sample Data'!J$3:J$98)&gt;10,IF(AND(ISNUMBER('Test Sample Data'!J219),'Test Sample Data'!J219&lt;$B$1,'Test Sample Data'!J219&gt;0),'Test Sample Data'!J219,$B$1),"")</f>
        <v/>
      </c>
      <c r="K220" s="15" t="str">
        <f>IF(SUM('Test Sample Data'!K$3:K$98)&gt;10,IF(AND(ISNUMBER('Test Sample Data'!K219),'Test Sample Data'!K219&lt;$B$1,'Test Sample Data'!K219&gt;0),'Test Sample Data'!K219,$B$1),"")</f>
        <v/>
      </c>
      <c r="L220" s="15" t="str">
        <f>IF(SUM('Test Sample Data'!L$3:L$98)&gt;10,IF(AND(ISNUMBER('Test Sample Data'!L219),'Test Sample Data'!L219&lt;$B$1,'Test Sample Data'!L219&gt;0),'Test Sample Data'!L219,$B$1),"")</f>
        <v/>
      </c>
      <c r="M220" s="15" t="str">
        <f>IF(SUM('Test Sample Data'!M$3:M$98)&gt;10,IF(AND(ISNUMBER('Test Sample Data'!M219),'Test Sample Data'!M219&lt;$B$1,'Test Sample Data'!M219&gt;0),'Test Sample Data'!M219,$B$1),"")</f>
        <v/>
      </c>
      <c r="N220" s="15" t="str">
        <f>'Gene Table'!E219</f>
        <v>ACACA</v>
      </c>
      <c r="O220" s="14" t="s">
        <v>105</v>
      </c>
      <c r="P220" s="15" t="str">
        <f>IF(SUM('Control Sample Data'!D$3:D$98)&gt;10,IF(AND(ISNUMBER('Control Sample Data'!D219),'Control Sample Data'!D219&lt;$B$1,'Control Sample Data'!D219&gt;0),'Control Sample Data'!D219,$B$1),"")</f>
        <v/>
      </c>
      <c r="Q220" s="15" t="str">
        <f>IF(SUM('Control Sample Data'!E$3:E$98)&gt;10,IF(AND(ISNUMBER('Control Sample Data'!E219),'Control Sample Data'!E219&lt;$B$1,'Control Sample Data'!E219&gt;0),'Control Sample Data'!E219,$B$1),"")</f>
        <v/>
      </c>
      <c r="R220" s="15" t="str">
        <f>IF(SUM('Control Sample Data'!F$3:F$98)&gt;10,IF(AND(ISNUMBER('Control Sample Data'!F219),'Control Sample Data'!F219&lt;$B$1,'Control Sample Data'!F219&gt;0),'Control Sample Data'!F219,$B$1),"")</f>
        <v/>
      </c>
      <c r="S220" s="15" t="str">
        <f>IF(SUM('Control Sample Data'!G$3:G$98)&gt;10,IF(AND(ISNUMBER('Control Sample Data'!G219),'Control Sample Data'!G219&lt;$B$1,'Control Sample Data'!G219&gt;0),'Control Sample Data'!G219,$B$1),"")</f>
        <v/>
      </c>
      <c r="T220" s="15" t="str">
        <f>IF(SUM('Control Sample Data'!H$3:H$98)&gt;10,IF(AND(ISNUMBER('Control Sample Data'!H219),'Control Sample Data'!H219&lt;$B$1,'Control Sample Data'!H219&gt;0),'Control Sample Data'!H219,$B$1),"")</f>
        <v/>
      </c>
      <c r="U220" s="15" t="str">
        <f>IF(SUM('Control Sample Data'!I$3:I$98)&gt;10,IF(AND(ISNUMBER('Control Sample Data'!I219),'Control Sample Data'!I219&lt;$B$1,'Control Sample Data'!I219&gt;0),'Control Sample Data'!I219,$B$1),"")</f>
        <v/>
      </c>
      <c r="V220" s="15" t="str">
        <f>IF(SUM('Control Sample Data'!J$3:J$98)&gt;10,IF(AND(ISNUMBER('Control Sample Data'!J219),'Control Sample Data'!J219&lt;$B$1,'Control Sample Data'!J219&gt;0),'Control Sample Data'!J219,$B$1),"")</f>
        <v/>
      </c>
      <c r="W220" s="15" t="str">
        <f>IF(SUM('Control Sample Data'!K$3:K$98)&gt;10,IF(AND(ISNUMBER('Control Sample Data'!K219),'Control Sample Data'!K219&lt;$B$1,'Control Sample Data'!K219&gt;0),'Control Sample Data'!K219,$B$1),"")</f>
        <v/>
      </c>
      <c r="X220" s="15" t="str">
        <f>IF(SUM('Control Sample Data'!L$3:L$98)&gt;10,IF(AND(ISNUMBER('Control Sample Data'!L219),'Control Sample Data'!L219&lt;$B$1,'Control Sample Data'!L219&gt;0),'Control Sample Data'!L219,$B$1),"")</f>
        <v/>
      </c>
      <c r="Y220" s="15" t="str">
        <f>IF(SUM('Control Sample Data'!M$3:M$98)&gt;10,IF(AND(ISNUMBER('Control Sample Data'!M219),'Control Sample Data'!M219&lt;$B$1,'Control Sample Data'!M219&gt;0),'Control Sample Data'!M219,$B$1),"")</f>
        <v/>
      </c>
      <c r="AT220" s="34" t="str">
        <f t="shared" si="182"/>
        <v/>
      </c>
      <c r="AU220" s="34" t="str">
        <f t="shared" si="183"/>
        <v/>
      </c>
      <c r="AV220" s="34" t="str">
        <f t="shared" si="184"/>
        <v/>
      </c>
      <c r="AW220" s="34" t="str">
        <f t="shared" si="185"/>
        <v/>
      </c>
      <c r="AX220" s="34" t="str">
        <f t="shared" si="186"/>
        <v/>
      </c>
      <c r="AY220" s="34" t="str">
        <f t="shared" si="187"/>
        <v/>
      </c>
      <c r="AZ220" s="34" t="str">
        <f t="shared" si="188"/>
        <v/>
      </c>
      <c r="BA220" s="34" t="str">
        <f t="shared" si="189"/>
        <v/>
      </c>
      <c r="BB220" s="34" t="str">
        <f t="shared" si="190"/>
        <v/>
      </c>
      <c r="BC220" s="34" t="str">
        <f t="shared" si="191"/>
        <v/>
      </c>
      <c r="BD220" s="34" t="str">
        <f t="shared" si="193"/>
        <v/>
      </c>
      <c r="BE220" s="34" t="str">
        <f t="shared" si="194"/>
        <v/>
      </c>
      <c r="BF220" s="34" t="str">
        <f t="shared" si="195"/>
        <v/>
      </c>
      <c r="BG220" s="34" t="str">
        <f t="shared" si="196"/>
        <v/>
      </c>
      <c r="BH220" s="34" t="str">
        <f t="shared" si="197"/>
        <v/>
      </c>
      <c r="BI220" s="34" t="str">
        <f t="shared" si="198"/>
        <v/>
      </c>
      <c r="BJ220" s="34" t="str">
        <f t="shared" si="199"/>
        <v/>
      </c>
      <c r="BK220" s="34" t="str">
        <f t="shared" si="200"/>
        <v/>
      </c>
      <c r="BL220" s="34" t="str">
        <f t="shared" si="201"/>
        <v/>
      </c>
      <c r="BM220" s="34" t="str">
        <f t="shared" si="202"/>
        <v/>
      </c>
      <c r="BN220" s="36" t="e">
        <f t="shared" si="170"/>
        <v>#DIV/0!</v>
      </c>
      <c r="BO220" s="36" t="e">
        <f t="shared" si="171"/>
        <v>#DIV/0!</v>
      </c>
      <c r="BP220" s="37" t="str">
        <f t="shared" si="203"/>
        <v/>
      </c>
      <c r="BQ220" s="37" t="str">
        <f t="shared" si="204"/>
        <v/>
      </c>
      <c r="BR220" s="37" t="str">
        <f t="shared" si="205"/>
        <v/>
      </c>
      <c r="BS220" s="37" t="str">
        <f t="shared" si="206"/>
        <v/>
      </c>
      <c r="BT220" s="37" t="str">
        <f t="shared" si="207"/>
        <v/>
      </c>
      <c r="BU220" s="37" t="str">
        <f t="shared" si="208"/>
        <v/>
      </c>
      <c r="BV220" s="37" t="str">
        <f t="shared" si="209"/>
        <v/>
      </c>
      <c r="BW220" s="37" t="str">
        <f t="shared" si="210"/>
        <v/>
      </c>
      <c r="BX220" s="37" t="str">
        <f t="shared" si="211"/>
        <v/>
      </c>
      <c r="BY220" s="37" t="str">
        <f t="shared" si="212"/>
        <v/>
      </c>
      <c r="BZ220" s="37" t="str">
        <f t="shared" si="213"/>
        <v/>
      </c>
      <c r="CA220" s="37" t="str">
        <f t="shared" si="214"/>
        <v/>
      </c>
      <c r="CB220" s="37" t="str">
        <f t="shared" si="215"/>
        <v/>
      </c>
      <c r="CC220" s="37" t="str">
        <f t="shared" si="216"/>
        <v/>
      </c>
      <c r="CD220" s="37" t="str">
        <f t="shared" si="217"/>
        <v/>
      </c>
      <c r="CE220" s="37" t="str">
        <f t="shared" si="218"/>
        <v/>
      </c>
      <c r="CF220" s="37" t="str">
        <f t="shared" si="219"/>
        <v/>
      </c>
      <c r="CG220" s="37" t="str">
        <f t="shared" si="220"/>
        <v/>
      </c>
      <c r="CH220" s="37" t="str">
        <f t="shared" si="221"/>
        <v/>
      </c>
      <c r="CI220" s="37" t="str">
        <f t="shared" si="222"/>
        <v/>
      </c>
    </row>
    <row r="221" spans="1:87" ht="12.75">
      <c r="A221" s="16"/>
      <c r="B221" s="14" t="str">
        <f>'Gene Table'!E220</f>
        <v>HIF1A</v>
      </c>
      <c r="C221" s="14" t="s">
        <v>109</v>
      </c>
      <c r="D221" s="15" t="str">
        <f>IF(SUM('Test Sample Data'!D$3:D$98)&gt;10,IF(AND(ISNUMBER('Test Sample Data'!D220),'Test Sample Data'!D220&lt;$B$1,'Test Sample Data'!D220&gt;0),'Test Sample Data'!D220,$B$1),"")</f>
        <v/>
      </c>
      <c r="E221" s="15" t="str">
        <f>IF(SUM('Test Sample Data'!E$3:E$98)&gt;10,IF(AND(ISNUMBER('Test Sample Data'!E220),'Test Sample Data'!E220&lt;$B$1,'Test Sample Data'!E220&gt;0),'Test Sample Data'!E220,$B$1),"")</f>
        <v/>
      </c>
      <c r="F221" s="15" t="str">
        <f>IF(SUM('Test Sample Data'!F$3:F$98)&gt;10,IF(AND(ISNUMBER('Test Sample Data'!F220),'Test Sample Data'!F220&lt;$B$1,'Test Sample Data'!F220&gt;0),'Test Sample Data'!F220,$B$1),"")</f>
        <v/>
      </c>
      <c r="G221" s="15" t="str">
        <f>IF(SUM('Test Sample Data'!G$3:G$98)&gt;10,IF(AND(ISNUMBER('Test Sample Data'!G220),'Test Sample Data'!G220&lt;$B$1,'Test Sample Data'!G220&gt;0),'Test Sample Data'!G220,$B$1),"")</f>
        <v/>
      </c>
      <c r="H221" s="15" t="str">
        <f>IF(SUM('Test Sample Data'!H$3:H$98)&gt;10,IF(AND(ISNUMBER('Test Sample Data'!H220),'Test Sample Data'!H220&lt;$B$1,'Test Sample Data'!H220&gt;0),'Test Sample Data'!H220,$B$1),"")</f>
        <v/>
      </c>
      <c r="I221" s="15" t="str">
        <f>IF(SUM('Test Sample Data'!I$3:I$98)&gt;10,IF(AND(ISNUMBER('Test Sample Data'!I220),'Test Sample Data'!I220&lt;$B$1,'Test Sample Data'!I220&gt;0),'Test Sample Data'!I220,$B$1),"")</f>
        <v/>
      </c>
      <c r="J221" s="15" t="str">
        <f>IF(SUM('Test Sample Data'!J$3:J$98)&gt;10,IF(AND(ISNUMBER('Test Sample Data'!J220),'Test Sample Data'!J220&lt;$B$1,'Test Sample Data'!J220&gt;0),'Test Sample Data'!J220,$B$1),"")</f>
        <v/>
      </c>
      <c r="K221" s="15" t="str">
        <f>IF(SUM('Test Sample Data'!K$3:K$98)&gt;10,IF(AND(ISNUMBER('Test Sample Data'!K220),'Test Sample Data'!K220&lt;$B$1,'Test Sample Data'!K220&gt;0),'Test Sample Data'!K220,$B$1),"")</f>
        <v/>
      </c>
      <c r="L221" s="15" t="str">
        <f>IF(SUM('Test Sample Data'!L$3:L$98)&gt;10,IF(AND(ISNUMBER('Test Sample Data'!L220),'Test Sample Data'!L220&lt;$B$1,'Test Sample Data'!L220&gt;0),'Test Sample Data'!L220,$B$1),"")</f>
        <v/>
      </c>
      <c r="M221" s="15" t="str">
        <f>IF(SUM('Test Sample Data'!M$3:M$98)&gt;10,IF(AND(ISNUMBER('Test Sample Data'!M220),'Test Sample Data'!M220&lt;$B$1,'Test Sample Data'!M220&gt;0),'Test Sample Data'!M220,$B$1),"")</f>
        <v/>
      </c>
      <c r="N221" s="15" t="str">
        <f>'Gene Table'!E220</f>
        <v>HIF1A</v>
      </c>
      <c r="O221" s="14" t="s">
        <v>109</v>
      </c>
      <c r="P221" s="15" t="str">
        <f>IF(SUM('Control Sample Data'!D$3:D$98)&gt;10,IF(AND(ISNUMBER('Control Sample Data'!D220),'Control Sample Data'!D220&lt;$B$1,'Control Sample Data'!D220&gt;0),'Control Sample Data'!D220,$B$1),"")</f>
        <v/>
      </c>
      <c r="Q221" s="15" t="str">
        <f>IF(SUM('Control Sample Data'!E$3:E$98)&gt;10,IF(AND(ISNUMBER('Control Sample Data'!E220),'Control Sample Data'!E220&lt;$B$1,'Control Sample Data'!E220&gt;0),'Control Sample Data'!E220,$B$1),"")</f>
        <v/>
      </c>
      <c r="R221" s="15" t="str">
        <f>IF(SUM('Control Sample Data'!F$3:F$98)&gt;10,IF(AND(ISNUMBER('Control Sample Data'!F220),'Control Sample Data'!F220&lt;$B$1,'Control Sample Data'!F220&gt;0),'Control Sample Data'!F220,$B$1),"")</f>
        <v/>
      </c>
      <c r="S221" s="15" t="str">
        <f>IF(SUM('Control Sample Data'!G$3:G$98)&gt;10,IF(AND(ISNUMBER('Control Sample Data'!G220),'Control Sample Data'!G220&lt;$B$1,'Control Sample Data'!G220&gt;0),'Control Sample Data'!G220,$B$1),"")</f>
        <v/>
      </c>
      <c r="T221" s="15" t="str">
        <f>IF(SUM('Control Sample Data'!H$3:H$98)&gt;10,IF(AND(ISNUMBER('Control Sample Data'!H220),'Control Sample Data'!H220&lt;$B$1,'Control Sample Data'!H220&gt;0),'Control Sample Data'!H220,$B$1),"")</f>
        <v/>
      </c>
      <c r="U221" s="15" t="str">
        <f>IF(SUM('Control Sample Data'!I$3:I$98)&gt;10,IF(AND(ISNUMBER('Control Sample Data'!I220),'Control Sample Data'!I220&lt;$B$1,'Control Sample Data'!I220&gt;0),'Control Sample Data'!I220,$B$1),"")</f>
        <v/>
      </c>
      <c r="V221" s="15" t="str">
        <f>IF(SUM('Control Sample Data'!J$3:J$98)&gt;10,IF(AND(ISNUMBER('Control Sample Data'!J220),'Control Sample Data'!J220&lt;$B$1,'Control Sample Data'!J220&gt;0),'Control Sample Data'!J220,$B$1),"")</f>
        <v/>
      </c>
      <c r="W221" s="15" t="str">
        <f>IF(SUM('Control Sample Data'!K$3:K$98)&gt;10,IF(AND(ISNUMBER('Control Sample Data'!K220),'Control Sample Data'!K220&lt;$B$1,'Control Sample Data'!K220&gt;0),'Control Sample Data'!K220,$B$1),"")</f>
        <v/>
      </c>
      <c r="X221" s="15" t="str">
        <f>IF(SUM('Control Sample Data'!L$3:L$98)&gt;10,IF(AND(ISNUMBER('Control Sample Data'!L220),'Control Sample Data'!L220&lt;$B$1,'Control Sample Data'!L220&gt;0),'Control Sample Data'!L220,$B$1),"")</f>
        <v/>
      </c>
      <c r="Y221" s="15" t="str">
        <f>IF(SUM('Control Sample Data'!M$3:M$98)&gt;10,IF(AND(ISNUMBER('Control Sample Data'!M220),'Control Sample Data'!M220&lt;$B$1,'Control Sample Data'!M220&gt;0),'Control Sample Data'!M220,$B$1),"")</f>
        <v/>
      </c>
      <c r="AT221" s="34" t="str">
        <f t="shared" si="182"/>
        <v/>
      </c>
      <c r="AU221" s="34" t="str">
        <f t="shared" si="183"/>
        <v/>
      </c>
      <c r="AV221" s="34" t="str">
        <f t="shared" si="184"/>
        <v/>
      </c>
      <c r="AW221" s="34" t="str">
        <f t="shared" si="185"/>
        <v/>
      </c>
      <c r="AX221" s="34" t="str">
        <f t="shared" si="186"/>
        <v/>
      </c>
      <c r="AY221" s="34" t="str">
        <f t="shared" si="187"/>
        <v/>
      </c>
      <c r="AZ221" s="34" t="str">
        <f t="shared" si="188"/>
        <v/>
      </c>
      <c r="BA221" s="34" t="str">
        <f t="shared" si="189"/>
        <v/>
      </c>
      <c r="BB221" s="34" t="str">
        <f t="shared" si="190"/>
        <v/>
      </c>
      <c r="BC221" s="34" t="str">
        <f t="shared" si="191"/>
        <v/>
      </c>
      <c r="BD221" s="34" t="str">
        <f t="shared" si="193"/>
        <v/>
      </c>
      <c r="BE221" s="34" t="str">
        <f t="shared" si="194"/>
        <v/>
      </c>
      <c r="BF221" s="34" t="str">
        <f t="shared" si="195"/>
        <v/>
      </c>
      <c r="BG221" s="34" t="str">
        <f t="shared" si="196"/>
        <v/>
      </c>
      <c r="BH221" s="34" t="str">
        <f t="shared" si="197"/>
        <v/>
      </c>
      <c r="BI221" s="34" t="str">
        <f t="shared" si="198"/>
        <v/>
      </c>
      <c r="BJ221" s="34" t="str">
        <f t="shared" si="199"/>
        <v/>
      </c>
      <c r="BK221" s="34" t="str">
        <f t="shared" si="200"/>
        <v/>
      </c>
      <c r="BL221" s="34" t="str">
        <f t="shared" si="201"/>
        <v/>
      </c>
      <c r="BM221" s="34" t="str">
        <f t="shared" si="202"/>
        <v/>
      </c>
      <c r="BN221" s="36" t="e">
        <f t="shared" si="170"/>
        <v>#DIV/0!</v>
      </c>
      <c r="BO221" s="36" t="e">
        <f t="shared" si="171"/>
        <v>#DIV/0!</v>
      </c>
      <c r="BP221" s="37" t="str">
        <f t="shared" si="203"/>
        <v/>
      </c>
      <c r="BQ221" s="37" t="str">
        <f t="shared" si="204"/>
        <v/>
      </c>
      <c r="BR221" s="37" t="str">
        <f t="shared" si="205"/>
        <v/>
      </c>
      <c r="BS221" s="37" t="str">
        <f t="shared" si="206"/>
        <v/>
      </c>
      <c r="BT221" s="37" t="str">
        <f t="shared" si="207"/>
        <v/>
      </c>
      <c r="BU221" s="37" t="str">
        <f t="shared" si="208"/>
        <v/>
      </c>
      <c r="BV221" s="37" t="str">
        <f t="shared" si="209"/>
        <v/>
      </c>
      <c r="BW221" s="37" t="str">
        <f t="shared" si="210"/>
        <v/>
      </c>
      <c r="BX221" s="37" t="str">
        <f t="shared" si="211"/>
        <v/>
      </c>
      <c r="BY221" s="37" t="str">
        <f t="shared" si="212"/>
        <v/>
      </c>
      <c r="BZ221" s="37" t="str">
        <f t="shared" si="213"/>
        <v/>
      </c>
      <c r="CA221" s="37" t="str">
        <f t="shared" si="214"/>
        <v/>
      </c>
      <c r="CB221" s="37" t="str">
        <f t="shared" si="215"/>
        <v/>
      </c>
      <c r="CC221" s="37" t="str">
        <f t="shared" si="216"/>
        <v/>
      </c>
      <c r="CD221" s="37" t="str">
        <f t="shared" si="217"/>
        <v/>
      </c>
      <c r="CE221" s="37" t="str">
        <f t="shared" si="218"/>
        <v/>
      </c>
      <c r="CF221" s="37" t="str">
        <f t="shared" si="219"/>
        <v/>
      </c>
      <c r="CG221" s="37" t="str">
        <f t="shared" si="220"/>
        <v/>
      </c>
      <c r="CH221" s="37" t="str">
        <f t="shared" si="221"/>
        <v/>
      </c>
      <c r="CI221" s="37" t="str">
        <f t="shared" si="222"/>
        <v/>
      </c>
    </row>
    <row r="222" spans="1:87" ht="12.75">
      <c r="A222" s="16"/>
      <c r="B222" s="14" t="str">
        <f>'Gene Table'!E221</f>
        <v>HFE</v>
      </c>
      <c r="C222" s="14" t="s">
        <v>113</v>
      </c>
      <c r="D222" s="15" t="str">
        <f>IF(SUM('Test Sample Data'!D$3:D$98)&gt;10,IF(AND(ISNUMBER('Test Sample Data'!D221),'Test Sample Data'!D221&lt;$B$1,'Test Sample Data'!D221&gt;0),'Test Sample Data'!D221,$B$1),"")</f>
        <v/>
      </c>
      <c r="E222" s="15" t="str">
        <f>IF(SUM('Test Sample Data'!E$3:E$98)&gt;10,IF(AND(ISNUMBER('Test Sample Data'!E221),'Test Sample Data'!E221&lt;$B$1,'Test Sample Data'!E221&gt;0),'Test Sample Data'!E221,$B$1),"")</f>
        <v/>
      </c>
      <c r="F222" s="15" t="str">
        <f>IF(SUM('Test Sample Data'!F$3:F$98)&gt;10,IF(AND(ISNUMBER('Test Sample Data'!F221),'Test Sample Data'!F221&lt;$B$1,'Test Sample Data'!F221&gt;0),'Test Sample Data'!F221,$B$1),"")</f>
        <v/>
      </c>
      <c r="G222" s="15" t="str">
        <f>IF(SUM('Test Sample Data'!G$3:G$98)&gt;10,IF(AND(ISNUMBER('Test Sample Data'!G221),'Test Sample Data'!G221&lt;$B$1,'Test Sample Data'!G221&gt;0),'Test Sample Data'!G221,$B$1),"")</f>
        <v/>
      </c>
      <c r="H222" s="15" t="str">
        <f>IF(SUM('Test Sample Data'!H$3:H$98)&gt;10,IF(AND(ISNUMBER('Test Sample Data'!H221),'Test Sample Data'!H221&lt;$B$1,'Test Sample Data'!H221&gt;0),'Test Sample Data'!H221,$B$1),"")</f>
        <v/>
      </c>
      <c r="I222" s="15" t="str">
        <f>IF(SUM('Test Sample Data'!I$3:I$98)&gt;10,IF(AND(ISNUMBER('Test Sample Data'!I221),'Test Sample Data'!I221&lt;$B$1,'Test Sample Data'!I221&gt;0),'Test Sample Data'!I221,$B$1),"")</f>
        <v/>
      </c>
      <c r="J222" s="15" t="str">
        <f>IF(SUM('Test Sample Data'!J$3:J$98)&gt;10,IF(AND(ISNUMBER('Test Sample Data'!J221),'Test Sample Data'!J221&lt;$B$1,'Test Sample Data'!J221&gt;0),'Test Sample Data'!J221,$B$1),"")</f>
        <v/>
      </c>
      <c r="K222" s="15" t="str">
        <f>IF(SUM('Test Sample Data'!K$3:K$98)&gt;10,IF(AND(ISNUMBER('Test Sample Data'!K221),'Test Sample Data'!K221&lt;$B$1,'Test Sample Data'!K221&gt;0),'Test Sample Data'!K221,$B$1),"")</f>
        <v/>
      </c>
      <c r="L222" s="15" t="str">
        <f>IF(SUM('Test Sample Data'!L$3:L$98)&gt;10,IF(AND(ISNUMBER('Test Sample Data'!L221),'Test Sample Data'!L221&lt;$B$1,'Test Sample Data'!L221&gt;0),'Test Sample Data'!L221,$B$1),"")</f>
        <v/>
      </c>
      <c r="M222" s="15" t="str">
        <f>IF(SUM('Test Sample Data'!M$3:M$98)&gt;10,IF(AND(ISNUMBER('Test Sample Data'!M221),'Test Sample Data'!M221&lt;$B$1,'Test Sample Data'!M221&gt;0),'Test Sample Data'!M221,$B$1),"")</f>
        <v/>
      </c>
      <c r="N222" s="15" t="str">
        <f>'Gene Table'!E221</f>
        <v>HFE</v>
      </c>
      <c r="O222" s="14" t="s">
        <v>113</v>
      </c>
      <c r="P222" s="15" t="str">
        <f>IF(SUM('Control Sample Data'!D$3:D$98)&gt;10,IF(AND(ISNUMBER('Control Sample Data'!D221),'Control Sample Data'!D221&lt;$B$1,'Control Sample Data'!D221&gt;0),'Control Sample Data'!D221,$B$1),"")</f>
        <v/>
      </c>
      <c r="Q222" s="15" t="str">
        <f>IF(SUM('Control Sample Data'!E$3:E$98)&gt;10,IF(AND(ISNUMBER('Control Sample Data'!E221),'Control Sample Data'!E221&lt;$B$1,'Control Sample Data'!E221&gt;0),'Control Sample Data'!E221,$B$1),"")</f>
        <v/>
      </c>
      <c r="R222" s="15" t="str">
        <f>IF(SUM('Control Sample Data'!F$3:F$98)&gt;10,IF(AND(ISNUMBER('Control Sample Data'!F221),'Control Sample Data'!F221&lt;$B$1,'Control Sample Data'!F221&gt;0),'Control Sample Data'!F221,$B$1),"")</f>
        <v/>
      </c>
      <c r="S222" s="15" t="str">
        <f>IF(SUM('Control Sample Data'!G$3:G$98)&gt;10,IF(AND(ISNUMBER('Control Sample Data'!G221),'Control Sample Data'!G221&lt;$B$1,'Control Sample Data'!G221&gt;0),'Control Sample Data'!G221,$B$1),"")</f>
        <v/>
      </c>
      <c r="T222" s="15" t="str">
        <f>IF(SUM('Control Sample Data'!H$3:H$98)&gt;10,IF(AND(ISNUMBER('Control Sample Data'!H221),'Control Sample Data'!H221&lt;$B$1,'Control Sample Data'!H221&gt;0),'Control Sample Data'!H221,$B$1),"")</f>
        <v/>
      </c>
      <c r="U222" s="15" t="str">
        <f>IF(SUM('Control Sample Data'!I$3:I$98)&gt;10,IF(AND(ISNUMBER('Control Sample Data'!I221),'Control Sample Data'!I221&lt;$B$1,'Control Sample Data'!I221&gt;0),'Control Sample Data'!I221,$B$1),"")</f>
        <v/>
      </c>
      <c r="V222" s="15" t="str">
        <f>IF(SUM('Control Sample Data'!J$3:J$98)&gt;10,IF(AND(ISNUMBER('Control Sample Data'!J221),'Control Sample Data'!J221&lt;$B$1,'Control Sample Data'!J221&gt;0),'Control Sample Data'!J221,$B$1),"")</f>
        <v/>
      </c>
      <c r="W222" s="15" t="str">
        <f>IF(SUM('Control Sample Data'!K$3:K$98)&gt;10,IF(AND(ISNUMBER('Control Sample Data'!K221),'Control Sample Data'!K221&lt;$B$1,'Control Sample Data'!K221&gt;0),'Control Sample Data'!K221,$B$1),"")</f>
        <v/>
      </c>
      <c r="X222" s="15" t="str">
        <f>IF(SUM('Control Sample Data'!L$3:L$98)&gt;10,IF(AND(ISNUMBER('Control Sample Data'!L221),'Control Sample Data'!L221&lt;$B$1,'Control Sample Data'!L221&gt;0),'Control Sample Data'!L221,$B$1),"")</f>
        <v/>
      </c>
      <c r="Y222" s="15" t="str">
        <f>IF(SUM('Control Sample Data'!M$3:M$98)&gt;10,IF(AND(ISNUMBER('Control Sample Data'!M221),'Control Sample Data'!M221&lt;$B$1,'Control Sample Data'!M221&gt;0),'Control Sample Data'!M221,$B$1),"")</f>
        <v/>
      </c>
      <c r="AT222" s="34" t="str">
        <f t="shared" si="182"/>
        <v/>
      </c>
      <c r="AU222" s="34" t="str">
        <f t="shared" si="183"/>
        <v/>
      </c>
      <c r="AV222" s="34" t="str">
        <f t="shared" si="184"/>
        <v/>
      </c>
      <c r="AW222" s="34" t="str">
        <f t="shared" si="185"/>
        <v/>
      </c>
      <c r="AX222" s="34" t="str">
        <f t="shared" si="186"/>
        <v/>
      </c>
      <c r="AY222" s="34" t="str">
        <f t="shared" si="187"/>
        <v/>
      </c>
      <c r="AZ222" s="34" t="str">
        <f t="shared" si="188"/>
        <v/>
      </c>
      <c r="BA222" s="34" t="str">
        <f t="shared" si="189"/>
        <v/>
      </c>
      <c r="BB222" s="34" t="str">
        <f t="shared" si="190"/>
        <v/>
      </c>
      <c r="BC222" s="34" t="str">
        <f t="shared" si="191"/>
        <v/>
      </c>
      <c r="BD222" s="34" t="str">
        <f t="shared" si="193"/>
        <v/>
      </c>
      <c r="BE222" s="34" t="str">
        <f t="shared" si="194"/>
        <v/>
      </c>
      <c r="BF222" s="34" t="str">
        <f t="shared" si="195"/>
        <v/>
      </c>
      <c r="BG222" s="34" t="str">
        <f t="shared" si="196"/>
        <v/>
      </c>
      <c r="BH222" s="34" t="str">
        <f t="shared" si="197"/>
        <v/>
      </c>
      <c r="BI222" s="34" t="str">
        <f t="shared" si="198"/>
        <v/>
      </c>
      <c r="BJ222" s="34" t="str">
        <f t="shared" si="199"/>
        <v/>
      </c>
      <c r="BK222" s="34" t="str">
        <f t="shared" si="200"/>
        <v/>
      </c>
      <c r="BL222" s="34" t="str">
        <f t="shared" si="201"/>
        <v/>
      </c>
      <c r="BM222" s="34" t="str">
        <f t="shared" si="202"/>
        <v/>
      </c>
      <c r="BN222" s="36" t="e">
        <f t="shared" si="170"/>
        <v>#DIV/0!</v>
      </c>
      <c r="BO222" s="36" t="e">
        <f t="shared" si="171"/>
        <v>#DIV/0!</v>
      </c>
      <c r="BP222" s="37" t="str">
        <f t="shared" si="203"/>
        <v/>
      </c>
      <c r="BQ222" s="37" t="str">
        <f t="shared" si="204"/>
        <v/>
      </c>
      <c r="BR222" s="37" t="str">
        <f t="shared" si="205"/>
        <v/>
      </c>
      <c r="BS222" s="37" t="str">
        <f t="shared" si="206"/>
        <v/>
      </c>
      <c r="BT222" s="37" t="str">
        <f t="shared" si="207"/>
        <v/>
      </c>
      <c r="BU222" s="37" t="str">
        <f t="shared" si="208"/>
        <v/>
      </c>
      <c r="BV222" s="37" t="str">
        <f t="shared" si="209"/>
        <v/>
      </c>
      <c r="BW222" s="37" t="str">
        <f t="shared" si="210"/>
        <v/>
      </c>
      <c r="BX222" s="37" t="str">
        <f t="shared" si="211"/>
        <v/>
      </c>
      <c r="BY222" s="37" t="str">
        <f t="shared" si="212"/>
        <v/>
      </c>
      <c r="BZ222" s="37" t="str">
        <f t="shared" si="213"/>
        <v/>
      </c>
      <c r="CA222" s="37" t="str">
        <f t="shared" si="214"/>
        <v/>
      </c>
      <c r="CB222" s="37" t="str">
        <f t="shared" si="215"/>
        <v/>
      </c>
      <c r="CC222" s="37" t="str">
        <f t="shared" si="216"/>
        <v/>
      </c>
      <c r="CD222" s="37" t="str">
        <f t="shared" si="217"/>
        <v/>
      </c>
      <c r="CE222" s="37" t="str">
        <f t="shared" si="218"/>
        <v/>
      </c>
      <c r="CF222" s="37" t="str">
        <f t="shared" si="219"/>
        <v/>
      </c>
      <c r="CG222" s="37" t="str">
        <f t="shared" si="220"/>
        <v/>
      </c>
      <c r="CH222" s="37" t="str">
        <f t="shared" si="221"/>
        <v/>
      </c>
      <c r="CI222" s="37" t="str">
        <f t="shared" si="222"/>
        <v/>
      </c>
    </row>
    <row r="223" spans="1:87" ht="12.75">
      <c r="A223" s="16"/>
      <c r="B223" s="14" t="str">
        <f>'Gene Table'!E222</f>
        <v>HDAC2</v>
      </c>
      <c r="C223" s="14" t="s">
        <v>117</v>
      </c>
      <c r="D223" s="15" t="str">
        <f>IF(SUM('Test Sample Data'!D$3:D$98)&gt;10,IF(AND(ISNUMBER('Test Sample Data'!D222),'Test Sample Data'!D222&lt;$B$1,'Test Sample Data'!D222&gt;0),'Test Sample Data'!D222,$B$1),"")</f>
        <v/>
      </c>
      <c r="E223" s="15" t="str">
        <f>IF(SUM('Test Sample Data'!E$3:E$98)&gt;10,IF(AND(ISNUMBER('Test Sample Data'!E222),'Test Sample Data'!E222&lt;$B$1,'Test Sample Data'!E222&gt;0),'Test Sample Data'!E222,$B$1),"")</f>
        <v/>
      </c>
      <c r="F223" s="15" t="str">
        <f>IF(SUM('Test Sample Data'!F$3:F$98)&gt;10,IF(AND(ISNUMBER('Test Sample Data'!F222),'Test Sample Data'!F222&lt;$B$1,'Test Sample Data'!F222&gt;0),'Test Sample Data'!F222,$B$1),"")</f>
        <v/>
      </c>
      <c r="G223" s="15" t="str">
        <f>IF(SUM('Test Sample Data'!G$3:G$98)&gt;10,IF(AND(ISNUMBER('Test Sample Data'!G222),'Test Sample Data'!G222&lt;$B$1,'Test Sample Data'!G222&gt;0),'Test Sample Data'!G222,$B$1),"")</f>
        <v/>
      </c>
      <c r="H223" s="15" t="str">
        <f>IF(SUM('Test Sample Data'!H$3:H$98)&gt;10,IF(AND(ISNUMBER('Test Sample Data'!H222),'Test Sample Data'!H222&lt;$B$1,'Test Sample Data'!H222&gt;0),'Test Sample Data'!H222,$B$1),"")</f>
        <v/>
      </c>
      <c r="I223" s="15" t="str">
        <f>IF(SUM('Test Sample Data'!I$3:I$98)&gt;10,IF(AND(ISNUMBER('Test Sample Data'!I222),'Test Sample Data'!I222&lt;$B$1,'Test Sample Data'!I222&gt;0),'Test Sample Data'!I222,$B$1),"")</f>
        <v/>
      </c>
      <c r="J223" s="15" t="str">
        <f>IF(SUM('Test Sample Data'!J$3:J$98)&gt;10,IF(AND(ISNUMBER('Test Sample Data'!J222),'Test Sample Data'!J222&lt;$B$1,'Test Sample Data'!J222&gt;0),'Test Sample Data'!J222,$B$1),"")</f>
        <v/>
      </c>
      <c r="K223" s="15" t="str">
        <f>IF(SUM('Test Sample Data'!K$3:K$98)&gt;10,IF(AND(ISNUMBER('Test Sample Data'!K222),'Test Sample Data'!K222&lt;$B$1,'Test Sample Data'!K222&gt;0),'Test Sample Data'!K222,$B$1),"")</f>
        <v/>
      </c>
      <c r="L223" s="15" t="str">
        <f>IF(SUM('Test Sample Data'!L$3:L$98)&gt;10,IF(AND(ISNUMBER('Test Sample Data'!L222),'Test Sample Data'!L222&lt;$B$1,'Test Sample Data'!L222&gt;0),'Test Sample Data'!L222,$B$1),"")</f>
        <v/>
      </c>
      <c r="M223" s="15" t="str">
        <f>IF(SUM('Test Sample Data'!M$3:M$98)&gt;10,IF(AND(ISNUMBER('Test Sample Data'!M222),'Test Sample Data'!M222&lt;$B$1,'Test Sample Data'!M222&gt;0),'Test Sample Data'!M222,$B$1),"")</f>
        <v/>
      </c>
      <c r="N223" s="15" t="str">
        <f>'Gene Table'!E222</f>
        <v>HDAC2</v>
      </c>
      <c r="O223" s="14" t="s">
        <v>117</v>
      </c>
      <c r="P223" s="15" t="str">
        <f>IF(SUM('Control Sample Data'!D$3:D$98)&gt;10,IF(AND(ISNUMBER('Control Sample Data'!D222),'Control Sample Data'!D222&lt;$B$1,'Control Sample Data'!D222&gt;0),'Control Sample Data'!D222,$B$1),"")</f>
        <v/>
      </c>
      <c r="Q223" s="15" t="str">
        <f>IF(SUM('Control Sample Data'!E$3:E$98)&gt;10,IF(AND(ISNUMBER('Control Sample Data'!E222),'Control Sample Data'!E222&lt;$B$1,'Control Sample Data'!E222&gt;0),'Control Sample Data'!E222,$B$1),"")</f>
        <v/>
      </c>
      <c r="R223" s="15" t="str">
        <f>IF(SUM('Control Sample Data'!F$3:F$98)&gt;10,IF(AND(ISNUMBER('Control Sample Data'!F222),'Control Sample Data'!F222&lt;$B$1,'Control Sample Data'!F222&gt;0),'Control Sample Data'!F222,$B$1),"")</f>
        <v/>
      </c>
      <c r="S223" s="15" t="str">
        <f>IF(SUM('Control Sample Data'!G$3:G$98)&gt;10,IF(AND(ISNUMBER('Control Sample Data'!G222),'Control Sample Data'!G222&lt;$B$1,'Control Sample Data'!G222&gt;0),'Control Sample Data'!G222,$B$1),"")</f>
        <v/>
      </c>
      <c r="T223" s="15" t="str">
        <f>IF(SUM('Control Sample Data'!H$3:H$98)&gt;10,IF(AND(ISNUMBER('Control Sample Data'!H222),'Control Sample Data'!H222&lt;$B$1,'Control Sample Data'!H222&gt;0),'Control Sample Data'!H222,$B$1),"")</f>
        <v/>
      </c>
      <c r="U223" s="15" t="str">
        <f>IF(SUM('Control Sample Data'!I$3:I$98)&gt;10,IF(AND(ISNUMBER('Control Sample Data'!I222),'Control Sample Data'!I222&lt;$B$1,'Control Sample Data'!I222&gt;0),'Control Sample Data'!I222,$B$1),"")</f>
        <v/>
      </c>
      <c r="V223" s="15" t="str">
        <f>IF(SUM('Control Sample Data'!J$3:J$98)&gt;10,IF(AND(ISNUMBER('Control Sample Data'!J222),'Control Sample Data'!J222&lt;$B$1,'Control Sample Data'!J222&gt;0),'Control Sample Data'!J222,$B$1),"")</f>
        <v/>
      </c>
      <c r="W223" s="15" t="str">
        <f>IF(SUM('Control Sample Data'!K$3:K$98)&gt;10,IF(AND(ISNUMBER('Control Sample Data'!K222),'Control Sample Data'!K222&lt;$B$1,'Control Sample Data'!K222&gt;0),'Control Sample Data'!K222,$B$1),"")</f>
        <v/>
      </c>
      <c r="X223" s="15" t="str">
        <f>IF(SUM('Control Sample Data'!L$3:L$98)&gt;10,IF(AND(ISNUMBER('Control Sample Data'!L222),'Control Sample Data'!L222&lt;$B$1,'Control Sample Data'!L222&gt;0),'Control Sample Data'!L222,$B$1),"")</f>
        <v/>
      </c>
      <c r="Y223" s="15" t="str">
        <f>IF(SUM('Control Sample Data'!M$3:M$98)&gt;10,IF(AND(ISNUMBER('Control Sample Data'!M222),'Control Sample Data'!M222&lt;$B$1,'Control Sample Data'!M222&gt;0),'Control Sample Data'!M222,$B$1),"")</f>
        <v/>
      </c>
      <c r="AT223" s="34" t="str">
        <f t="shared" si="182"/>
        <v/>
      </c>
      <c r="AU223" s="34" t="str">
        <f t="shared" si="183"/>
        <v/>
      </c>
      <c r="AV223" s="34" t="str">
        <f t="shared" si="184"/>
        <v/>
      </c>
      <c r="AW223" s="34" t="str">
        <f t="shared" si="185"/>
        <v/>
      </c>
      <c r="AX223" s="34" t="str">
        <f t="shared" si="186"/>
        <v/>
      </c>
      <c r="AY223" s="34" t="str">
        <f t="shared" si="187"/>
        <v/>
      </c>
      <c r="AZ223" s="34" t="str">
        <f t="shared" si="188"/>
        <v/>
      </c>
      <c r="BA223" s="34" t="str">
        <f t="shared" si="189"/>
        <v/>
      </c>
      <c r="BB223" s="34" t="str">
        <f t="shared" si="190"/>
        <v/>
      </c>
      <c r="BC223" s="34" t="str">
        <f t="shared" si="191"/>
        <v/>
      </c>
      <c r="BD223" s="34" t="str">
        <f t="shared" si="193"/>
        <v/>
      </c>
      <c r="BE223" s="34" t="str">
        <f t="shared" si="194"/>
        <v/>
      </c>
      <c r="BF223" s="34" t="str">
        <f t="shared" si="195"/>
        <v/>
      </c>
      <c r="BG223" s="34" t="str">
        <f t="shared" si="196"/>
        <v/>
      </c>
      <c r="BH223" s="34" t="str">
        <f t="shared" si="197"/>
        <v/>
      </c>
      <c r="BI223" s="34" t="str">
        <f t="shared" si="198"/>
        <v/>
      </c>
      <c r="BJ223" s="34" t="str">
        <f t="shared" si="199"/>
        <v/>
      </c>
      <c r="BK223" s="34" t="str">
        <f t="shared" si="200"/>
        <v/>
      </c>
      <c r="BL223" s="34" t="str">
        <f t="shared" si="201"/>
        <v/>
      </c>
      <c r="BM223" s="34" t="str">
        <f t="shared" si="202"/>
        <v/>
      </c>
      <c r="BN223" s="36" t="e">
        <f t="shared" si="170"/>
        <v>#DIV/0!</v>
      </c>
      <c r="BO223" s="36" t="e">
        <f t="shared" si="171"/>
        <v>#DIV/0!</v>
      </c>
      <c r="BP223" s="37" t="str">
        <f t="shared" si="203"/>
        <v/>
      </c>
      <c r="BQ223" s="37" t="str">
        <f t="shared" si="204"/>
        <v/>
      </c>
      <c r="BR223" s="37" t="str">
        <f t="shared" si="205"/>
        <v/>
      </c>
      <c r="BS223" s="37" t="str">
        <f t="shared" si="206"/>
        <v/>
      </c>
      <c r="BT223" s="37" t="str">
        <f t="shared" si="207"/>
        <v/>
      </c>
      <c r="BU223" s="37" t="str">
        <f t="shared" si="208"/>
        <v/>
      </c>
      <c r="BV223" s="37" t="str">
        <f t="shared" si="209"/>
        <v/>
      </c>
      <c r="BW223" s="37" t="str">
        <f t="shared" si="210"/>
        <v/>
      </c>
      <c r="BX223" s="37" t="str">
        <f t="shared" si="211"/>
        <v/>
      </c>
      <c r="BY223" s="37" t="str">
        <f t="shared" si="212"/>
        <v/>
      </c>
      <c r="BZ223" s="37" t="str">
        <f t="shared" si="213"/>
        <v/>
      </c>
      <c r="CA223" s="37" t="str">
        <f t="shared" si="214"/>
        <v/>
      </c>
      <c r="CB223" s="37" t="str">
        <f t="shared" si="215"/>
        <v/>
      </c>
      <c r="CC223" s="37" t="str">
        <f t="shared" si="216"/>
        <v/>
      </c>
      <c r="CD223" s="37" t="str">
        <f t="shared" si="217"/>
        <v/>
      </c>
      <c r="CE223" s="37" t="str">
        <f t="shared" si="218"/>
        <v/>
      </c>
      <c r="CF223" s="37" t="str">
        <f t="shared" si="219"/>
        <v/>
      </c>
      <c r="CG223" s="37" t="str">
        <f t="shared" si="220"/>
        <v/>
      </c>
      <c r="CH223" s="37" t="str">
        <f t="shared" si="221"/>
        <v/>
      </c>
      <c r="CI223" s="37" t="str">
        <f t="shared" si="222"/>
        <v/>
      </c>
    </row>
    <row r="224" spans="1:87" ht="12.75">
      <c r="A224" s="16"/>
      <c r="B224" s="14" t="str">
        <f>'Gene Table'!E223</f>
        <v>GSTZ1</v>
      </c>
      <c r="C224" s="14" t="s">
        <v>121</v>
      </c>
      <c r="D224" s="15" t="str">
        <f>IF(SUM('Test Sample Data'!D$3:D$98)&gt;10,IF(AND(ISNUMBER('Test Sample Data'!D223),'Test Sample Data'!D223&lt;$B$1,'Test Sample Data'!D223&gt;0),'Test Sample Data'!D223,$B$1),"")</f>
        <v/>
      </c>
      <c r="E224" s="15" t="str">
        <f>IF(SUM('Test Sample Data'!E$3:E$98)&gt;10,IF(AND(ISNUMBER('Test Sample Data'!E223),'Test Sample Data'!E223&lt;$B$1,'Test Sample Data'!E223&gt;0),'Test Sample Data'!E223,$B$1),"")</f>
        <v/>
      </c>
      <c r="F224" s="15" t="str">
        <f>IF(SUM('Test Sample Data'!F$3:F$98)&gt;10,IF(AND(ISNUMBER('Test Sample Data'!F223),'Test Sample Data'!F223&lt;$B$1,'Test Sample Data'!F223&gt;0),'Test Sample Data'!F223,$B$1),"")</f>
        <v/>
      </c>
      <c r="G224" s="15" t="str">
        <f>IF(SUM('Test Sample Data'!G$3:G$98)&gt;10,IF(AND(ISNUMBER('Test Sample Data'!G223),'Test Sample Data'!G223&lt;$B$1,'Test Sample Data'!G223&gt;0),'Test Sample Data'!G223,$B$1),"")</f>
        <v/>
      </c>
      <c r="H224" s="15" t="str">
        <f>IF(SUM('Test Sample Data'!H$3:H$98)&gt;10,IF(AND(ISNUMBER('Test Sample Data'!H223),'Test Sample Data'!H223&lt;$B$1,'Test Sample Data'!H223&gt;0),'Test Sample Data'!H223,$B$1),"")</f>
        <v/>
      </c>
      <c r="I224" s="15" t="str">
        <f>IF(SUM('Test Sample Data'!I$3:I$98)&gt;10,IF(AND(ISNUMBER('Test Sample Data'!I223),'Test Sample Data'!I223&lt;$B$1,'Test Sample Data'!I223&gt;0),'Test Sample Data'!I223,$B$1),"")</f>
        <v/>
      </c>
      <c r="J224" s="15" t="str">
        <f>IF(SUM('Test Sample Data'!J$3:J$98)&gt;10,IF(AND(ISNUMBER('Test Sample Data'!J223),'Test Sample Data'!J223&lt;$B$1,'Test Sample Data'!J223&gt;0),'Test Sample Data'!J223,$B$1),"")</f>
        <v/>
      </c>
      <c r="K224" s="15" t="str">
        <f>IF(SUM('Test Sample Data'!K$3:K$98)&gt;10,IF(AND(ISNUMBER('Test Sample Data'!K223),'Test Sample Data'!K223&lt;$B$1,'Test Sample Data'!K223&gt;0),'Test Sample Data'!K223,$B$1),"")</f>
        <v/>
      </c>
      <c r="L224" s="15" t="str">
        <f>IF(SUM('Test Sample Data'!L$3:L$98)&gt;10,IF(AND(ISNUMBER('Test Sample Data'!L223),'Test Sample Data'!L223&lt;$B$1,'Test Sample Data'!L223&gt;0),'Test Sample Data'!L223,$B$1),"")</f>
        <v/>
      </c>
      <c r="M224" s="15" t="str">
        <f>IF(SUM('Test Sample Data'!M$3:M$98)&gt;10,IF(AND(ISNUMBER('Test Sample Data'!M223),'Test Sample Data'!M223&lt;$B$1,'Test Sample Data'!M223&gt;0),'Test Sample Data'!M223,$B$1),"")</f>
        <v/>
      </c>
      <c r="N224" s="15" t="str">
        <f>'Gene Table'!E223</f>
        <v>GSTZ1</v>
      </c>
      <c r="O224" s="14" t="s">
        <v>121</v>
      </c>
      <c r="P224" s="15" t="str">
        <f>IF(SUM('Control Sample Data'!D$3:D$98)&gt;10,IF(AND(ISNUMBER('Control Sample Data'!D223),'Control Sample Data'!D223&lt;$B$1,'Control Sample Data'!D223&gt;0),'Control Sample Data'!D223,$B$1),"")</f>
        <v/>
      </c>
      <c r="Q224" s="15" t="str">
        <f>IF(SUM('Control Sample Data'!E$3:E$98)&gt;10,IF(AND(ISNUMBER('Control Sample Data'!E223),'Control Sample Data'!E223&lt;$B$1,'Control Sample Data'!E223&gt;0),'Control Sample Data'!E223,$B$1),"")</f>
        <v/>
      </c>
      <c r="R224" s="15" t="str">
        <f>IF(SUM('Control Sample Data'!F$3:F$98)&gt;10,IF(AND(ISNUMBER('Control Sample Data'!F223),'Control Sample Data'!F223&lt;$B$1,'Control Sample Data'!F223&gt;0),'Control Sample Data'!F223,$B$1),"")</f>
        <v/>
      </c>
      <c r="S224" s="15" t="str">
        <f>IF(SUM('Control Sample Data'!G$3:G$98)&gt;10,IF(AND(ISNUMBER('Control Sample Data'!G223),'Control Sample Data'!G223&lt;$B$1,'Control Sample Data'!G223&gt;0),'Control Sample Data'!G223,$B$1),"")</f>
        <v/>
      </c>
      <c r="T224" s="15" t="str">
        <f>IF(SUM('Control Sample Data'!H$3:H$98)&gt;10,IF(AND(ISNUMBER('Control Sample Data'!H223),'Control Sample Data'!H223&lt;$B$1,'Control Sample Data'!H223&gt;0),'Control Sample Data'!H223,$B$1),"")</f>
        <v/>
      </c>
      <c r="U224" s="15" t="str">
        <f>IF(SUM('Control Sample Data'!I$3:I$98)&gt;10,IF(AND(ISNUMBER('Control Sample Data'!I223),'Control Sample Data'!I223&lt;$B$1,'Control Sample Data'!I223&gt;0),'Control Sample Data'!I223,$B$1),"")</f>
        <v/>
      </c>
      <c r="V224" s="15" t="str">
        <f>IF(SUM('Control Sample Data'!J$3:J$98)&gt;10,IF(AND(ISNUMBER('Control Sample Data'!J223),'Control Sample Data'!J223&lt;$B$1,'Control Sample Data'!J223&gt;0),'Control Sample Data'!J223,$B$1),"")</f>
        <v/>
      </c>
      <c r="W224" s="15" t="str">
        <f>IF(SUM('Control Sample Data'!K$3:K$98)&gt;10,IF(AND(ISNUMBER('Control Sample Data'!K223),'Control Sample Data'!K223&lt;$B$1,'Control Sample Data'!K223&gt;0),'Control Sample Data'!K223,$B$1),"")</f>
        <v/>
      </c>
      <c r="X224" s="15" t="str">
        <f>IF(SUM('Control Sample Data'!L$3:L$98)&gt;10,IF(AND(ISNUMBER('Control Sample Data'!L223),'Control Sample Data'!L223&lt;$B$1,'Control Sample Data'!L223&gt;0),'Control Sample Data'!L223,$B$1),"")</f>
        <v/>
      </c>
      <c r="Y224" s="15" t="str">
        <f>IF(SUM('Control Sample Data'!M$3:M$98)&gt;10,IF(AND(ISNUMBER('Control Sample Data'!M223),'Control Sample Data'!M223&lt;$B$1,'Control Sample Data'!M223&gt;0),'Control Sample Data'!M223,$B$1),"")</f>
        <v/>
      </c>
      <c r="AT224" s="34" t="str">
        <f t="shared" si="182"/>
        <v/>
      </c>
      <c r="AU224" s="34" t="str">
        <f t="shared" si="183"/>
        <v/>
      </c>
      <c r="AV224" s="34" t="str">
        <f t="shared" si="184"/>
        <v/>
      </c>
      <c r="AW224" s="34" t="str">
        <f t="shared" si="185"/>
        <v/>
      </c>
      <c r="AX224" s="34" t="str">
        <f t="shared" si="186"/>
        <v/>
      </c>
      <c r="AY224" s="34" t="str">
        <f t="shared" si="187"/>
        <v/>
      </c>
      <c r="AZ224" s="34" t="str">
        <f t="shared" si="188"/>
        <v/>
      </c>
      <c r="BA224" s="34" t="str">
        <f t="shared" si="189"/>
        <v/>
      </c>
      <c r="BB224" s="34" t="str">
        <f t="shared" si="190"/>
        <v/>
      </c>
      <c r="BC224" s="34" t="str">
        <f t="shared" si="191"/>
        <v/>
      </c>
      <c r="BD224" s="34" t="str">
        <f t="shared" si="193"/>
        <v/>
      </c>
      <c r="BE224" s="34" t="str">
        <f t="shared" si="194"/>
        <v/>
      </c>
      <c r="BF224" s="34" t="str">
        <f t="shared" si="195"/>
        <v/>
      </c>
      <c r="BG224" s="34" t="str">
        <f t="shared" si="196"/>
        <v/>
      </c>
      <c r="BH224" s="34" t="str">
        <f t="shared" si="197"/>
        <v/>
      </c>
      <c r="BI224" s="34" t="str">
        <f t="shared" si="198"/>
        <v/>
      </c>
      <c r="BJ224" s="34" t="str">
        <f t="shared" si="199"/>
        <v/>
      </c>
      <c r="BK224" s="34" t="str">
        <f t="shared" si="200"/>
        <v/>
      </c>
      <c r="BL224" s="34" t="str">
        <f t="shared" si="201"/>
        <v/>
      </c>
      <c r="BM224" s="34" t="str">
        <f t="shared" si="202"/>
        <v/>
      </c>
      <c r="BN224" s="36" t="e">
        <f t="shared" si="170"/>
        <v>#DIV/0!</v>
      </c>
      <c r="BO224" s="36" t="e">
        <f t="shared" si="171"/>
        <v>#DIV/0!</v>
      </c>
      <c r="BP224" s="37" t="str">
        <f t="shared" si="203"/>
        <v/>
      </c>
      <c r="BQ224" s="37" t="str">
        <f t="shared" si="204"/>
        <v/>
      </c>
      <c r="BR224" s="37" t="str">
        <f t="shared" si="205"/>
        <v/>
      </c>
      <c r="BS224" s="37" t="str">
        <f t="shared" si="206"/>
        <v/>
      </c>
      <c r="BT224" s="37" t="str">
        <f t="shared" si="207"/>
        <v/>
      </c>
      <c r="BU224" s="37" t="str">
        <f t="shared" si="208"/>
        <v/>
      </c>
      <c r="BV224" s="37" t="str">
        <f t="shared" si="209"/>
        <v/>
      </c>
      <c r="BW224" s="37" t="str">
        <f t="shared" si="210"/>
        <v/>
      </c>
      <c r="BX224" s="37" t="str">
        <f t="shared" si="211"/>
        <v/>
      </c>
      <c r="BY224" s="37" t="str">
        <f t="shared" si="212"/>
        <v/>
      </c>
      <c r="BZ224" s="37" t="str">
        <f t="shared" si="213"/>
        <v/>
      </c>
      <c r="CA224" s="37" t="str">
        <f t="shared" si="214"/>
        <v/>
      </c>
      <c r="CB224" s="37" t="str">
        <f t="shared" si="215"/>
        <v/>
      </c>
      <c r="CC224" s="37" t="str">
        <f t="shared" si="216"/>
        <v/>
      </c>
      <c r="CD224" s="37" t="str">
        <f t="shared" si="217"/>
        <v/>
      </c>
      <c r="CE224" s="37" t="str">
        <f t="shared" si="218"/>
        <v/>
      </c>
      <c r="CF224" s="37" t="str">
        <f t="shared" si="219"/>
        <v/>
      </c>
      <c r="CG224" s="37" t="str">
        <f t="shared" si="220"/>
        <v/>
      </c>
      <c r="CH224" s="37" t="str">
        <f t="shared" si="221"/>
        <v/>
      </c>
      <c r="CI224" s="37" t="str">
        <f t="shared" si="222"/>
        <v/>
      </c>
    </row>
    <row r="225" spans="1:87" ht="12.75">
      <c r="A225" s="16"/>
      <c r="B225" s="14" t="str">
        <f>'Gene Table'!E224</f>
        <v>GSTM2</v>
      </c>
      <c r="C225" s="14" t="s">
        <v>125</v>
      </c>
      <c r="D225" s="15" t="str">
        <f>IF(SUM('Test Sample Data'!D$3:D$98)&gt;10,IF(AND(ISNUMBER('Test Sample Data'!D224),'Test Sample Data'!D224&lt;$B$1,'Test Sample Data'!D224&gt;0),'Test Sample Data'!D224,$B$1),"")</f>
        <v/>
      </c>
      <c r="E225" s="15" t="str">
        <f>IF(SUM('Test Sample Data'!E$3:E$98)&gt;10,IF(AND(ISNUMBER('Test Sample Data'!E224),'Test Sample Data'!E224&lt;$B$1,'Test Sample Data'!E224&gt;0),'Test Sample Data'!E224,$B$1),"")</f>
        <v/>
      </c>
      <c r="F225" s="15" t="str">
        <f>IF(SUM('Test Sample Data'!F$3:F$98)&gt;10,IF(AND(ISNUMBER('Test Sample Data'!F224),'Test Sample Data'!F224&lt;$B$1,'Test Sample Data'!F224&gt;0),'Test Sample Data'!F224,$B$1),"")</f>
        <v/>
      </c>
      <c r="G225" s="15" t="str">
        <f>IF(SUM('Test Sample Data'!G$3:G$98)&gt;10,IF(AND(ISNUMBER('Test Sample Data'!G224),'Test Sample Data'!G224&lt;$B$1,'Test Sample Data'!G224&gt;0),'Test Sample Data'!G224,$B$1),"")</f>
        <v/>
      </c>
      <c r="H225" s="15" t="str">
        <f>IF(SUM('Test Sample Data'!H$3:H$98)&gt;10,IF(AND(ISNUMBER('Test Sample Data'!H224),'Test Sample Data'!H224&lt;$B$1,'Test Sample Data'!H224&gt;0),'Test Sample Data'!H224,$B$1),"")</f>
        <v/>
      </c>
      <c r="I225" s="15" t="str">
        <f>IF(SUM('Test Sample Data'!I$3:I$98)&gt;10,IF(AND(ISNUMBER('Test Sample Data'!I224),'Test Sample Data'!I224&lt;$B$1,'Test Sample Data'!I224&gt;0),'Test Sample Data'!I224,$B$1),"")</f>
        <v/>
      </c>
      <c r="J225" s="15" t="str">
        <f>IF(SUM('Test Sample Data'!J$3:J$98)&gt;10,IF(AND(ISNUMBER('Test Sample Data'!J224),'Test Sample Data'!J224&lt;$B$1,'Test Sample Data'!J224&gt;0),'Test Sample Data'!J224,$B$1),"")</f>
        <v/>
      </c>
      <c r="K225" s="15" t="str">
        <f>IF(SUM('Test Sample Data'!K$3:K$98)&gt;10,IF(AND(ISNUMBER('Test Sample Data'!K224),'Test Sample Data'!K224&lt;$B$1,'Test Sample Data'!K224&gt;0),'Test Sample Data'!K224,$B$1),"")</f>
        <v/>
      </c>
      <c r="L225" s="15" t="str">
        <f>IF(SUM('Test Sample Data'!L$3:L$98)&gt;10,IF(AND(ISNUMBER('Test Sample Data'!L224),'Test Sample Data'!L224&lt;$B$1,'Test Sample Data'!L224&gt;0),'Test Sample Data'!L224,$B$1),"")</f>
        <v/>
      </c>
      <c r="M225" s="15" t="str">
        <f>IF(SUM('Test Sample Data'!M$3:M$98)&gt;10,IF(AND(ISNUMBER('Test Sample Data'!M224),'Test Sample Data'!M224&lt;$B$1,'Test Sample Data'!M224&gt;0),'Test Sample Data'!M224,$B$1),"")</f>
        <v/>
      </c>
      <c r="N225" s="15" t="str">
        <f>'Gene Table'!E224</f>
        <v>GSTM2</v>
      </c>
      <c r="O225" s="14" t="s">
        <v>125</v>
      </c>
      <c r="P225" s="15" t="str">
        <f>IF(SUM('Control Sample Data'!D$3:D$98)&gt;10,IF(AND(ISNUMBER('Control Sample Data'!D224),'Control Sample Data'!D224&lt;$B$1,'Control Sample Data'!D224&gt;0),'Control Sample Data'!D224,$B$1),"")</f>
        <v/>
      </c>
      <c r="Q225" s="15" t="str">
        <f>IF(SUM('Control Sample Data'!E$3:E$98)&gt;10,IF(AND(ISNUMBER('Control Sample Data'!E224),'Control Sample Data'!E224&lt;$B$1,'Control Sample Data'!E224&gt;0),'Control Sample Data'!E224,$B$1),"")</f>
        <v/>
      </c>
      <c r="R225" s="15" t="str">
        <f>IF(SUM('Control Sample Data'!F$3:F$98)&gt;10,IF(AND(ISNUMBER('Control Sample Data'!F224),'Control Sample Data'!F224&lt;$B$1,'Control Sample Data'!F224&gt;0),'Control Sample Data'!F224,$B$1),"")</f>
        <v/>
      </c>
      <c r="S225" s="15" t="str">
        <f>IF(SUM('Control Sample Data'!G$3:G$98)&gt;10,IF(AND(ISNUMBER('Control Sample Data'!G224),'Control Sample Data'!G224&lt;$B$1,'Control Sample Data'!G224&gt;0),'Control Sample Data'!G224,$B$1),"")</f>
        <v/>
      </c>
      <c r="T225" s="15" t="str">
        <f>IF(SUM('Control Sample Data'!H$3:H$98)&gt;10,IF(AND(ISNUMBER('Control Sample Data'!H224),'Control Sample Data'!H224&lt;$B$1,'Control Sample Data'!H224&gt;0),'Control Sample Data'!H224,$B$1),"")</f>
        <v/>
      </c>
      <c r="U225" s="15" t="str">
        <f>IF(SUM('Control Sample Data'!I$3:I$98)&gt;10,IF(AND(ISNUMBER('Control Sample Data'!I224),'Control Sample Data'!I224&lt;$B$1,'Control Sample Data'!I224&gt;0),'Control Sample Data'!I224,$B$1),"")</f>
        <v/>
      </c>
      <c r="V225" s="15" t="str">
        <f>IF(SUM('Control Sample Data'!J$3:J$98)&gt;10,IF(AND(ISNUMBER('Control Sample Data'!J224),'Control Sample Data'!J224&lt;$B$1,'Control Sample Data'!J224&gt;0),'Control Sample Data'!J224,$B$1),"")</f>
        <v/>
      </c>
      <c r="W225" s="15" t="str">
        <f>IF(SUM('Control Sample Data'!K$3:K$98)&gt;10,IF(AND(ISNUMBER('Control Sample Data'!K224),'Control Sample Data'!K224&lt;$B$1,'Control Sample Data'!K224&gt;0),'Control Sample Data'!K224,$B$1),"")</f>
        <v/>
      </c>
      <c r="X225" s="15" t="str">
        <f>IF(SUM('Control Sample Data'!L$3:L$98)&gt;10,IF(AND(ISNUMBER('Control Sample Data'!L224),'Control Sample Data'!L224&lt;$B$1,'Control Sample Data'!L224&gt;0),'Control Sample Data'!L224,$B$1),"")</f>
        <v/>
      </c>
      <c r="Y225" s="15" t="str">
        <f>IF(SUM('Control Sample Data'!M$3:M$98)&gt;10,IF(AND(ISNUMBER('Control Sample Data'!M224),'Control Sample Data'!M224&lt;$B$1,'Control Sample Data'!M224&gt;0),'Control Sample Data'!M224,$B$1),"")</f>
        <v/>
      </c>
      <c r="AT225" s="34" t="str">
        <f t="shared" si="182"/>
        <v/>
      </c>
      <c r="AU225" s="34" t="str">
        <f t="shared" si="183"/>
        <v/>
      </c>
      <c r="AV225" s="34" t="str">
        <f t="shared" si="184"/>
        <v/>
      </c>
      <c r="AW225" s="34" t="str">
        <f t="shared" si="185"/>
        <v/>
      </c>
      <c r="AX225" s="34" t="str">
        <f t="shared" si="186"/>
        <v/>
      </c>
      <c r="AY225" s="34" t="str">
        <f t="shared" si="187"/>
        <v/>
      </c>
      <c r="AZ225" s="34" t="str">
        <f t="shared" si="188"/>
        <v/>
      </c>
      <c r="BA225" s="34" t="str">
        <f t="shared" si="189"/>
        <v/>
      </c>
      <c r="BB225" s="34" t="str">
        <f t="shared" si="190"/>
        <v/>
      </c>
      <c r="BC225" s="34" t="str">
        <f t="shared" si="191"/>
        <v/>
      </c>
      <c r="BD225" s="34" t="str">
        <f t="shared" si="193"/>
        <v/>
      </c>
      <c r="BE225" s="34" t="str">
        <f t="shared" si="194"/>
        <v/>
      </c>
      <c r="BF225" s="34" t="str">
        <f t="shared" si="195"/>
        <v/>
      </c>
      <c r="BG225" s="34" t="str">
        <f t="shared" si="196"/>
        <v/>
      </c>
      <c r="BH225" s="34" t="str">
        <f t="shared" si="197"/>
        <v/>
      </c>
      <c r="BI225" s="34" t="str">
        <f t="shared" si="198"/>
        <v/>
      </c>
      <c r="BJ225" s="34" t="str">
        <f t="shared" si="199"/>
        <v/>
      </c>
      <c r="BK225" s="34" t="str">
        <f t="shared" si="200"/>
        <v/>
      </c>
      <c r="BL225" s="34" t="str">
        <f t="shared" si="201"/>
        <v/>
      </c>
      <c r="BM225" s="34" t="str">
        <f t="shared" si="202"/>
        <v/>
      </c>
      <c r="BN225" s="36" t="e">
        <f t="shared" si="170"/>
        <v>#DIV/0!</v>
      </c>
      <c r="BO225" s="36" t="e">
        <f t="shared" si="171"/>
        <v>#DIV/0!</v>
      </c>
      <c r="BP225" s="37" t="str">
        <f t="shared" si="203"/>
        <v/>
      </c>
      <c r="BQ225" s="37" t="str">
        <f t="shared" si="204"/>
        <v/>
      </c>
      <c r="BR225" s="37" t="str">
        <f t="shared" si="205"/>
        <v/>
      </c>
      <c r="BS225" s="37" t="str">
        <f t="shared" si="206"/>
        <v/>
      </c>
      <c r="BT225" s="37" t="str">
        <f t="shared" si="207"/>
        <v/>
      </c>
      <c r="BU225" s="37" t="str">
        <f t="shared" si="208"/>
        <v/>
      </c>
      <c r="BV225" s="37" t="str">
        <f t="shared" si="209"/>
        <v/>
      </c>
      <c r="BW225" s="37" t="str">
        <f t="shared" si="210"/>
        <v/>
      </c>
      <c r="BX225" s="37" t="str">
        <f t="shared" si="211"/>
        <v/>
      </c>
      <c r="BY225" s="37" t="str">
        <f t="shared" si="212"/>
        <v/>
      </c>
      <c r="BZ225" s="37" t="str">
        <f t="shared" si="213"/>
        <v/>
      </c>
      <c r="CA225" s="37" t="str">
        <f t="shared" si="214"/>
        <v/>
      </c>
      <c r="CB225" s="37" t="str">
        <f t="shared" si="215"/>
        <v/>
      </c>
      <c r="CC225" s="37" t="str">
        <f t="shared" si="216"/>
        <v/>
      </c>
      <c r="CD225" s="37" t="str">
        <f t="shared" si="217"/>
        <v/>
      </c>
      <c r="CE225" s="37" t="str">
        <f t="shared" si="218"/>
        <v/>
      </c>
      <c r="CF225" s="37" t="str">
        <f t="shared" si="219"/>
        <v/>
      </c>
      <c r="CG225" s="37" t="str">
        <f t="shared" si="220"/>
        <v/>
      </c>
      <c r="CH225" s="37" t="str">
        <f t="shared" si="221"/>
        <v/>
      </c>
      <c r="CI225" s="37" t="str">
        <f t="shared" si="222"/>
        <v/>
      </c>
    </row>
    <row r="226" spans="1:87" ht="12.75">
      <c r="A226" s="16"/>
      <c r="B226" s="14" t="str">
        <f>'Gene Table'!E225</f>
        <v>GSTA2</v>
      </c>
      <c r="C226" s="14" t="s">
        <v>129</v>
      </c>
      <c r="D226" s="15" t="str">
        <f>IF(SUM('Test Sample Data'!D$3:D$98)&gt;10,IF(AND(ISNUMBER('Test Sample Data'!D225),'Test Sample Data'!D225&lt;$B$1,'Test Sample Data'!D225&gt;0),'Test Sample Data'!D225,$B$1),"")</f>
        <v/>
      </c>
      <c r="E226" s="15" t="str">
        <f>IF(SUM('Test Sample Data'!E$3:E$98)&gt;10,IF(AND(ISNUMBER('Test Sample Data'!E225),'Test Sample Data'!E225&lt;$B$1,'Test Sample Data'!E225&gt;0),'Test Sample Data'!E225,$B$1),"")</f>
        <v/>
      </c>
      <c r="F226" s="15" t="str">
        <f>IF(SUM('Test Sample Data'!F$3:F$98)&gt;10,IF(AND(ISNUMBER('Test Sample Data'!F225),'Test Sample Data'!F225&lt;$B$1,'Test Sample Data'!F225&gt;0),'Test Sample Data'!F225,$B$1),"")</f>
        <v/>
      </c>
      <c r="G226" s="15" t="str">
        <f>IF(SUM('Test Sample Data'!G$3:G$98)&gt;10,IF(AND(ISNUMBER('Test Sample Data'!G225),'Test Sample Data'!G225&lt;$B$1,'Test Sample Data'!G225&gt;0),'Test Sample Data'!G225,$B$1),"")</f>
        <v/>
      </c>
      <c r="H226" s="15" t="str">
        <f>IF(SUM('Test Sample Data'!H$3:H$98)&gt;10,IF(AND(ISNUMBER('Test Sample Data'!H225),'Test Sample Data'!H225&lt;$B$1,'Test Sample Data'!H225&gt;0),'Test Sample Data'!H225,$B$1),"")</f>
        <v/>
      </c>
      <c r="I226" s="15" t="str">
        <f>IF(SUM('Test Sample Data'!I$3:I$98)&gt;10,IF(AND(ISNUMBER('Test Sample Data'!I225),'Test Sample Data'!I225&lt;$B$1,'Test Sample Data'!I225&gt;0),'Test Sample Data'!I225,$B$1),"")</f>
        <v/>
      </c>
      <c r="J226" s="15" t="str">
        <f>IF(SUM('Test Sample Data'!J$3:J$98)&gt;10,IF(AND(ISNUMBER('Test Sample Data'!J225),'Test Sample Data'!J225&lt;$B$1,'Test Sample Data'!J225&gt;0),'Test Sample Data'!J225,$B$1),"")</f>
        <v/>
      </c>
      <c r="K226" s="15" t="str">
        <f>IF(SUM('Test Sample Data'!K$3:K$98)&gt;10,IF(AND(ISNUMBER('Test Sample Data'!K225),'Test Sample Data'!K225&lt;$B$1,'Test Sample Data'!K225&gt;0),'Test Sample Data'!K225,$B$1),"")</f>
        <v/>
      </c>
      <c r="L226" s="15" t="str">
        <f>IF(SUM('Test Sample Data'!L$3:L$98)&gt;10,IF(AND(ISNUMBER('Test Sample Data'!L225),'Test Sample Data'!L225&lt;$B$1,'Test Sample Data'!L225&gt;0),'Test Sample Data'!L225,$B$1),"")</f>
        <v/>
      </c>
      <c r="M226" s="15" t="str">
        <f>IF(SUM('Test Sample Data'!M$3:M$98)&gt;10,IF(AND(ISNUMBER('Test Sample Data'!M225),'Test Sample Data'!M225&lt;$B$1,'Test Sample Data'!M225&gt;0),'Test Sample Data'!M225,$B$1),"")</f>
        <v/>
      </c>
      <c r="N226" s="15" t="str">
        <f>'Gene Table'!E225</f>
        <v>GSTA2</v>
      </c>
      <c r="O226" s="14" t="s">
        <v>129</v>
      </c>
      <c r="P226" s="15" t="str">
        <f>IF(SUM('Control Sample Data'!D$3:D$98)&gt;10,IF(AND(ISNUMBER('Control Sample Data'!D225),'Control Sample Data'!D225&lt;$B$1,'Control Sample Data'!D225&gt;0),'Control Sample Data'!D225,$B$1),"")</f>
        <v/>
      </c>
      <c r="Q226" s="15" t="str">
        <f>IF(SUM('Control Sample Data'!E$3:E$98)&gt;10,IF(AND(ISNUMBER('Control Sample Data'!E225),'Control Sample Data'!E225&lt;$B$1,'Control Sample Data'!E225&gt;0),'Control Sample Data'!E225,$B$1),"")</f>
        <v/>
      </c>
      <c r="R226" s="15" t="str">
        <f>IF(SUM('Control Sample Data'!F$3:F$98)&gt;10,IF(AND(ISNUMBER('Control Sample Data'!F225),'Control Sample Data'!F225&lt;$B$1,'Control Sample Data'!F225&gt;0),'Control Sample Data'!F225,$B$1),"")</f>
        <v/>
      </c>
      <c r="S226" s="15" t="str">
        <f>IF(SUM('Control Sample Data'!G$3:G$98)&gt;10,IF(AND(ISNUMBER('Control Sample Data'!G225),'Control Sample Data'!G225&lt;$B$1,'Control Sample Data'!G225&gt;0),'Control Sample Data'!G225,$B$1),"")</f>
        <v/>
      </c>
      <c r="T226" s="15" t="str">
        <f>IF(SUM('Control Sample Data'!H$3:H$98)&gt;10,IF(AND(ISNUMBER('Control Sample Data'!H225),'Control Sample Data'!H225&lt;$B$1,'Control Sample Data'!H225&gt;0),'Control Sample Data'!H225,$B$1),"")</f>
        <v/>
      </c>
      <c r="U226" s="15" t="str">
        <f>IF(SUM('Control Sample Data'!I$3:I$98)&gt;10,IF(AND(ISNUMBER('Control Sample Data'!I225),'Control Sample Data'!I225&lt;$B$1,'Control Sample Data'!I225&gt;0),'Control Sample Data'!I225,$B$1),"")</f>
        <v/>
      </c>
      <c r="V226" s="15" t="str">
        <f>IF(SUM('Control Sample Data'!J$3:J$98)&gt;10,IF(AND(ISNUMBER('Control Sample Data'!J225),'Control Sample Data'!J225&lt;$B$1,'Control Sample Data'!J225&gt;0),'Control Sample Data'!J225,$B$1),"")</f>
        <v/>
      </c>
      <c r="W226" s="15" t="str">
        <f>IF(SUM('Control Sample Data'!K$3:K$98)&gt;10,IF(AND(ISNUMBER('Control Sample Data'!K225),'Control Sample Data'!K225&lt;$B$1,'Control Sample Data'!K225&gt;0),'Control Sample Data'!K225,$B$1),"")</f>
        <v/>
      </c>
      <c r="X226" s="15" t="str">
        <f>IF(SUM('Control Sample Data'!L$3:L$98)&gt;10,IF(AND(ISNUMBER('Control Sample Data'!L225),'Control Sample Data'!L225&lt;$B$1,'Control Sample Data'!L225&gt;0),'Control Sample Data'!L225,$B$1),"")</f>
        <v/>
      </c>
      <c r="Y226" s="15" t="str">
        <f>IF(SUM('Control Sample Data'!M$3:M$98)&gt;10,IF(AND(ISNUMBER('Control Sample Data'!M225),'Control Sample Data'!M225&lt;$B$1,'Control Sample Data'!M225&gt;0),'Control Sample Data'!M225,$B$1),"")</f>
        <v/>
      </c>
      <c r="AT226" s="34" t="str">
        <f t="shared" si="182"/>
        <v/>
      </c>
      <c r="AU226" s="34" t="str">
        <f t="shared" si="183"/>
        <v/>
      </c>
      <c r="AV226" s="34" t="str">
        <f t="shared" si="184"/>
        <v/>
      </c>
      <c r="AW226" s="34" t="str">
        <f t="shared" si="185"/>
        <v/>
      </c>
      <c r="AX226" s="34" t="str">
        <f t="shared" si="186"/>
        <v/>
      </c>
      <c r="AY226" s="34" t="str">
        <f t="shared" si="187"/>
        <v/>
      </c>
      <c r="AZ226" s="34" t="str">
        <f t="shared" si="188"/>
        <v/>
      </c>
      <c r="BA226" s="34" t="str">
        <f t="shared" si="189"/>
        <v/>
      </c>
      <c r="BB226" s="34" t="str">
        <f t="shared" si="190"/>
        <v/>
      </c>
      <c r="BC226" s="34" t="str">
        <f t="shared" si="191"/>
        <v/>
      </c>
      <c r="BD226" s="34" t="str">
        <f t="shared" si="193"/>
        <v/>
      </c>
      <c r="BE226" s="34" t="str">
        <f t="shared" si="194"/>
        <v/>
      </c>
      <c r="BF226" s="34" t="str">
        <f t="shared" si="195"/>
        <v/>
      </c>
      <c r="BG226" s="34" t="str">
        <f t="shared" si="196"/>
        <v/>
      </c>
      <c r="BH226" s="34" t="str">
        <f t="shared" si="197"/>
        <v/>
      </c>
      <c r="BI226" s="34" t="str">
        <f t="shared" si="198"/>
        <v/>
      </c>
      <c r="BJ226" s="34" t="str">
        <f t="shared" si="199"/>
        <v/>
      </c>
      <c r="BK226" s="34" t="str">
        <f t="shared" si="200"/>
        <v/>
      </c>
      <c r="BL226" s="34" t="str">
        <f t="shared" si="201"/>
        <v/>
      </c>
      <c r="BM226" s="34" t="str">
        <f t="shared" si="202"/>
        <v/>
      </c>
      <c r="BN226" s="36" t="e">
        <f t="shared" si="170"/>
        <v>#DIV/0!</v>
      </c>
      <c r="BO226" s="36" t="e">
        <f t="shared" si="171"/>
        <v>#DIV/0!</v>
      </c>
      <c r="BP226" s="37" t="str">
        <f t="shared" si="203"/>
        <v/>
      </c>
      <c r="BQ226" s="37" t="str">
        <f t="shared" si="204"/>
        <v/>
      </c>
      <c r="BR226" s="37" t="str">
        <f t="shared" si="205"/>
        <v/>
      </c>
      <c r="BS226" s="37" t="str">
        <f t="shared" si="206"/>
        <v/>
      </c>
      <c r="BT226" s="37" t="str">
        <f t="shared" si="207"/>
        <v/>
      </c>
      <c r="BU226" s="37" t="str">
        <f t="shared" si="208"/>
        <v/>
      </c>
      <c r="BV226" s="37" t="str">
        <f t="shared" si="209"/>
        <v/>
      </c>
      <c r="BW226" s="37" t="str">
        <f t="shared" si="210"/>
        <v/>
      </c>
      <c r="BX226" s="37" t="str">
        <f t="shared" si="211"/>
        <v/>
      </c>
      <c r="BY226" s="37" t="str">
        <f t="shared" si="212"/>
        <v/>
      </c>
      <c r="BZ226" s="37" t="str">
        <f t="shared" si="213"/>
        <v/>
      </c>
      <c r="CA226" s="37" t="str">
        <f t="shared" si="214"/>
        <v/>
      </c>
      <c r="CB226" s="37" t="str">
        <f t="shared" si="215"/>
        <v/>
      </c>
      <c r="CC226" s="37" t="str">
        <f t="shared" si="216"/>
        <v/>
      </c>
      <c r="CD226" s="37" t="str">
        <f t="shared" si="217"/>
        <v/>
      </c>
      <c r="CE226" s="37" t="str">
        <f t="shared" si="218"/>
        <v/>
      </c>
      <c r="CF226" s="37" t="str">
        <f t="shared" si="219"/>
        <v/>
      </c>
      <c r="CG226" s="37" t="str">
        <f t="shared" si="220"/>
        <v/>
      </c>
      <c r="CH226" s="37" t="str">
        <f t="shared" si="221"/>
        <v/>
      </c>
      <c r="CI226" s="37" t="str">
        <f t="shared" si="222"/>
        <v/>
      </c>
    </row>
    <row r="227" spans="1:87" ht="12.75">
      <c r="A227" s="16"/>
      <c r="B227" s="14" t="str">
        <f>'Gene Table'!E226</f>
        <v>GNB3</v>
      </c>
      <c r="C227" s="14" t="s">
        <v>133</v>
      </c>
      <c r="D227" s="15" t="str">
        <f>IF(SUM('Test Sample Data'!D$3:D$98)&gt;10,IF(AND(ISNUMBER('Test Sample Data'!D226),'Test Sample Data'!D226&lt;$B$1,'Test Sample Data'!D226&gt;0),'Test Sample Data'!D226,$B$1),"")</f>
        <v/>
      </c>
      <c r="E227" s="15" t="str">
        <f>IF(SUM('Test Sample Data'!E$3:E$98)&gt;10,IF(AND(ISNUMBER('Test Sample Data'!E226),'Test Sample Data'!E226&lt;$B$1,'Test Sample Data'!E226&gt;0),'Test Sample Data'!E226,$B$1),"")</f>
        <v/>
      </c>
      <c r="F227" s="15" t="str">
        <f>IF(SUM('Test Sample Data'!F$3:F$98)&gt;10,IF(AND(ISNUMBER('Test Sample Data'!F226),'Test Sample Data'!F226&lt;$B$1,'Test Sample Data'!F226&gt;0),'Test Sample Data'!F226,$B$1),"")</f>
        <v/>
      </c>
      <c r="G227" s="15" t="str">
        <f>IF(SUM('Test Sample Data'!G$3:G$98)&gt;10,IF(AND(ISNUMBER('Test Sample Data'!G226),'Test Sample Data'!G226&lt;$B$1,'Test Sample Data'!G226&gt;0),'Test Sample Data'!G226,$B$1),"")</f>
        <v/>
      </c>
      <c r="H227" s="15" t="str">
        <f>IF(SUM('Test Sample Data'!H$3:H$98)&gt;10,IF(AND(ISNUMBER('Test Sample Data'!H226),'Test Sample Data'!H226&lt;$B$1,'Test Sample Data'!H226&gt;0),'Test Sample Data'!H226,$B$1),"")</f>
        <v/>
      </c>
      <c r="I227" s="15" t="str">
        <f>IF(SUM('Test Sample Data'!I$3:I$98)&gt;10,IF(AND(ISNUMBER('Test Sample Data'!I226),'Test Sample Data'!I226&lt;$B$1,'Test Sample Data'!I226&gt;0),'Test Sample Data'!I226,$B$1),"")</f>
        <v/>
      </c>
      <c r="J227" s="15" t="str">
        <f>IF(SUM('Test Sample Data'!J$3:J$98)&gt;10,IF(AND(ISNUMBER('Test Sample Data'!J226),'Test Sample Data'!J226&lt;$B$1,'Test Sample Data'!J226&gt;0),'Test Sample Data'!J226,$B$1),"")</f>
        <v/>
      </c>
      <c r="K227" s="15" t="str">
        <f>IF(SUM('Test Sample Data'!K$3:K$98)&gt;10,IF(AND(ISNUMBER('Test Sample Data'!K226),'Test Sample Data'!K226&lt;$B$1,'Test Sample Data'!K226&gt;0),'Test Sample Data'!K226,$B$1),"")</f>
        <v/>
      </c>
      <c r="L227" s="15" t="str">
        <f>IF(SUM('Test Sample Data'!L$3:L$98)&gt;10,IF(AND(ISNUMBER('Test Sample Data'!L226),'Test Sample Data'!L226&lt;$B$1,'Test Sample Data'!L226&gt;0),'Test Sample Data'!L226,$B$1),"")</f>
        <v/>
      </c>
      <c r="M227" s="15" t="str">
        <f>IF(SUM('Test Sample Data'!M$3:M$98)&gt;10,IF(AND(ISNUMBER('Test Sample Data'!M226),'Test Sample Data'!M226&lt;$B$1,'Test Sample Data'!M226&gt;0),'Test Sample Data'!M226,$B$1),"")</f>
        <v/>
      </c>
      <c r="N227" s="15" t="str">
        <f>'Gene Table'!E226</f>
        <v>GNB3</v>
      </c>
      <c r="O227" s="14" t="s">
        <v>133</v>
      </c>
      <c r="P227" s="15" t="str">
        <f>IF(SUM('Control Sample Data'!D$3:D$98)&gt;10,IF(AND(ISNUMBER('Control Sample Data'!D226),'Control Sample Data'!D226&lt;$B$1,'Control Sample Data'!D226&gt;0),'Control Sample Data'!D226,$B$1),"")</f>
        <v/>
      </c>
      <c r="Q227" s="15" t="str">
        <f>IF(SUM('Control Sample Data'!E$3:E$98)&gt;10,IF(AND(ISNUMBER('Control Sample Data'!E226),'Control Sample Data'!E226&lt;$B$1,'Control Sample Data'!E226&gt;0),'Control Sample Data'!E226,$B$1),"")</f>
        <v/>
      </c>
      <c r="R227" s="15" t="str">
        <f>IF(SUM('Control Sample Data'!F$3:F$98)&gt;10,IF(AND(ISNUMBER('Control Sample Data'!F226),'Control Sample Data'!F226&lt;$B$1,'Control Sample Data'!F226&gt;0),'Control Sample Data'!F226,$B$1),"")</f>
        <v/>
      </c>
      <c r="S227" s="15" t="str">
        <f>IF(SUM('Control Sample Data'!G$3:G$98)&gt;10,IF(AND(ISNUMBER('Control Sample Data'!G226),'Control Sample Data'!G226&lt;$B$1,'Control Sample Data'!G226&gt;0),'Control Sample Data'!G226,$B$1),"")</f>
        <v/>
      </c>
      <c r="T227" s="15" t="str">
        <f>IF(SUM('Control Sample Data'!H$3:H$98)&gt;10,IF(AND(ISNUMBER('Control Sample Data'!H226),'Control Sample Data'!H226&lt;$B$1,'Control Sample Data'!H226&gt;0),'Control Sample Data'!H226,$B$1),"")</f>
        <v/>
      </c>
      <c r="U227" s="15" t="str">
        <f>IF(SUM('Control Sample Data'!I$3:I$98)&gt;10,IF(AND(ISNUMBER('Control Sample Data'!I226),'Control Sample Data'!I226&lt;$B$1,'Control Sample Data'!I226&gt;0),'Control Sample Data'!I226,$B$1),"")</f>
        <v/>
      </c>
      <c r="V227" s="15" t="str">
        <f>IF(SUM('Control Sample Data'!J$3:J$98)&gt;10,IF(AND(ISNUMBER('Control Sample Data'!J226),'Control Sample Data'!J226&lt;$B$1,'Control Sample Data'!J226&gt;0),'Control Sample Data'!J226,$B$1),"")</f>
        <v/>
      </c>
      <c r="W227" s="15" t="str">
        <f>IF(SUM('Control Sample Data'!K$3:K$98)&gt;10,IF(AND(ISNUMBER('Control Sample Data'!K226),'Control Sample Data'!K226&lt;$B$1,'Control Sample Data'!K226&gt;0),'Control Sample Data'!K226,$B$1),"")</f>
        <v/>
      </c>
      <c r="X227" s="15" t="str">
        <f>IF(SUM('Control Sample Data'!L$3:L$98)&gt;10,IF(AND(ISNUMBER('Control Sample Data'!L226),'Control Sample Data'!L226&lt;$B$1,'Control Sample Data'!L226&gt;0),'Control Sample Data'!L226,$B$1),"")</f>
        <v/>
      </c>
      <c r="Y227" s="15" t="str">
        <f>IF(SUM('Control Sample Data'!M$3:M$98)&gt;10,IF(AND(ISNUMBER('Control Sample Data'!M226),'Control Sample Data'!M226&lt;$B$1,'Control Sample Data'!M226&gt;0),'Control Sample Data'!M226,$B$1),"")</f>
        <v/>
      </c>
      <c r="AT227" s="34" t="str">
        <f t="shared" si="182"/>
        <v/>
      </c>
      <c r="AU227" s="34" t="str">
        <f t="shared" si="183"/>
        <v/>
      </c>
      <c r="AV227" s="34" t="str">
        <f t="shared" si="184"/>
        <v/>
      </c>
      <c r="AW227" s="34" t="str">
        <f t="shared" si="185"/>
        <v/>
      </c>
      <c r="AX227" s="34" t="str">
        <f t="shared" si="186"/>
        <v/>
      </c>
      <c r="AY227" s="34" t="str">
        <f t="shared" si="187"/>
        <v/>
      </c>
      <c r="AZ227" s="34" t="str">
        <f t="shared" si="188"/>
        <v/>
      </c>
      <c r="BA227" s="34" t="str">
        <f t="shared" si="189"/>
        <v/>
      </c>
      <c r="BB227" s="34" t="str">
        <f t="shared" si="190"/>
        <v/>
      </c>
      <c r="BC227" s="34" t="str">
        <f t="shared" si="191"/>
        <v/>
      </c>
      <c r="BD227" s="34" t="str">
        <f t="shared" si="193"/>
        <v/>
      </c>
      <c r="BE227" s="34" t="str">
        <f t="shared" si="194"/>
        <v/>
      </c>
      <c r="BF227" s="34" t="str">
        <f t="shared" si="195"/>
        <v/>
      </c>
      <c r="BG227" s="34" t="str">
        <f t="shared" si="196"/>
        <v/>
      </c>
      <c r="BH227" s="34" t="str">
        <f t="shared" si="197"/>
        <v/>
      </c>
      <c r="BI227" s="34" t="str">
        <f t="shared" si="198"/>
        <v/>
      </c>
      <c r="BJ227" s="34" t="str">
        <f t="shared" si="199"/>
        <v/>
      </c>
      <c r="BK227" s="34" t="str">
        <f t="shared" si="200"/>
        <v/>
      </c>
      <c r="BL227" s="34" t="str">
        <f t="shared" si="201"/>
        <v/>
      </c>
      <c r="BM227" s="34" t="str">
        <f t="shared" si="202"/>
        <v/>
      </c>
      <c r="BN227" s="36" t="e">
        <f t="shared" si="170"/>
        <v>#DIV/0!</v>
      </c>
      <c r="BO227" s="36" t="e">
        <f t="shared" si="171"/>
        <v>#DIV/0!</v>
      </c>
      <c r="BP227" s="37" t="str">
        <f t="shared" si="203"/>
        <v/>
      </c>
      <c r="BQ227" s="37" t="str">
        <f t="shared" si="204"/>
        <v/>
      </c>
      <c r="BR227" s="37" t="str">
        <f t="shared" si="205"/>
        <v/>
      </c>
      <c r="BS227" s="37" t="str">
        <f t="shared" si="206"/>
        <v/>
      </c>
      <c r="BT227" s="37" t="str">
        <f t="shared" si="207"/>
        <v/>
      </c>
      <c r="BU227" s="37" t="str">
        <f t="shared" si="208"/>
        <v/>
      </c>
      <c r="BV227" s="37" t="str">
        <f t="shared" si="209"/>
        <v/>
      </c>
      <c r="BW227" s="37" t="str">
        <f t="shared" si="210"/>
        <v/>
      </c>
      <c r="BX227" s="37" t="str">
        <f t="shared" si="211"/>
        <v/>
      </c>
      <c r="BY227" s="37" t="str">
        <f t="shared" si="212"/>
        <v/>
      </c>
      <c r="BZ227" s="37" t="str">
        <f t="shared" si="213"/>
        <v/>
      </c>
      <c r="CA227" s="37" t="str">
        <f t="shared" si="214"/>
        <v/>
      </c>
      <c r="CB227" s="37" t="str">
        <f t="shared" si="215"/>
        <v/>
      </c>
      <c r="CC227" s="37" t="str">
        <f t="shared" si="216"/>
        <v/>
      </c>
      <c r="CD227" s="37" t="str">
        <f t="shared" si="217"/>
        <v/>
      </c>
      <c r="CE227" s="37" t="str">
        <f t="shared" si="218"/>
        <v/>
      </c>
      <c r="CF227" s="37" t="str">
        <f t="shared" si="219"/>
        <v/>
      </c>
      <c r="CG227" s="37" t="str">
        <f t="shared" si="220"/>
        <v/>
      </c>
      <c r="CH227" s="37" t="str">
        <f t="shared" si="221"/>
        <v/>
      </c>
      <c r="CI227" s="37" t="str">
        <f t="shared" si="222"/>
        <v/>
      </c>
    </row>
    <row r="228" spans="1:87" ht="12.75">
      <c r="A228" s="16"/>
      <c r="B228" s="14" t="str">
        <f>'Gene Table'!E227</f>
        <v>GLO1</v>
      </c>
      <c r="C228" s="14" t="s">
        <v>137</v>
      </c>
      <c r="D228" s="15" t="str">
        <f>IF(SUM('Test Sample Data'!D$3:D$98)&gt;10,IF(AND(ISNUMBER('Test Sample Data'!D227),'Test Sample Data'!D227&lt;$B$1,'Test Sample Data'!D227&gt;0),'Test Sample Data'!D227,$B$1),"")</f>
        <v/>
      </c>
      <c r="E228" s="15" t="str">
        <f>IF(SUM('Test Sample Data'!E$3:E$98)&gt;10,IF(AND(ISNUMBER('Test Sample Data'!E227),'Test Sample Data'!E227&lt;$B$1,'Test Sample Data'!E227&gt;0),'Test Sample Data'!E227,$B$1),"")</f>
        <v/>
      </c>
      <c r="F228" s="15" t="str">
        <f>IF(SUM('Test Sample Data'!F$3:F$98)&gt;10,IF(AND(ISNUMBER('Test Sample Data'!F227),'Test Sample Data'!F227&lt;$B$1,'Test Sample Data'!F227&gt;0),'Test Sample Data'!F227,$B$1),"")</f>
        <v/>
      </c>
      <c r="G228" s="15" t="str">
        <f>IF(SUM('Test Sample Data'!G$3:G$98)&gt;10,IF(AND(ISNUMBER('Test Sample Data'!G227),'Test Sample Data'!G227&lt;$B$1,'Test Sample Data'!G227&gt;0),'Test Sample Data'!G227,$B$1),"")</f>
        <v/>
      </c>
      <c r="H228" s="15" t="str">
        <f>IF(SUM('Test Sample Data'!H$3:H$98)&gt;10,IF(AND(ISNUMBER('Test Sample Data'!H227),'Test Sample Data'!H227&lt;$B$1,'Test Sample Data'!H227&gt;0),'Test Sample Data'!H227,$B$1),"")</f>
        <v/>
      </c>
      <c r="I228" s="15" t="str">
        <f>IF(SUM('Test Sample Data'!I$3:I$98)&gt;10,IF(AND(ISNUMBER('Test Sample Data'!I227),'Test Sample Data'!I227&lt;$B$1,'Test Sample Data'!I227&gt;0),'Test Sample Data'!I227,$B$1),"")</f>
        <v/>
      </c>
      <c r="J228" s="15" t="str">
        <f>IF(SUM('Test Sample Data'!J$3:J$98)&gt;10,IF(AND(ISNUMBER('Test Sample Data'!J227),'Test Sample Data'!J227&lt;$B$1,'Test Sample Data'!J227&gt;0),'Test Sample Data'!J227,$B$1),"")</f>
        <v/>
      </c>
      <c r="K228" s="15" t="str">
        <f>IF(SUM('Test Sample Data'!K$3:K$98)&gt;10,IF(AND(ISNUMBER('Test Sample Data'!K227),'Test Sample Data'!K227&lt;$B$1,'Test Sample Data'!K227&gt;0),'Test Sample Data'!K227,$B$1),"")</f>
        <v/>
      </c>
      <c r="L228" s="15" t="str">
        <f>IF(SUM('Test Sample Data'!L$3:L$98)&gt;10,IF(AND(ISNUMBER('Test Sample Data'!L227),'Test Sample Data'!L227&lt;$B$1,'Test Sample Data'!L227&gt;0),'Test Sample Data'!L227,$B$1),"")</f>
        <v/>
      </c>
      <c r="M228" s="15" t="str">
        <f>IF(SUM('Test Sample Data'!M$3:M$98)&gt;10,IF(AND(ISNUMBER('Test Sample Data'!M227),'Test Sample Data'!M227&lt;$B$1,'Test Sample Data'!M227&gt;0),'Test Sample Data'!M227,$B$1),"")</f>
        <v/>
      </c>
      <c r="N228" s="15" t="str">
        <f>'Gene Table'!E227</f>
        <v>GLO1</v>
      </c>
      <c r="O228" s="14" t="s">
        <v>137</v>
      </c>
      <c r="P228" s="15" t="str">
        <f>IF(SUM('Control Sample Data'!D$3:D$98)&gt;10,IF(AND(ISNUMBER('Control Sample Data'!D227),'Control Sample Data'!D227&lt;$B$1,'Control Sample Data'!D227&gt;0),'Control Sample Data'!D227,$B$1),"")</f>
        <v/>
      </c>
      <c r="Q228" s="15" t="str">
        <f>IF(SUM('Control Sample Data'!E$3:E$98)&gt;10,IF(AND(ISNUMBER('Control Sample Data'!E227),'Control Sample Data'!E227&lt;$B$1,'Control Sample Data'!E227&gt;0),'Control Sample Data'!E227,$B$1),"")</f>
        <v/>
      </c>
      <c r="R228" s="15" t="str">
        <f>IF(SUM('Control Sample Data'!F$3:F$98)&gt;10,IF(AND(ISNUMBER('Control Sample Data'!F227),'Control Sample Data'!F227&lt;$B$1,'Control Sample Data'!F227&gt;0),'Control Sample Data'!F227,$B$1),"")</f>
        <v/>
      </c>
      <c r="S228" s="15" t="str">
        <f>IF(SUM('Control Sample Data'!G$3:G$98)&gt;10,IF(AND(ISNUMBER('Control Sample Data'!G227),'Control Sample Data'!G227&lt;$B$1,'Control Sample Data'!G227&gt;0),'Control Sample Data'!G227,$B$1),"")</f>
        <v/>
      </c>
      <c r="T228" s="15" t="str">
        <f>IF(SUM('Control Sample Data'!H$3:H$98)&gt;10,IF(AND(ISNUMBER('Control Sample Data'!H227),'Control Sample Data'!H227&lt;$B$1,'Control Sample Data'!H227&gt;0),'Control Sample Data'!H227,$B$1),"")</f>
        <v/>
      </c>
      <c r="U228" s="15" t="str">
        <f>IF(SUM('Control Sample Data'!I$3:I$98)&gt;10,IF(AND(ISNUMBER('Control Sample Data'!I227),'Control Sample Data'!I227&lt;$B$1,'Control Sample Data'!I227&gt;0),'Control Sample Data'!I227,$B$1),"")</f>
        <v/>
      </c>
      <c r="V228" s="15" t="str">
        <f>IF(SUM('Control Sample Data'!J$3:J$98)&gt;10,IF(AND(ISNUMBER('Control Sample Data'!J227),'Control Sample Data'!J227&lt;$B$1,'Control Sample Data'!J227&gt;0),'Control Sample Data'!J227,$B$1),"")</f>
        <v/>
      </c>
      <c r="W228" s="15" t="str">
        <f>IF(SUM('Control Sample Data'!K$3:K$98)&gt;10,IF(AND(ISNUMBER('Control Sample Data'!K227),'Control Sample Data'!K227&lt;$B$1,'Control Sample Data'!K227&gt;0),'Control Sample Data'!K227,$B$1),"")</f>
        <v/>
      </c>
      <c r="X228" s="15" t="str">
        <f>IF(SUM('Control Sample Data'!L$3:L$98)&gt;10,IF(AND(ISNUMBER('Control Sample Data'!L227),'Control Sample Data'!L227&lt;$B$1,'Control Sample Data'!L227&gt;0),'Control Sample Data'!L227,$B$1),"")</f>
        <v/>
      </c>
      <c r="Y228" s="15" t="str">
        <f>IF(SUM('Control Sample Data'!M$3:M$98)&gt;10,IF(AND(ISNUMBER('Control Sample Data'!M227),'Control Sample Data'!M227&lt;$B$1,'Control Sample Data'!M227&gt;0),'Control Sample Data'!M227,$B$1),"")</f>
        <v/>
      </c>
      <c r="AT228" s="34" t="str">
        <f aca="true" t="shared" si="224" ref="AT228:AT259">IF(ISERROR(D228-Z$218),"",D228-Z$218)</f>
        <v/>
      </c>
      <c r="AU228" s="34" t="str">
        <f aca="true" t="shared" si="225" ref="AU228:AU259">IF(ISERROR(E228-AA$218),"",E228-AA$218)</f>
        <v/>
      </c>
      <c r="AV228" s="34" t="str">
        <f aca="true" t="shared" si="226" ref="AV228:AV259">IF(ISERROR(F228-AB$218),"",F228-AB$218)</f>
        <v/>
      </c>
      <c r="AW228" s="34" t="str">
        <f aca="true" t="shared" si="227" ref="AW228:AW259">IF(ISERROR(G228-AC$218),"",G228-AC$218)</f>
        <v/>
      </c>
      <c r="AX228" s="34" t="str">
        <f aca="true" t="shared" si="228" ref="AX228:AX259">IF(ISERROR(H228-AD$218),"",H228-AD$218)</f>
        <v/>
      </c>
      <c r="AY228" s="34" t="str">
        <f aca="true" t="shared" si="229" ref="AY228:AY259">IF(ISERROR(I228-AE$218),"",I228-AE$218)</f>
        <v/>
      </c>
      <c r="AZ228" s="34" t="str">
        <f aca="true" t="shared" si="230" ref="AZ228:AZ259">IF(ISERROR(J228-AF$218),"",J228-AF$218)</f>
        <v/>
      </c>
      <c r="BA228" s="34" t="str">
        <f aca="true" t="shared" si="231" ref="BA228:BA259">IF(ISERROR(K228-AG$218),"",K228-AG$218)</f>
        <v/>
      </c>
      <c r="BB228" s="34" t="str">
        <f aca="true" t="shared" si="232" ref="BB228:BB259">IF(ISERROR(L228-AH$218),"",L228-AH$218)</f>
        <v/>
      </c>
      <c r="BC228" s="34" t="str">
        <f aca="true" t="shared" si="233" ref="BC228:BC259">IF(ISERROR(M228-AI$218),"",M228-AI$218)</f>
        <v/>
      </c>
      <c r="BD228" s="34" t="str">
        <f t="shared" si="193"/>
        <v/>
      </c>
      <c r="BE228" s="34" t="str">
        <f t="shared" si="194"/>
        <v/>
      </c>
      <c r="BF228" s="34" t="str">
        <f t="shared" si="195"/>
        <v/>
      </c>
      <c r="BG228" s="34" t="str">
        <f t="shared" si="196"/>
        <v/>
      </c>
      <c r="BH228" s="34" t="str">
        <f t="shared" si="197"/>
        <v/>
      </c>
      <c r="BI228" s="34" t="str">
        <f t="shared" si="198"/>
        <v/>
      </c>
      <c r="BJ228" s="34" t="str">
        <f t="shared" si="199"/>
        <v/>
      </c>
      <c r="BK228" s="34" t="str">
        <f t="shared" si="200"/>
        <v/>
      </c>
      <c r="BL228" s="34" t="str">
        <f t="shared" si="201"/>
        <v/>
      </c>
      <c r="BM228" s="34" t="str">
        <f t="shared" si="202"/>
        <v/>
      </c>
      <c r="BN228" s="36" t="e">
        <f aca="true" t="shared" si="234" ref="BN228:BN291">AVERAGE(AT228:BC228)</f>
        <v>#DIV/0!</v>
      </c>
      <c r="BO228" s="36" t="e">
        <f aca="true" t="shared" si="235" ref="BO228:BO291">AVERAGE(BD228:BM228)</f>
        <v>#DIV/0!</v>
      </c>
      <c r="BP228" s="37" t="str">
        <f t="shared" si="203"/>
        <v/>
      </c>
      <c r="BQ228" s="37" t="str">
        <f t="shared" si="204"/>
        <v/>
      </c>
      <c r="BR228" s="37" t="str">
        <f t="shared" si="205"/>
        <v/>
      </c>
      <c r="BS228" s="37" t="str">
        <f t="shared" si="206"/>
        <v/>
      </c>
      <c r="BT228" s="37" t="str">
        <f t="shared" si="207"/>
        <v/>
      </c>
      <c r="BU228" s="37" t="str">
        <f t="shared" si="208"/>
        <v/>
      </c>
      <c r="BV228" s="37" t="str">
        <f t="shared" si="209"/>
        <v/>
      </c>
      <c r="BW228" s="37" t="str">
        <f t="shared" si="210"/>
        <v/>
      </c>
      <c r="BX228" s="37" t="str">
        <f t="shared" si="211"/>
        <v/>
      </c>
      <c r="BY228" s="37" t="str">
        <f t="shared" si="212"/>
        <v/>
      </c>
      <c r="BZ228" s="37" t="str">
        <f t="shared" si="213"/>
        <v/>
      </c>
      <c r="CA228" s="37" t="str">
        <f t="shared" si="214"/>
        <v/>
      </c>
      <c r="CB228" s="37" t="str">
        <f t="shared" si="215"/>
        <v/>
      </c>
      <c r="CC228" s="37" t="str">
        <f t="shared" si="216"/>
        <v/>
      </c>
      <c r="CD228" s="37" t="str">
        <f t="shared" si="217"/>
        <v/>
      </c>
      <c r="CE228" s="37" t="str">
        <f t="shared" si="218"/>
        <v/>
      </c>
      <c r="CF228" s="37" t="str">
        <f t="shared" si="219"/>
        <v/>
      </c>
      <c r="CG228" s="37" t="str">
        <f t="shared" si="220"/>
        <v/>
      </c>
      <c r="CH228" s="37" t="str">
        <f t="shared" si="221"/>
        <v/>
      </c>
      <c r="CI228" s="37" t="str">
        <f t="shared" si="222"/>
        <v/>
      </c>
    </row>
    <row r="229" spans="1:87" ht="12.75">
      <c r="A229" s="16"/>
      <c r="B229" s="14" t="str">
        <f>'Gene Table'!E228</f>
        <v>GHRH</v>
      </c>
      <c r="C229" s="14" t="s">
        <v>141</v>
      </c>
      <c r="D229" s="15" t="str">
        <f>IF(SUM('Test Sample Data'!D$3:D$98)&gt;10,IF(AND(ISNUMBER('Test Sample Data'!D228),'Test Sample Data'!D228&lt;$B$1,'Test Sample Data'!D228&gt;0),'Test Sample Data'!D228,$B$1),"")</f>
        <v/>
      </c>
      <c r="E229" s="15" t="str">
        <f>IF(SUM('Test Sample Data'!E$3:E$98)&gt;10,IF(AND(ISNUMBER('Test Sample Data'!E228),'Test Sample Data'!E228&lt;$B$1,'Test Sample Data'!E228&gt;0),'Test Sample Data'!E228,$B$1),"")</f>
        <v/>
      </c>
      <c r="F229" s="15" t="str">
        <f>IF(SUM('Test Sample Data'!F$3:F$98)&gt;10,IF(AND(ISNUMBER('Test Sample Data'!F228),'Test Sample Data'!F228&lt;$B$1,'Test Sample Data'!F228&gt;0),'Test Sample Data'!F228,$B$1),"")</f>
        <v/>
      </c>
      <c r="G229" s="15" t="str">
        <f>IF(SUM('Test Sample Data'!G$3:G$98)&gt;10,IF(AND(ISNUMBER('Test Sample Data'!G228),'Test Sample Data'!G228&lt;$B$1,'Test Sample Data'!G228&gt;0),'Test Sample Data'!G228,$B$1),"")</f>
        <v/>
      </c>
      <c r="H229" s="15" t="str">
        <f>IF(SUM('Test Sample Data'!H$3:H$98)&gt;10,IF(AND(ISNUMBER('Test Sample Data'!H228),'Test Sample Data'!H228&lt;$B$1,'Test Sample Data'!H228&gt;0),'Test Sample Data'!H228,$B$1),"")</f>
        <v/>
      </c>
      <c r="I229" s="15" t="str">
        <f>IF(SUM('Test Sample Data'!I$3:I$98)&gt;10,IF(AND(ISNUMBER('Test Sample Data'!I228),'Test Sample Data'!I228&lt;$B$1,'Test Sample Data'!I228&gt;0),'Test Sample Data'!I228,$B$1),"")</f>
        <v/>
      </c>
      <c r="J229" s="15" t="str">
        <f>IF(SUM('Test Sample Data'!J$3:J$98)&gt;10,IF(AND(ISNUMBER('Test Sample Data'!J228),'Test Sample Data'!J228&lt;$B$1,'Test Sample Data'!J228&gt;0),'Test Sample Data'!J228,$B$1),"")</f>
        <v/>
      </c>
      <c r="K229" s="15" t="str">
        <f>IF(SUM('Test Sample Data'!K$3:K$98)&gt;10,IF(AND(ISNUMBER('Test Sample Data'!K228),'Test Sample Data'!K228&lt;$B$1,'Test Sample Data'!K228&gt;0),'Test Sample Data'!K228,$B$1),"")</f>
        <v/>
      </c>
      <c r="L229" s="15" t="str">
        <f>IF(SUM('Test Sample Data'!L$3:L$98)&gt;10,IF(AND(ISNUMBER('Test Sample Data'!L228),'Test Sample Data'!L228&lt;$B$1,'Test Sample Data'!L228&gt;0),'Test Sample Data'!L228,$B$1),"")</f>
        <v/>
      </c>
      <c r="M229" s="15" t="str">
        <f>IF(SUM('Test Sample Data'!M$3:M$98)&gt;10,IF(AND(ISNUMBER('Test Sample Data'!M228),'Test Sample Data'!M228&lt;$B$1,'Test Sample Data'!M228&gt;0),'Test Sample Data'!M228,$B$1),"")</f>
        <v/>
      </c>
      <c r="N229" s="15" t="str">
        <f>'Gene Table'!E228</f>
        <v>GHRH</v>
      </c>
      <c r="O229" s="14" t="s">
        <v>141</v>
      </c>
      <c r="P229" s="15" t="str">
        <f>IF(SUM('Control Sample Data'!D$3:D$98)&gt;10,IF(AND(ISNUMBER('Control Sample Data'!D228),'Control Sample Data'!D228&lt;$B$1,'Control Sample Data'!D228&gt;0),'Control Sample Data'!D228,$B$1),"")</f>
        <v/>
      </c>
      <c r="Q229" s="15" t="str">
        <f>IF(SUM('Control Sample Data'!E$3:E$98)&gt;10,IF(AND(ISNUMBER('Control Sample Data'!E228),'Control Sample Data'!E228&lt;$B$1,'Control Sample Data'!E228&gt;0),'Control Sample Data'!E228,$B$1),"")</f>
        <v/>
      </c>
      <c r="R229" s="15" t="str">
        <f>IF(SUM('Control Sample Data'!F$3:F$98)&gt;10,IF(AND(ISNUMBER('Control Sample Data'!F228),'Control Sample Data'!F228&lt;$B$1,'Control Sample Data'!F228&gt;0),'Control Sample Data'!F228,$B$1),"")</f>
        <v/>
      </c>
      <c r="S229" s="15" t="str">
        <f>IF(SUM('Control Sample Data'!G$3:G$98)&gt;10,IF(AND(ISNUMBER('Control Sample Data'!G228),'Control Sample Data'!G228&lt;$B$1,'Control Sample Data'!G228&gt;0),'Control Sample Data'!G228,$B$1),"")</f>
        <v/>
      </c>
      <c r="T229" s="15" t="str">
        <f>IF(SUM('Control Sample Data'!H$3:H$98)&gt;10,IF(AND(ISNUMBER('Control Sample Data'!H228),'Control Sample Data'!H228&lt;$B$1,'Control Sample Data'!H228&gt;0),'Control Sample Data'!H228,$B$1),"")</f>
        <v/>
      </c>
      <c r="U229" s="15" t="str">
        <f>IF(SUM('Control Sample Data'!I$3:I$98)&gt;10,IF(AND(ISNUMBER('Control Sample Data'!I228),'Control Sample Data'!I228&lt;$B$1,'Control Sample Data'!I228&gt;0),'Control Sample Data'!I228,$B$1),"")</f>
        <v/>
      </c>
      <c r="V229" s="15" t="str">
        <f>IF(SUM('Control Sample Data'!J$3:J$98)&gt;10,IF(AND(ISNUMBER('Control Sample Data'!J228),'Control Sample Data'!J228&lt;$B$1,'Control Sample Data'!J228&gt;0),'Control Sample Data'!J228,$B$1),"")</f>
        <v/>
      </c>
      <c r="W229" s="15" t="str">
        <f>IF(SUM('Control Sample Data'!K$3:K$98)&gt;10,IF(AND(ISNUMBER('Control Sample Data'!K228),'Control Sample Data'!K228&lt;$B$1,'Control Sample Data'!K228&gt;0),'Control Sample Data'!K228,$B$1),"")</f>
        <v/>
      </c>
      <c r="X229" s="15" t="str">
        <f>IF(SUM('Control Sample Data'!L$3:L$98)&gt;10,IF(AND(ISNUMBER('Control Sample Data'!L228),'Control Sample Data'!L228&lt;$B$1,'Control Sample Data'!L228&gt;0),'Control Sample Data'!L228,$B$1),"")</f>
        <v/>
      </c>
      <c r="Y229" s="15" t="str">
        <f>IF(SUM('Control Sample Data'!M$3:M$98)&gt;10,IF(AND(ISNUMBER('Control Sample Data'!M228),'Control Sample Data'!M228&lt;$B$1,'Control Sample Data'!M228&gt;0),'Control Sample Data'!M228,$B$1),"")</f>
        <v/>
      </c>
      <c r="AT229" s="34" t="str">
        <f t="shared" si="224"/>
        <v/>
      </c>
      <c r="AU229" s="34" t="str">
        <f t="shared" si="225"/>
        <v/>
      </c>
      <c r="AV229" s="34" t="str">
        <f t="shared" si="226"/>
        <v/>
      </c>
      <c r="AW229" s="34" t="str">
        <f t="shared" si="227"/>
        <v/>
      </c>
      <c r="AX229" s="34" t="str">
        <f t="shared" si="228"/>
        <v/>
      </c>
      <c r="AY229" s="34" t="str">
        <f t="shared" si="229"/>
        <v/>
      </c>
      <c r="AZ229" s="34" t="str">
        <f t="shared" si="230"/>
        <v/>
      </c>
      <c r="BA229" s="34" t="str">
        <f t="shared" si="231"/>
        <v/>
      </c>
      <c r="BB229" s="34" t="str">
        <f t="shared" si="232"/>
        <v/>
      </c>
      <c r="BC229" s="34" t="str">
        <f t="shared" si="233"/>
        <v/>
      </c>
      <c r="BD229" s="34" t="str">
        <f t="shared" si="193"/>
        <v/>
      </c>
      <c r="BE229" s="34" t="str">
        <f t="shared" si="194"/>
        <v/>
      </c>
      <c r="BF229" s="34" t="str">
        <f t="shared" si="195"/>
        <v/>
      </c>
      <c r="BG229" s="34" t="str">
        <f t="shared" si="196"/>
        <v/>
      </c>
      <c r="BH229" s="34" t="str">
        <f t="shared" si="197"/>
        <v/>
      </c>
      <c r="BI229" s="34" t="str">
        <f t="shared" si="198"/>
        <v/>
      </c>
      <c r="BJ229" s="34" t="str">
        <f t="shared" si="199"/>
        <v/>
      </c>
      <c r="BK229" s="34" t="str">
        <f t="shared" si="200"/>
        <v/>
      </c>
      <c r="BL229" s="34" t="str">
        <f t="shared" si="201"/>
        <v/>
      </c>
      <c r="BM229" s="34" t="str">
        <f t="shared" si="202"/>
        <v/>
      </c>
      <c r="BN229" s="36" t="e">
        <f t="shared" si="234"/>
        <v>#DIV/0!</v>
      </c>
      <c r="BO229" s="36" t="e">
        <f t="shared" si="235"/>
        <v>#DIV/0!</v>
      </c>
      <c r="BP229" s="37" t="str">
        <f t="shared" si="203"/>
        <v/>
      </c>
      <c r="BQ229" s="37" t="str">
        <f t="shared" si="204"/>
        <v/>
      </c>
      <c r="BR229" s="37" t="str">
        <f t="shared" si="205"/>
        <v/>
      </c>
      <c r="BS229" s="37" t="str">
        <f t="shared" si="206"/>
        <v/>
      </c>
      <c r="BT229" s="37" t="str">
        <f t="shared" si="207"/>
        <v/>
      </c>
      <c r="BU229" s="37" t="str">
        <f t="shared" si="208"/>
        <v/>
      </c>
      <c r="BV229" s="37" t="str">
        <f t="shared" si="209"/>
        <v/>
      </c>
      <c r="BW229" s="37" t="str">
        <f t="shared" si="210"/>
        <v/>
      </c>
      <c r="BX229" s="37" t="str">
        <f t="shared" si="211"/>
        <v/>
      </c>
      <c r="BY229" s="37" t="str">
        <f t="shared" si="212"/>
        <v/>
      </c>
      <c r="BZ229" s="37" t="str">
        <f t="shared" si="213"/>
        <v/>
      </c>
      <c r="CA229" s="37" t="str">
        <f t="shared" si="214"/>
        <v/>
      </c>
      <c r="CB229" s="37" t="str">
        <f t="shared" si="215"/>
        <v/>
      </c>
      <c r="CC229" s="37" t="str">
        <f t="shared" si="216"/>
        <v/>
      </c>
      <c r="CD229" s="37" t="str">
        <f t="shared" si="217"/>
        <v/>
      </c>
      <c r="CE229" s="37" t="str">
        <f t="shared" si="218"/>
        <v/>
      </c>
      <c r="CF229" s="37" t="str">
        <f t="shared" si="219"/>
        <v/>
      </c>
      <c r="CG229" s="37" t="str">
        <f t="shared" si="220"/>
        <v/>
      </c>
      <c r="CH229" s="37" t="str">
        <f t="shared" si="221"/>
        <v/>
      </c>
      <c r="CI229" s="37" t="str">
        <f t="shared" si="222"/>
        <v/>
      </c>
    </row>
    <row r="230" spans="1:87" ht="12.75">
      <c r="A230" s="16"/>
      <c r="B230" s="14" t="str">
        <f>'Gene Table'!E229</f>
        <v>GC</v>
      </c>
      <c r="C230" s="14" t="s">
        <v>145</v>
      </c>
      <c r="D230" s="15" t="str">
        <f>IF(SUM('Test Sample Data'!D$3:D$98)&gt;10,IF(AND(ISNUMBER('Test Sample Data'!D229),'Test Sample Data'!D229&lt;$B$1,'Test Sample Data'!D229&gt;0),'Test Sample Data'!D229,$B$1),"")</f>
        <v/>
      </c>
      <c r="E230" s="15" t="str">
        <f>IF(SUM('Test Sample Data'!E$3:E$98)&gt;10,IF(AND(ISNUMBER('Test Sample Data'!E229),'Test Sample Data'!E229&lt;$B$1,'Test Sample Data'!E229&gt;0),'Test Sample Data'!E229,$B$1),"")</f>
        <v/>
      </c>
      <c r="F230" s="15" t="str">
        <f>IF(SUM('Test Sample Data'!F$3:F$98)&gt;10,IF(AND(ISNUMBER('Test Sample Data'!F229),'Test Sample Data'!F229&lt;$B$1,'Test Sample Data'!F229&gt;0),'Test Sample Data'!F229,$B$1),"")</f>
        <v/>
      </c>
      <c r="G230" s="15" t="str">
        <f>IF(SUM('Test Sample Data'!G$3:G$98)&gt;10,IF(AND(ISNUMBER('Test Sample Data'!G229),'Test Sample Data'!G229&lt;$B$1,'Test Sample Data'!G229&gt;0),'Test Sample Data'!G229,$B$1),"")</f>
        <v/>
      </c>
      <c r="H230" s="15" t="str">
        <f>IF(SUM('Test Sample Data'!H$3:H$98)&gt;10,IF(AND(ISNUMBER('Test Sample Data'!H229),'Test Sample Data'!H229&lt;$B$1,'Test Sample Data'!H229&gt;0),'Test Sample Data'!H229,$B$1),"")</f>
        <v/>
      </c>
      <c r="I230" s="15" t="str">
        <f>IF(SUM('Test Sample Data'!I$3:I$98)&gt;10,IF(AND(ISNUMBER('Test Sample Data'!I229),'Test Sample Data'!I229&lt;$B$1,'Test Sample Data'!I229&gt;0),'Test Sample Data'!I229,$B$1),"")</f>
        <v/>
      </c>
      <c r="J230" s="15" t="str">
        <f>IF(SUM('Test Sample Data'!J$3:J$98)&gt;10,IF(AND(ISNUMBER('Test Sample Data'!J229),'Test Sample Data'!J229&lt;$B$1,'Test Sample Data'!J229&gt;0),'Test Sample Data'!J229,$B$1),"")</f>
        <v/>
      </c>
      <c r="K230" s="15" t="str">
        <f>IF(SUM('Test Sample Data'!K$3:K$98)&gt;10,IF(AND(ISNUMBER('Test Sample Data'!K229),'Test Sample Data'!K229&lt;$B$1,'Test Sample Data'!K229&gt;0),'Test Sample Data'!K229,$B$1),"")</f>
        <v/>
      </c>
      <c r="L230" s="15" t="str">
        <f>IF(SUM('Test Sample Data'!L$3:L$98)&gt;10,IF(AND(ISNUMBER('Test Sample Data'!L229),'Test Sample Data'!L229&lt;$B$1,'Test Sample Data'!L229&gt;0),'Test Sample Data'!L229,$B$1),"")</f>
        <v/>
      </c>
      <c r="M230" s="15" t="str">
        <f>IF(SUM('Test Sample Data'!M$3:M$98)&gt;10,IF(AND(ISNUMBER('Test Sample Data'!M229),'Test Sample Data'!M229&lt;$B$1,'Test Sample Data'!M229&gt;0),'Test Sample Data'!M229,$B$1),"")</f>
        <v/>
      </c>
      <c r="N230" s="15" t="str">
        <f>'Gene Table'!E229</f>
        <v>GC</v>
      </c>
      <c r="O230" s="14" t="s">
        <v>145</v>
      </c>
      <c r="P230" s="15" t="str">
        <f>IF(SUM('Control Sample Data'!D$3:D$98)&gt;10,IF(AND(ISNUMBER('Control Sample Data'!D229),'Control Sample Data'!D229&lt;$B$1,'Control Sample Data'!D229&gt;0),'Control Sample Data'!D229,$B$1),"")</f>
        <v/>
      </c>
      <c r="Q230" s="15" t="str">
        <f>IF(SUM('Control Sample Data'!E$3:E$98)&gt;10,IF(AND(ISNUMBER('Control Sample Data'!E229),'Control Sample Data'!E229&lt;$B$1,'Control Sample Data'!E229&gt;0),'Control Sample Data'!E229,$B$1),"")</f>
        <v/>
      </c>
      <c r="R230" s="15" t="str">
        <f>IF(SUM('Control Sample Data'!F$3:F$98)&gt;10,IF(AND(ISNUMBER('Control Sample Data'!F229),'Control Sample Data'!F229&lt;$B$1,'Control Sample Data'!F229&gt;0),'Control Sample Data'!F229,$B$1),"")</f>
        <v/>
      </c>
      <c r="S230" s="15" t="str">
        <f>IF(SUM('Control Sample Data'!G$3:G$98)&gt;10,IF(AND(ISNUMBER('Control Sample Data'!G229),'Control Sample Data'!G229&lt;$B$1,'Control Sample Data'!G229&gt;0),'Control Sample Data'!G229,$B$1),"")</f>
        <v/>
      </c>
      <c r="T230" s="15" t="str">
        <f>IF(SUM('Control Sample Data'!H$3:H$98)&gt;10,IF(AND(ISNUMBER('Control Sample Data'!H229),'Control Sample Data'!H229&lt;$B$1,'Control Sample Data'!H229&gt;0),'Control Sample Data'!H229,$B$1),"")</f>
        <v/>
      </c>
      <c r="U230" s="15" t="str">
        <f>IF(SUM('Control Sample Data'!I$3:I$98)&gt;10,IF(AND(ISNUMBER('Control Sample Data'!I229),'Control Sample Data'!I229&lt;$B$1,'Control Sample Data'!I229&gt;0),'Control Sample Data'!I229,$B$1),"")</f>
        <v/>
      </c>
      <c r="V230" s="15" t="str">
        <f>IF(SUM('Control Sample Data'!J$3:J$98)&gt;10,IF(AND(ISNUMBER('Control Sample Data'!J229),'Control Sample Data'!J229&lt;$B$1,'Control Sample Data'!J229&gt;0),'Control Sample Data'!J229,$B$1),"")</f>
        <v/>
      </c>
      <c r="W230" s="15" t="str">
        <f>IF(SUM('Control Sample Data'!K$3:K$98)&gt;10,IF(AND(ISNUMBER('Control Sample Data'!K229),'Control Sample Data'!K229&lt;$B$1,'Control Sample Data'!K229&gt;0),'Control Sample Data'!K229,$B$1),"")</f>
        <v/>
      </c>
      <c r="X230" s="15" t="str">
        <f>IF(SUM('Control Sample Data'!L$3:L$98)&gt;10,IF(AND(ISNUMBER('Control Sample Data'!L229),'Control Sample Data'!L229&lt;$B$1,'Control Sample Data'!L229&gt;0),'Control Sample Data'!L229,$B$1),"")</f>
        <v/>
      </c>
      <c r="Y230" s="15" t="str">
        <f>IF(SUM('Control Sample Data'!M$3:M$98)&gt;10,IF(AND(ISNUMBER('Control Sample Data'!M229),'Control Sample Data'!M229&lt;$B$1,'Control Sample Data'!M229&gt;0),'Control Sample Data'!M229,$B$1),"")</f>
        <v/>
      </c>
      <c r="AT230" s="34" t="str">
        <f t="shared" si="224"/>
        <v/>
      </c>
      <c r="AU230" s="34" t="str">
        <f t="shared" si="225"/>
        <v/>
      </c>
      <c r="AV230" s="34" t="str">
        <f t="shared" si="226"/>
        <v/>
      </c>
      <c r="AW230" s="34" t="str">
        <f t="shared" si="227"/>
        <v/>
      </c>
      <c r="AX230" s="34" t="str">
        <f t="shared" si="228"/>
        <v/>
      </c>
      <c r="AY230" s="34" t="str">
        <f t="shared" si="229"/>
        <v/>
      </c>
      <c r="AZ230" s="34" t="str">
        <f t="shared" si="230"/>
        <v/>
      </c>
      <c r="BA230" s="34" t="str">
        <f t="shared" si="231"/>
        <v/>
      </c>
      <c r="BB230" s="34" t="str">
        <f t="shared" si="232"/>
        <v/>
      </c>
      <c r="BC230" s="34" t="str">
        <f t="shared" si="233"/>
        <v/>
      </c>
      <c r="BD230" s="34" t="str">
        <f t="shared" si="193"/>
        <v/>
      </c>
      <c r="BE230" s="34" t="str">
        <f t="shared" si="194"/>
        <v/>
      </c>
      <c r="BF230" s="34" t="str">
        <f t="shared" si="195"/>
        <v/>
      </c>
      <c r="BG230" s="34" t="str">
        <f t="shared" si="196"/>
        <v/>
      </c>
      <c r="BH230" s="34" t="str">
        <f t="shared" si="197"/>
        <v/>
      </c>
      <c r="BI230" s="34" t="str">
        <f t="shared" si="198"/>
        <v/>
      </c>
      <c r="BJ230" s="34" t="str">
        <f t="shared" si="199"/>
        <v/>
      </c>
      <c r="BK230" s="34" t="str">
        <f t="shared" si="200"/>
        <v/>
      </c>
      <c r="BL230" s="34" t="str">
        <f t="shared" si="201"/>
        <v/>
      </c>
      <c r="BM230" s="34" t="str">
        <f t="shared" si="202"/>
        <v/>
      </c>
      <c r="BN230" s="36" t="e">
        <f t="shared" si="234"/>
        <v>#DIV/0!</v>
      </c>
      <c r="BO230" s="36" t="e">
        <f t="shared" si="235"/>
        <v>#DIV/0!</v>
      </c>
      <c r="BP230" s="37" t="str">
        <f t="shared" si="203"/>
        <v/>
      </c>
      <c r="BQ230" s="37" t="str">
        <f t="shared" si="204"/>
        <v/>
      </c>
      <c r="BR230" s="37" t="str">
        <f t="shared" si="205"/>
        <v/>
      </c>
      <c r="BS230" s="37" t="str">
        <f t="shared" si="206"/>
        <v/>
      </c>
      <c r="BT230" s="37" t="str">
        <f t="shared" si="207"/>
        <v/>
      </c>
      <c r="BU230" s="37" t="str">
        <f t="shared" si="208"/>
        <v/>
      </c>
      <c r="BV230" s="37" t="str">
        <f t="shared" si="209"/>
        <v/>
      </c>
      <c r="BW230" s="37" t="str">
        <f t="shared" si="210"/>
        <v/>
      </c>
      <c r="BX230" s="37" t="str">
        <f t="shared" si="211"/>
        <v/>
      </c>
      <c r="BY230" s="37" t="str">
        <f t="shared" si="212"/>
        <v/>
      </c>
      <c r="BZ230" s="37" t="str">
        <f t="shared" si="213"/>
        <v/>
      </c>
      <c r="CA230" s="37" t="str">
        <f t="shared" si="214"/>
        <v/>
      </c>
      <c r="CB230" s="37" t="str">
        <f t="shared" si="215"/>
        <v/>
      </c>
      <c r="CC230" s="37" t="str">
        <f t="shared" si="216"/>
        <v/>
      </c>
      <c r="CD230" s="37" t="str">
        <f t="shared" si="217"/>
        <v/>
      </c>
      <c r="CE230" s="37" t="str">
        <f t="shared" si="218"/>
        <v/>
      </c>
      <c r="CF230" s="37" t="str">
        <f t="shared" si="219"/>
        <v/>
      </c>
      <c r="CG230" s="37" t="str">
        <f t="shared" si="220"/>
        <v/>
      </c>
      <c r="CH230" s="37" t="str">
        <f t="shared" si="221"/>
        <v/>
      </c>
      <c r="CI230" s="37" t="str">
        <f t="shared" si="222"/>
        <v/>
      </c>
    </row>
    <row r="231" spans="1:87" ht="12.75">
      <c r="A231" s="16"/>
      <c r="B231" s="14" t="str">
        <f>'Gene Table'!E230</f>
        <v>POT1</v>
      </c>
      <c r="C231" s="14" t="s">
        <v>149</v>
      </c>
      <c r="D231" s="15" t="str">
        <f>IF(SUM('Test Sample Data'!D$3:D$98)&gt;10,IF(AND(ISNUMBER('Test Sample Data'!D230),'Test Sample Data'!D230&lt;$B$1,'Test Sample Data'!D230&gt;0),'Test Sample Data'!D230,$B$1),"")</f>
        <v/>
      </c>
      <c r="E231" s="15" t="str">
        <f>IF(SUM('Test Sample Data'!E$3:E$98)&gt;10,IF(AND(ISNUMBER('Test Sample Data'!E230),'Test Sample Data'!E230&lt;$B$1,'Test Sample Data'!E230&gt;0),'Test Sample Data'!E230,$B$1),"")</f>
        <v/>
      </c>
      <c r="F231" s="15" t="str">
        <f>IF(SUM('Test Sample Data'!F$3:F$98)&gt;10,IF(AND(ISNUMBER('Test Sample Data'!F230),'Test Sample Data'!F230&lt;$B$1,'Test Sample Data'!F230&gt;0),'Test Sample Data'!F230,$B$1),"")</f>
        <v/>
      </c>
      <c r="G231" s="15" t="str">
        <f>IF(SUM('Test Sample Data'!G$3:G$98)&gt;10,IF(AND(ISNUMBER('Test Sample Data'!G230),'Test Sample Data'!G230&lt;$B$1,'Test Sample Data'!G230&gt;0),'Test Sample Data'!G230,$B$1),"")</f>
        <v/>
      </c>
      <c r="H231" s="15" t="str">
        <f>IF(SUM('Test Sample Data'!H$3:H$98)&gt;10,IF(AND(ISNUMBER('Test Sample Data'!H230),'Test Sample Data'!H230&lt;$B$1,'Test Sample Data'!H230&gt;0),'Test Sample Data'!H230,$B$1),"")</f>
        <v/>
      </c>
      <c r="I231" s="15" t="str">
        <f>IF(SUM('Test Sample Data'!I$3:I$98)&gt;10,IF(AND(ISNUMBER('Test Sample Data'!I230),'Test Sample Data'!I230&lt;$B$1,'Test Sample Data'!I230&gt;0),'Test Sample Data'!I230,$B$1),"")</f>
        <v/>
      </c>
      <c r="J231" s="15" t="str">
        <f>IF(SUM('Test Sample Data'!J$3:J$98)&gt;10,IF(AND(ISNUMBER('Test Sample Data'!J230),'Test Sample Data'!J230&lt;$B$1,'Test Sample Data'!J230&gt;0),'Test Sample Data'!J230,$B$1),"")</f>
        <v/>
      </c>
      <c r="K231" s="15" t="str">
        <f>IF(SUM('Test Sample Data'!K$3:K$98)&gt;10,IF(AND(ISNUMBER('Test Sample Data'!K230),'Test Sample Data'!K230&lt;$B$1,'Test Sample Data'!K230&gt;0),'Test Sample Data'!K230,$B$1),"")</f>
        <v/>
      </c>
      <c r="L231" s="15" t="str">
        <f>IF(SUM('Test Sample Data'!L$3:L$98)&gt;10,IF(AND(ISNUMBER('Test Sample Data'!L230),'Test Sample Data'!L230&lt;$B$1,'Test Sample Data'!L230&gt;0),'Test Sample Data'!L230,$B$1),"")</f>
        <v/>
      </c>
      <c r="M231" s="15" t="str">
        <f>IF(SUM('Test Sample Data'!M$3:M$98)&gt;10,IF(AND(ISNUMBER('Test Sample Data'!M230),'Test Sample Data'!M230&lt;$B$1,'Test Sample Data'!M230&gt;0),'Test Sample Data'!M230,$B$1),"")</f>
        <v/>
      </c>
      <c r="N231" s="15" t="str">
        <f>'Gene Table'!E230</f>
        <v>POT1</v>
      </c>
      <c r="O231" s="14" t="s">
        <v>149</v>
      </c>
      <c r="P231" s="15" t="str">
        <f>IF(SUM('Control Sample Data'!D$3:D$98)&gt;10,IF(AND(ISNUMBER('Control Sample Data'!D230),'Control Sample Data'!D230&lt;$B$1,'Control Sample Data'!D230&gt;0),'Control Sample Data'!D230,$B$1),"")</f>
        <v/>
      </c>
      <c r="Q231" s="15" t="str">
        <f>IF(SUM('Control Sample Data'!E$3:E$98)&gt;10,IF(AND(ISNUMBER('Control Sample Data'!E230),'Control Sample Data'!E230&lt;$B$1,'Control Sample Data'!E230&gt;0),'Control Sample Data'!E230,$B$1),"")</f>
        <v/>
      </c>
      <c r="R231" s="15" t="str">
        <f>IF(SUM('Control Sample Data'!F$3:F$98)&gt;10,IF(AND(ISNUMBER('Control Sample Data'!F230),'Control Sample Data'!F230&lt;$B$1,'Control Sample Data'!F230&gt;0),'Control Sample Data'!F230,$B$1),"")</f>
        <v/>
      </c>
      <c r="S231" s="15" t="str">
        <f>IF(SUM('Control Sample Data'!G$3:G$98)&gt;10,IF(AND(ISNUMBER('Control Sample Data'!G230),'Control Sample Data'!G230&lt;$B$1,'Control Sample Data'!G230&gt;0),'Control Sample Data'!G230,$B$1),"")</f>
        <v/>
      </c>
      <c r="T231" s="15" t="str">
        <f>IF(SUM('Control Sample Data'!H$3:H$98)&gt;10,IF(AND(ISNUMBER('Control Sample Data'!H230),'Control Sample Data'!H230&lt;$B$1,'Control Sample Data'!H230&gt;0),'Control Sample Data'!H230,$B$1),"")</f>
        <v/>
      </c>
      <c r="U231" s="15" t="str">
        <f>IF(SUM('Control Sample Data'!I$3:I$98)&gt;10,IF(AND(ISNUMBER('Control Sample Data'!I230),'Control Sample Data'!I230&lt;$B$1,'Control Sample Data'!I230&gt;0),'Control Sample Data'!I230,$B$1),"")</f>
        <v/>
      </c>
      <c r="V231" s="15" t="str">
        <f>IF(SUM('Control Sample Data'!J$3:J$98)&gt;10,IF(AND(ISNUMBER('Control Sample Data'!J230),'Control Sample Data'!J230&lt;$B$1,'Control Sample Data'!J230&gt;0),'Control Sample Data'!J230,$B$1),"")</f>
        <v/>
      </c>
      <c r="W231" s="15" t="str">
        <f>IF(SUM('Control Sample Data'!K$3:K$98)&gt;10,IF(AND(ISNUMBER('Control Sample Data'!K230),'Control Sample Data'!K230&lt;$B$1,'Control Sample Data'!K230&gt;0),'Control Sample Data'!K230,$B$1),"")</f>
        <v/>
      </c>
      <c r="X231" s="15" t="str">
        <f>IF(SUM('Control Sample Data'!L$3:L$98)&gt;10,IF(AND(ISNUMBER('Control Sample Data'!L230),'Control Sample Data'!L230&lt;$B$1,'Control Sample Data'!L230&gt;0),'Control Sample Data'!L230,$B$1),"")</f>
        <v/>
      </c>
      <c r="Y231" s="15" t="str">
        <f>IF(SUM('Control Sample Data'!M$3:M$98)&gt;10,IF(AND(ISNUMBER('Control Sample Data'!M230),'Control Sample Data'!M230&lt;$B$1,'Control Sample Data'!M230&gt;0),'Control Sample Data'!M230,$B$1),"")</f>
        <v/>
      </c>
      <c r="AT231" s="34" t="str">
        <f t="shared" si="224"/>
        <v/>
      </c>
      <c r="AU231" s="34" t="str">
        <f t="shared" si="225"/>
        <v/>
      </c>
      <c r="AV231" s="34" t="str">
        <f t="shared" si="226"/>
        <v/>
      </c>
      <c r="AW231" s="34" t="str">
        <f t="shared" si="227"/>
        <v/>
      </c>
      <c r="AX231" s="34" t="str">
        <f t="shared" si="228"/>
        <v/>
      </c>
      <c r="AY231" s="34" t="str">
        <f t="shared" si="229"/>
        <v/>
      </c>
      <c r="AZ231" s="34" t="str">
        <f t="shared" si="230"/>
        <v/>
      </c>
      <c r="BA231" s="34" t="str">
        <f t="shared" si="231"/>
        <v/>
      </c>
      <c r="BB231" s="34" t="str">
        <f t="shared" si="232"/>
        <v/>
      </c>
      <c r="BC231" s="34" t="str">
        <f t="shared" si="233"/>
        <v/>
      </c>
      <c r="BD231" s="34" t="str">
        <f t="shared" si="193"/>
        <v/>
      </c>
      <c r="BE231" s="34" t="str">
        <f t="shared" si="194"/>
        <v/>
      </c>
      <c r="BF231" s="34" t="str">
        <f t="shared" si="195"/>
        <v/>
      </c>
      <c r="BG231" s="34" t="str">
        <f t="shared" si="196"/>
        <v/>
      </c>
      <c r="BH231" s="34" t="str">
        <f t="shared" si="197"/>
        <v/>
      </c>
      <c r="BI231" s="34" t="str">
        <f t="shared" si="198"/>
        <v/>
      </c>
      <c r="BJ231" s="34" t="str">
        <f t="shared" si="199"/>
        <v/>
      </c>
      <c r="BK231" s="34" t="str">
        <f t="shared" si="200"/>
        <v/>
      </c>
      <c r="BL231" s="34" t="str">
        <f t="shared" si="201"/>
        <v/>
      </c>
      <c r="BM231" s="34" t="str">
        <f t="shared" si="202"/>
        <v/>
      </c>
      <c r="BN231" s="36" t="e">
        <f t="shared" si="234"/>
        <v>#DIV/0!</v>
      </c>
      <c r="BO231" s="36" t="e">
        <f t="shared" si="235"/>
        <v>#DIV/0!</v>
      </c>
      <c r="BP231" s="37" t="str">
        <f t="shared" si="203"/>
        <v/>
      </c>
      <c r="BQ231" s="37" t="str">
        <f t="shared" si="204"/>
        <v/>
      </c>
      <c r="BR231" s="37" t="str">
        <f t="shared" si="205"/>
        <v/>
      </c>
      <c r="BS231" s="37" t="str">
        <f t="shared" si="206"/>
        <v/>
      </c>
      <c r="BT231" s="37" t="str">
        <f t="shared" si="207"/>
        <v/>
      </c>
      <c r="BU231" s="37" t="str">
        <f t="shared" si="208"/>
        <v/>
      </c>
      <c r="BV231" s="37" t="str">
        <f t="shared" si="209"/>
        <v/>
      </c>
      <c r="BW231" s="37" t="str">
        <f t="shared" si="210"/>
        <v/>
      </c>
      <c r="BX231" s="37" t="str">
        <f t="shared" si="211"/>
        <v/>
      </c>
      <c r="BY231" s="37" t="str">
        <f t="shared" si="212"/>
        <v/>
      </c>
      <c r="BZ231" s="37" t="str">
        <f t="shared" si="213"/>
        <v/>
      </c>
      <c r="CA231" s="37" t="str">
        <f t="shared" si="214"/>
        <v/>
      </c>
      <c r="CB231" s="37" t="str">
        <f t="shared" si="215"/>
        <v/>
      </c>
      <c r="CC231" s="37" t="str">
        <f t="shared" si="216"/>
        <v/>
      </c>
      <c r="CD231" s="37" t="str">
        <f t="shared" si="217"/>
        <v/>
      </c>
      <c r="CE231" s="37" t="str">
        <f t="shared" si="218"/>
        <v/>
      </c>
      <c r="CF231" s="37" t="str">
        <f t="shared" si="219"/>
        <v/>
      </c>
      <c r="CG231" s="37" t="str">
        <f t="shared" si="220"/>
        <v/>
      </c>
      <c r="CH231" s="37" t="str">
        <f t="shared" si="221"/>
        <v/>
      </c>
      <c r="CI231" s="37" t="str">
        <f t="shared" si="222"/>
        <v/>
      </c>
    </row>
    <row r="232" spans="1:87" ht="12.75">
      <c r="A232" s="16"/>
      <c r="B232" s="14" t="str">
        <f>'Gene Table'!E231</f>
        <v>IKZF3</v>
      </c>
      <c r="C232" s="14" t="s">
        <v>153</v>
      </c>
      <c r="D232" s="15" t="str">
        <f>IF(SUM('Test Sample Data'!D$3:D$98)&gt;10,IF(AND(ISNUMBER('Test Sample Data'!D231),'Test Sample Data'!D231&lt;$B$1,'Test Sample Data'!D231&gt;0),'Test Sample Data'!D231,$B$1),"")</f>
        <v/>
      </c>
      <c r="E232" s="15" t="str">
        <f>IF(SUM('Test Sample Data'!E$3:E$98)&gt;10,IF(AND(ISNUMBER('Test Sample Data'!E231),'Test Sample Data'!E231&lt;$B$1,'Test Sample Data'!E231&gt;0),'Test Sample Data'!E231,$B$1),"")</f>
        <v/>
      </c>
      <c r="F232" s="15" t="str">
        <f>IF(SUM('Test Sample Data'!F$3:F$98)&gt;10,IF(AND(ISNUMBER('Test Sample Data'!F231),'Test Sample Data'!F231&lt;$B$1,'Test Sample Data'!F231&gt;0),'Test Sample Data'!F231,$B$1),"")</f>
        <v/>
      </c>
      <c r="G232" s="15" t="str">
        <f>IF(SUM('Test Sample Data'!G$3:G$98)&gt;10,IF(AND(ISNUMBER('Test Sample Data'!G231),'Test Sample Data'!G231&lt;$B$1,'Test Sample Data'!G231&gt;0),'Test Sample Data'!G231,$B$1),"")</f>
        <v/>
      </c>
      <c r="H232" s="15" t="str">
        <f>IF(SUM('Test Sample Data'!H$3:H$98)&gt;10,IF(AND(ISNUMBER('Test Sample Data'!H231),'Test Sample Data'!H231&lt;$B$1,'Test Sample Data'!H231&gt;0),'Test Sample Data'!H231,$B$1),"")</f>
        <v/>
      </c>
      <c r="I232" s="15" t="str">
        <f>IF(SUM('Test Sample Data'!I$3:I$98)&gt;10,IF(AND(ISNUMBER('Test Sample Data'!I231),'Test Sample Data'!I231&lt;$B$1,'Test Sample Data'!I231&gt;0),'Test Sample Data'!I231,$B$1),"")</f>
        <v/>
      </c>
      <c r="J232" s="15" t="str">
        <f>IF(SUM('Test Sample Data'!J$3:J$98)&gt;10,IF(AND(ISNUMBER('Test Sample Data'!J231),'Test Sample Data'!J231&lt;$B$1,'Test Sample Data'!J231&gt;0),'Test Sample Data'!J231,$B$1),"")</f>
        <v/>
      </c>
      <c r="K232" s="15" t="str">
        <f>IF(SUM('Test Sample Data'!K$3:K$98)&gt;10,IF(AND(ISNUMBER('Test Sample Data'!K231),'Test Sample Data'!K231&lt;$B$1,'Test Sample Data'!K231&gt;0),'Test Sample Data'!K231,$B$1),"")</f>
        <v/>
      </c>
      <c r="L232" s="15" t="str">
        <f>IF(SUM('Test Sample Data'!L$3:L$98)&gt;10,IF(AND(ISNUMBER('Test Sample Data'!L231),'Test Sample Data'!L231&lt;$B$1,'Test Sample Data'!L231&gt;0),'Test Sample Data'!L231,$B$1),"")</f>
        <v/>
      </c>
      <c r="M232" s="15" t="str">
        <f>IF(SUM('Test Sample Data'!M$3:M$98)&gt;10,IF(AND(ISNUMBER('Test Sample Data'!M231),'Test Sample Data'!M231&lt;$B$1,'Test Sample Data'!M231&gt;0),'Test Sample Data'!M231,$B$1),"")</f>
        <v/>
      </c>
      <c r="N232" s="15" t="str">
        <f>'Gene Table'!E231</f>
        <v>IKZF3</v>
      </c>
      <c r="O232" s="14" t="s">
        <v>153</v>
      </c>
      <c r="P232" s="15" t="str">
        <f>IF(SUM('Control Sample Data'!D$3:D$98)&gt;10,IF(AND(ISNUMBER('Control Sample Data'!D231),'Control Sample Data'!D231&lt;$B$1,'Control Sample Data'!D231&gt;0),'Control Sample Data'!D231,$B$1),"")</f>
        <v/>
      </c>
      <c r="Q232" s="15" t="str">
        <f>IF(SUM('Control Sample Data'!E$3:E$98)&gt;10,IF(AND(ISNUMBER('Control Sample Data'!E231),'Control Sample Data'!E231&lt;$B$1,'Control Sample Data'!E231&gt;0),'Control Sample Data'!E231,$B$1),"")</f>
        <v/>
      </c>
      <c r="R232" s="15" t="str">
        <f>IF(SUM('Control Sample Data'!F$3:F$98)&gt;10,IF(AND(ISNUMBER('Control Sample Data'!F231),'Control Sample Data'!F231&lt;$B$1,'Control Sample Data'!F231&gt;0),'Control Sample Data'!F231,$B$1),"")</f>
        <v/>
      </c>
      <c r="S232" s="15" t="str">
        <f>IF(SUM('Control Sample Data'!G$3:G$98)&gt;10,IF(AND(ISNUMBER('Control Sample Data'!G231),'Control Sample Data'!G231&lt;$B$1,'Control Sample Data'!G231&gt;0),'Control Sample Data'!G231,$B$1),"")</f>
        <v/>
      </c>
      <c r="T232" s="15" t="str">
        <f>IF(SUM('Control Sample Data'!H$3:H$98)&gt;10,IF(AND(ISNUMBER('Control Sample Data'!H231),'Control Sample Data'!H231&lt;$B$1,'Control Sample Data'!H231&gt;0),'Control Sample Data'!H231,$B$1),"")</f>
        <v/>
      </c>
      <c r="U232" s="15" t="str">
        <f>IF(SUM('Control Sample Data'!I$3:I$98)&gt;10,IF(AND(ISNUMBER('Control Sample Data'!I231),'Control Sample Data'!I231&lt;$B$1,'Control Sample Data'!I231&gt;0),'Control Sample Data'!I231,$B$1),"")</f>
        <v/>
      </c>
      <c r="V232" s="15" t="str">
        <f>IF(SUM('Control Sample Data'!J$3:J$98)&gt;10,IF(AND(ISNUMBER('Control Sample Data'!J231),'Control Sample Data'!J231&lt;$B$1,'Control Sample Data'!J231&gt;0),'Control Sample Data'!J231,$B$1),"")</f>
        <v/>
      </c>
      <c r="W232" s="15" t="str">
        <f>IF(SUM('Control Sample Data'!K$3:K$98)&gt;10,IF(AND(ISNUMBER('Control Sample Data'!K231),'Control Sample Data'!K231&lt;$B$1,'Control Sample Data'!K231&gt;0),'Control Sample Data'!K231,$B$1),"")</f>
        <v/>
      </c>
      <c r="X232" s="15" t="str">
        <f>IF(SUM('Control Sample Data'!L$3:L$98)&gt;10,IF(AND(ISNUMBER('Control Sample Data'!L231),'Control Sample Data'!L231&lt;$B$1,'Control Sample Data'!L231&gt;0),'Control Sample Data'!L231,$B$1),"")</f>
        <v/>
      </c>
      <c r="Y232" s="15" t="str">
        <f>IF(SUM('Control Sample Data'!M$3:M$98)&gt;10,IF(AND(ISNUMBER('Control Sample Data'!M231),'Control Sample Data'!M231&lt;$B$1,'Control Sample Data'!M231&gt;0),'Control Sample Data'!M231,$B$1),"")</f>
        <v/>
      </c>
      <c r="AT232" s="34" t="str">
        <f t="shared" si="224"/>
        <v/>
      </c>
      <c r="AU232" s="34" t="str">
        <f t="shared" si="225"/>
        <v/>
      </c>
      <c r="AV232" s="34" t="str">
        <f t="shared" si="226"/>
        <v/>
      </c>
      <c r="AW232" s="34" t="str">
        <f t="shared" si="227"/>
        <v/>
      </c>
      <c r="AX232" s="34" t="str">
        <f t="shared" si="228"/>
        <v/>
      </c>
      <c r="AY232" s="34" t="str">
        <f t="shared" si="229"/>
        <v/>
      </c>
      <c r="AZ232" s="34" t="str">
        <f t="shared" si="230"/>
        <v/>
      </c>
      <c r="BA232" s="34" t="str">
        <f t="shared" si="231"/>
        <v/>
      </c>
      <c r="BB232" s="34" t="str">
        <f t="shared" si="232"/>
        <v/>
      </c>
      <c r="BC232" s="34" t="str">
        <f t="shared" si="233"/>
        <v/>
      </c>
      <c r="BD232" s="34" t="str">
        <f t="shared" si="193"/>
        <v/>
      </c>
      <c r="BE232" s="34" t="str">
        <f t="shared" si="194"/>
        <v/>
      </c>
      <c r="BF232" s="34" t="str">
        <f t="shared" si="195"/>
        <v/>
      </c>
      <c r="BG232" s="34" t="str">
        <f t="shared" si="196"/>
        <v/>
      </c>
      <c r="BH232" s="34" t="str">
        <f t="shared" si="197"/>
        <v/>
      </c>
      <c r="BI232" s="34" t="str">
        <f t="shared" si="198"/>
        <v/>
      </c>
      <c r="BJ232" s="34" t="str">
        <f t="shared" si="199"/>
        <v/>
      </c>
      <c r="BK232" s="34" t="str">
        <f t="shared" si="200"/>
        <v/>
      </c>
      <c r="BL232" s="34" t="str">
        <f t="shared" si="201"/>
        <v/>
      </c>
      <c r="BM232" s="34" t="str">
        <f t="shared" si="202"/>
        <v/>
      </c>
      <c r="BN232" s="36" t="e">
        <f t="shared" si="234"/>
        <v>#DIV/0!</v>
      </c>
      <c r="BO232" s="36" t="e">
        <f t="shared" si="235"/>
        <v>#DIV/0!</v>
      </c>
      <c r="BP232" s="37" t="str">
        <f t="shared" si="203"/>
        <v/>
      </c>
      <c r="BQ232" s="37" t="str">
        <f t="shared" si="204"/>
        <v/>
      </c>
      <c r="BR232" s="37" t="str">
        <f t="shared" si="205"/>
        <v/>
      </c>
      <c r="BS232" s="37" t="str">
        <f t="shared" si="206"/>
        <v/>
      </c>
      <c r="BT232" s="37" t="str">
        <f t="shared" si="207"/>
        <v/>
      </c>
      <c r="BU232" s="37" t="str">
        <f t="shared" si="208"/>
        <v/>
      </c>
      <c r="BV232" s="37" t="str">
        <f t="shared" si="209"/>
        <v/>
      </c>
      <c r="BW232" s="37" t="str">
        <f t="shared" si="210"/>
        <v/>
      </c>
      <c r="BX232" s="37" t="str">
        <f t="shared" si="211"/>
        <v/>
      </c>
      <c r="BY232" s="37" t="str">
        <f t="shared" si="212"/>
        <v/>
      </c>
      <c r="BZ232" s="37" t="str">
        <f t="shared" si="213"/>
        <v/>
      </c>
      <c r="CA232" s="37" t="str">
        <f t="shared" si="214"/>
        <v/>
      </c>
      <c r="CB232" s="37" t="str">
        <f t="shared" si="215"/>
        <v/>
      </c>
      <c r="CC232" s="37" t="str">
        <f t="shared" si="216"/>
        <v/>
      </c>
      <c r="CD232" s="37" t="str">
        <f t="shared" si="217"/>
        <v/>
      </c>
      <c r="CE232" s="37" t="str">
        <f t="shared" si="218"/>
        <v/>
      </c>
      <c r="CF232" s="37" t="str">
        <f t="shared" si="219"/>
        <v/>
      </c>
      <c r="CG232" s="37" t="str">
        <f t="shared" si="220"/>
        <v/>
      </c>
      <c r="CH232" s="37" t="str">
        <f t="shared" si="221"/>
        <v/>
      </c>
      <c r="CI232" s="37" t="str">
        <f t="shared" si="222"/>
        <v/>
      </c>
    </row>
    <row r="233" spans="1:87" ht="12.75">
      <c r="A233" s="16"/>
      <c r="B233" s="14" t="str">
        <f>'Gene Table'!E232</f>
        <v>FGFR4</v>
      </c>
      <c r="C233" s="14" t="s">
        <v>157</v>
      </c>
      <c r="D233" s="15" t="str">
        <f>IF(SUM('Test Sample Data'!D$3:D$98)&gt;10,IF(AND(ISNUMBER('Test Sample Data'!D232),'Test Sample Data'!D232&lt;$B$1,'Test Sample Data'!D232&gt;0),'Test Sample Data'!D232,$B$1),"")</f>
        <v/>
      </c>
      <c r="E233" s="15" t="str">
        <f>IF(SUM('Test Sample Data'!E$3:E$98)&gt;10,IF(AND(ISNUMBER('Test Sample Data'!E232),'Test Sample Data'!E232&lt;$B$1,'Test Sample Data'!E232&gt;0),'Test Sample Data'!E232,$B$1),"")</f>
        <v/>
      </c>
      <c r="F233" s="15" t="str">
        <f>IF(SUM('Test Sample Data'!F$3:F$98)&gt;10,IF(AND(ISNUMBER('Test Sample Data'!F232),'Test Sample Data'!F232&lt;$B$1,'Test Sample Data'!F232&gt;0),'Test Sample Data'!F232,$B$1),"")</f>
        <v/>
      </c>
      <c r="G233" s="15" t="str">
        <f>IF(SUM('Test Sample Data'!G$3:G$98)&gt;10,IF(AND(ISNUMBER('Test Sample Data'!G232),'Test Sample Data'!G232&lt;$B$1,'Test Sample Data'!G232&gt;0),'Test Sample Data'!G232,$B$1),"")</f>
        <v/>
      </c>
      <c r="H233" s="15" t="str">
        <f>IF(SUM('Test Sample Data'!H$3:H$98)&gt;10,IF(AND(ISNUMBER('Test Sample Data'!H232),'Test Sample Data'!H232&lt;$B$1,'Test Sample Data'!H232&gt;0),'Test Sample Data'!H232,$B$1),"")</f>
        <v/>
      </c>
      <c r="I233" s="15" t="str">
        <f>IF(SUM('Test Sample Data'!I$3:I$98)&gt;10,IF(AND(ISNUMBER('Test Sample Data'!I232),'Test Sample Data'!I232&lt;$B$1,'Test Sample Data'!I232&gt;0),'Test Sample Data'!I232,$B$1),"")</f>
        <v/>
      </c>
      <c r="J233" s="15" t="str">
        <f>IF(SUM('Test Sample Data'!J$3:J$98)&gt;10,IF(AND(ISNUMBER('Test Sample Data'!J232),'Test Sample Data'!J232&lt;$B$1,'Test Sample Data'!J232&gt;0),'Test Sample Data'!J232,$B$1),"")</f>
        <v/>
      </c>
      <c r="K233" s="15" t="str">
        <f>IF(SUM('Test Sample Data'!K$3:K$98)&gt;10,IF(AND(ISNUMBER('Test Sample Data'!K232),'Test Sample Data'!K232&lt;$B$1,'Test Sample Data'!K232&gt;0),'Test Sample Data'!K232,$B$1),"")</f>
        <v/>
      </c>
      <c r="L233" s="15" t="str">
        <f>IF(SUM('Test Sample Data'!L$3:L$98)&gt;10,IF(AND(ISNUMBER('Test Sample Data'!L232),'Test Sample Data'!L232&lt;$B$1,'Test Sample Data'!L232&gt;0),'Test Sample Data'!L232,$B$1),"")</f>
        <v/>
      </c>
      <c r="M233" s="15" t="str">
        <f>IF(SUM('Test Sample Data'!M$3:M$98)&gt;10,IF(AND(ISNUMBER('Test Sample Data'!M232),'Test Sample Data'!M232&lt;$B$1,'Test Sample Data'!M232&gt;0),'Test Sample Data'!M232,$B$1),"")</f>
        <v/>
      </c>
      <c r="N233" s="15" t="str">
        <f>'Gene Table'!E232</f>
        <v>FGFR4</v>
      </c>
      <c r="O233" s="14" t="s">
        <v>157</v>
      </c>
      <c r="P233" s="15" t="str">
        <f>IF(SUM('Control Sample Data'!D$3:D$98)&gt;10,IF(AND(ISNUMBER('Control Sample Data'!D232),'Control Sample Data'!D232&lt;$B$1,'Control Sample Data'!D232&gt;0),'Control Sample Data'!D232,$B$1),"")</f>
        <v/>
      </c>
      <c r="Q233" s="15" t="str">
        <f>IF(SUM('Control Sample Data'!E$3:E$98)&gt;10,IF(AND(ISNUMBER('Control Sample Data'!E232),'Control Sample Data'!E232&lt;$B$1,'Control Sample Data'!E232&gt;0),'Control Sample Data'!E232,$B$1),"")</f>
        <v/>
      </c>
      <c r="R233" s="15" t="str">
        <f>IF(SUM('Control Sample Data'!F$3:F$98)&gt;10,IF(AND(ISNUMBER('Control Sample Data'!F232),'Control Sample Data'!F232&lt;$B$1,'Control Sample Data'!F232&gt;0),'Control Sample Data'!F232,$B$1),"")</f>
        <v/>
      </c>
      <c r="S233" s="15" t="str">
        <f>IF(SUM('Control Sample Data'!G$3:G$98)&gt;10,IF(AND(ISNUMBER('Control Sample Data'!G232),'Control Sample Data'!G232&lt;$B$1,'Control Sample Data'!G232&gt;0),'Control Sample Data'!G232,$B$1),"")</f>
        <v/>
      </c>
      <c r="T233" s="15" t="str">
        <f>IF(SUM('Control Sample Data'!H$3:H$98)&gt;10,IF(AND(ISNUMBER('Control Sample Data'!H232),'Control Sample Data'!H232&lt;$B$1,'Control Sample Data'!H232&gt;0),'Control Sample Data'!H232,$B$1),"")</f>
        <v/>
      </c>
      <c r="U233" s="15" t="str">
        <f>IF(SUM('Control Sample Data'!I$3:I$98)&gt;10,IF(AND(ISNUMBER('Control Sample Data'!I232),'Control Sample Data'!I232&lt;$B$1,'Control Sample Data'!I232&gt;0),'Control Sample Data'!I232,$B$1),"")</f>
        <v/>
      </c>
      <c r="V233" s="15" t="str">
        <f>IF(SUM('Control Sample Data'!J$3:J$98)&gt;10,IF(AND(ISNUMBER('Control Sample Data'!J232),'Control Sample Data'!J232&lt;$B$1,'Control Sample Data'!J232&gt;0),'Control Sample Data'!J232,$B$1),"")</f>
        <v/>
      </c>
      <c r="W233" s="15" t="str">
        <f>IF(SUM('Control Sample Data'!K$3:K$98)&gt;10,IF(AND(ISNUMBER('Control Sample Data'!K232),'Control Sample Data'!K232&lt;$B$1,'Control Sample Data'!K232&gt;0),'Control Sample Data'!K232,$B$1),"")</f>
        <v/>
      </c>
      <c r="X233" s="15" t="str">
        <f>IF(SUM('Control Sample Data'!L$3:L$98)&gt;10,IF(AND(ISNUMBER('Control Sample Data'!L232),'Control Sample Data'!L232&lt;$B$1,'Control Sample Data'!L232&gt;0),'Control Sample Data'!L232,$B$1),"")</f>
        <v/>
      </c>
      <c r="Y233" s="15" t="str">
        <f>IF(SUM('Control Sample Data'!M$3:M$98)&gt;10,IF(AND(ISNUMBER('Control Sample Data'!M232),'Control Sample Data'!M232&lt;$B$1,'Control Sample Data'!M232&gt;0),'Control Sample Data'!M232,$B$1),"")</f>
        <v/>
      </c>
      <c r="AT233" s="34" t="str">
        <f t="shared" si="224"/>
        <v/>
      </c>
      <c r="AU233" s="34" t="str">
        <f t="shared" si="225"/>
        <v/>
      </c>
      <c r="AV233" s="34" t="str">
        <f t="shared" si="226"/>
        <v/>
      </c>
      <c r="AW233" s="34" t="str">
        <f t="shared" si="227"/>
        <v/>
      </c>
      <c r="AX233" s="34" t="str">
        <f t="shared" si="228"/>
        <v/>
      </c>
      <c r="AY233" s="34" t="str">
        <f t="shared" si="229"/>
        <v/>
      </c>
      <c r="AZ233" s="34" t="str">
        <f t="shared" si="230"/>
        <v/>
      </c>
      <c r="BA233" s="34" t="str">
        <f t="shared" si="231"/>
        <v/>
      </c>
      <c r="BB233" s="34" t="str">
        <f t="shared" si="232"/>
        <v/>
      </c>
      <c r="BC233" s="34" t="str">
        <f t="shared" si="233"/>
        <v/>
      </c>
      <c r="BD233" s="34" t="str">
        <f t="shared" si="193"/>
        <v/>
      </c>
      <c r="BE233" s="34" t="str">
        <f t="shared" si="194"/>
        <v/>
      </c>
      <c r="BF233" s="34" t="str">
        <f t="shared" si="195"/>
        <v/>
      </c>
      <c r="BG233" s="34" t="str">
        <f t="shared" si="196"/>
        <v/>
      </c>
      <c r="BH233" s="34" t="str">
        <f t="shared" si="197"/>
        <v/>
      </c>
      <c r="BI233" s="34" t="str">
        <f t="shared" si="198"/>
        <v/>
      </c>
      <c r="BJ233" s="34" t="str">
        <f t="shared" si="199"/>
        <v/>
      </c>
      <c r="BK233" s="34" t="str">
        <f t="shared" si="200"/>
        <v/>
      </c>
      <c r="BL233" s="34" t="str">
        <f t="shared" si="201"/>
        <v/>
      </c>
      <c r="BM233" s="34" t="str">
        <f t="shared" si="202"/>
        <v/>
      </c>
      <c r="BN233" s="36" t="e">
        <f t="shared" si="234"/>
        <v>#DIV/0!</v>
      </c>
      <c r="BO233" s="36" t="e">
        <f t="shared" si="235"/>
        <v>#DIV/0!</v>
      </c>
      <c r="BP233" s="37" t="str">
        <f t="shared" si="203"/>
        <v/>
      </c>
      <c r="BQ233" s="37" t="str">
        <f t="shared" si="204"/>
        <v/>
      </c>
      <c r="BR233" s="37" t="str">
        <f t="shared" si="205"/>
        <v/>
      </c>
      <c r="BS233" s="37" t="str">
        <f t="shared" si="206"/>
        <v/>
      </c>
      <c r="BT233" s="37" t="str">
        <f t="shared" si="207"/>
        <v/>
      </c>
      <c r="BU233" s="37" t="str">
        <f t="shared" si="208"/>
        <v/>
      </c>
      <c r="BV233" s="37" t="str">
        <f t="shared" si="209"/>
        <v/>
      </c>
      <c r="BW233" s="37" t="str">
        <f t="shared" si="210"/>
        <v/>
      </c>
      <c r="BX233" s="37" t="str">
        <f t="shared" si="211"/>
        <v/>
      </c>
      <c r="BY233" s="37" t="str">
        <f t="shared" si="212"/>
        <v/>
      </c>
      <c r="BZ233" s="37" t="str">
        <f t="shared" si="213"/>
        <v/>
      </c>
      <c r="CA233" s="37" t="str">
        <f t="shared" si="214"/>
        <v/>
      </c>
      <c r="CB233" s="37" t="str">
        <f t="shared" si="215"/>
        <v/>
      </c>
      <c r="CC233" s="37" t="str">
        <f t="shared" si="216"/>
        <v/>
      </c>
      <c r="CD233" s="37" t="str">
        <f t="shared" si="217"/>
        <v/>
      </c>
      <c r="CE233" s="37" t="str">
        <f t="shared" si="218"/>
        <v/>
      </c>
      <c r="CF233" s="37" t="str">
        <f t="shared" si="219"/>
        <v/>
      </c>
      <c r="CG233" s="37" t="str">
        <f t="shared" si="220"/>
        <v/>
      </c>
      <c r="CH233" s="37" t="str">
        <f t="shared" si="221"/>
        <v/>
      </c>
      <c r="CI233" s="37" t="str">
        <f t="shared" si="222"/>
        <v/>
      </c>
    </row>
    <row r="234" spans="1:87" ht="12.75">
      <c r="A234" s="16"/>
      <c r="B234" s="14" t="str">
        <f>'Gene Table'!E233</f>
        <v>ALDH3A1</v>
      </c>
      <c r="C234" s="14" t="s">
        <v>161</v>
      </c>
      <c r="D234" s="15" t="str">
        <f>IF(SUM('Test Sample Data'!D$3:D$98)&gt;10,IF(AND(ISNUMBER('Test Sample Data'!D233),'Test Sample Data'!D233&lt;$B$1,'Test Sample Data'!D233&gt;0),'Test Sample Data'!D233,$B$1),"")</f>
        <v/>
      </c>
      <c r="E234" s="15" t="str">
        <f>IF(SUM('Test Sample Data'!E$3:E$98)&gt;10,IF(AND(ISNUMBER('Test Sample Data'!E233),'Test Sample Data'!E233&lt;$B$1,'Test Sample Data'!E233&gt;0),'Test Sample Data'!E233,$B$1),"")</f>
        <v/>
      </c>
      <c r="F234" s="15" t="str">
        <f>IF(SUM('Test Sample Data'!F$3:F$98)&gt;10,IF(AND(ISNUMBER('Test Sample Data'!F233),'Test Sample Data'!F233&lt;$B$1,'Test Sample Data'!F233&gt;0),'Test Sample Data'!F233,$B$1),"")</f>
        <v/>
      </c>
      <c r="G234" s="15" t="str">
        <f>IF(SUM('Test Sample Data'!G$3:G$98)&gt;10,IF(AND(ISNUMBER('Test Sample Data'!G233),'Test Sample Data'!G233&lt;$B$1,'Test Sample Data'!G233&gt;0),'Test Sample Data'!G233,$B$1),"")</f>
        <v/>
      </c>
      <c r="H234" s="15" t="str">
        <f>IF(SUM('Test Sample Data'!H$3:H$98)&gt;10,IF(AND(ISNUMBER('Test Sample Data'!H233),'Test Sample Data'!H233&lt;$B$1,'Test Sample Data'!H233&gt;0),'Test Sample Data'!H233,$B$1),"")</f>
        <v/>
      </c>
      <c r="I234" s="15" t="str">
        <f>IF(SUM('Test Sample Data'!I$3:I$98)&gt;10,IF(AND(ISNUMBER('Test Sample Data'!I233),'Test Sample Data'!I233&lt;$B$1,'Test Sample Data'!I233&gt;0),'Test Sample Data'!I233,$B$1),"")</f>
        <v/>
      </c>
      <c r="J234" s="15" t="str">
        <f>IF(SUM('Test Sample Data'!J$3:J$98)&gt;10,IF(AND(ISNUMBER('Test Sample Data'!J233),'Test Sample Data'!J233&lt;$B$1,'Test Sample Data'!J233&gt;0),'Test Sample Data'!J233,$B$1),"")</f>
        <v/>
      </c>
      <c r="K234" s="15" t="str">
        <f>IF(SUM('Test Sample Data'!K$3:K$98)&gt;10,IF(AND(ISNUMBER('Test Sample Data'!K233),'Test Sample Data'!K233&lt;$B$1,'Test Sample Data'!K233&gt;0),'Test Sample Data'!K233,$B$1),"")</f>
        <v/>
      </c>
      <c r="L234" s="15" t="str">
        <f>IF(SUM('Test Sample Data'!L$3:L$98)&gt;10,IF(AND(ISNUMBER('Test Sample Data'!L233),'Test Sample Data'!L233&lt;$B$1,'Test Sample Data'!L233&gt;0),'Test Sample Data'!L233,$B$1),"")</f>
        <v/>
      </c>
      <c r="M234" s="15" t="str">
        <f>IF(SUM('Test Sample Data'!M$3:M$98)&gt;10,IF(AND(ISNUMBER('Test Sample Data'!M233),'Test Sample Data'!M233&lt;$B$1,'Test Sample Data'!M233&gt;0),'Test Sample Data'!M233,$B$1),"")</f>
        <v/>
      </c>
      <c r="N234" s="15" t="str">
        <f>'Gene Table'!E233</f>
        <v>ALDH3A1</v>
      </c>
      <c r="O234" s="14" t="s">
        <v>161</v>
      </c>
      <c r="P234" s="15" t="str">
        <f>IF(SUM('Control Sample Data'!D$3:D$98)&gt;10,IF(AND(ISNUMBER('Control Sample Data'!D233),'Control Sample Data'!D233&lt;$B$1,'Control Sample Data'!D233&gt;0),'Control Sample Data'!D233,$B$1),"")</f>
        <v/>
      </c>
      <c r="Q234" s="15" t="str">
        <f>IF(SUM('Control Sample Data'!E$3:E$98)&gt;10,IF(AND(ISNUMBER('Control Sample Data'!E233),'Control Sample Data'!E233&lt;$B$1,'Control Sample Data'!E233&gt;0),'Control Sample Data'!E233,$B$1),"")</f>
        <v/>
      </c>
      <c r="R234" s="15" t="str">
        <f>IF(SUM('Control Sample Data'!F$3:F$98)&gt;10,IF(AND(ISNUMBER('Control Sample Data'!F233),'Control Sample Data'!F233&lt;$B$1,'Control Sample Data'!F233&gt;0),'Control Sample Data'!F233,$B$1),"")</f>
        <v/>
      </c>
      <c r="S234" s="15" t="str">
        <f>IF(SUM('Control Sample Data'!G$3:G$98)&gt;10,IF(AND(ISNUMBER('Control Sample Data'!G233),'Control Sample Data'!G233&lt;$B$1,'Control Sample Data'!G233&gt;0),'Control Sample Data'!G233,$B$1),"")</f>
        <v/>
      </c>
      <c r="T234" s="15" t="str">
        <f>IF(SUM('Control Sample Data'!H$3:H$98)&gt;10,IF(AND(ISNUMBER('Control Sample Data'!H233),'Control Sample Data'!H233&lt;$B$1,'Control Sample Data'!H233&gt;0),'Control Sample Data'!H233,$B$1),"")</f>
        <v/>
      </c>
      <c r="U234" s="15" t="str">
        <f>IF(SUM('Control Sample Data'!I$3:I$98)&gt;10,IF(AND(ISNUMBER('Control Sample Data'!I233),'Control Sample Data'!I233&lt;$B$1,'Control Sample Data'!I233&gt;0),'Control Sample Data'!I233,$B$1),"")</f>
        <v/>
      </c>
      <c r="V234" s="15" t="str">
        <f>IF(SUM('Control Sample Data'!J$3:J$98)&gt;10,IF(AND(ISNUMBER('Control Sample Data'!J233),'Control Sample Data'!J233&lt;$B$1,'Control Sample Data'!J233&gt;0),'Control Sample Data'!J233,$B$1),"")</f>
        <v/>
      </c>
      <c r="W234" s="15" t="str">
        <f>IF(SUM('Control Sample Data'!K$3:K$98)&gt;10,IF(AND(ISNUMBER('Control Sample Data'!K233),'Control Sample Data'!K233&lt;$B$1,'Control Sample Data'!K233&gt;0),'Control Sample Data'!K233,$B$1),"")</f>
        <v/>
      </c>
      <c r="X234" s="15" t="str">
        <f>IF(SUM('Control Sample Data'!L$3:L$98)&gt;10,IF(AND(ISNUMBER('Control Sample Data'!L233),'Control Sample Data'!L233&lt;$B$1,'Control Sample Data'!L233&gt;0),'Control Sample Data'!L233,$B$1),"")</f>
        <v/>
      </c>
      <c r="Y234" s="15" t="str">
        <f>IF(SUM('Control Sample Data'!M$3:M$98)&gt;10,IF(AND(ISNUMBER('Control Sample Data'!M233),'Control Sample Data'!M233&lt;$B$1,'Control Sample Data'!M233&gt;0),'Control Sample Data'!M233,$B$1),"")</f>
        <v/>
      </c>
      <c r="AT234" s="34" t="str">
        <f t="shared" si="224"/>
        <v/>
      </c>
      <c r="AU234" s="34" t="str">
        <f t="shared" si="225"/>
        <v/>
      </c>
      <c r="AV234" s="34" t="str">
        <f t="shared" si="226"/>
        <v/>
      </c>
      <c r="AW234" s="34" t="str">
        <f t="shared" si="227"/>
        <v/>
      </c>
      <c r="AX234" s="34" t="str">
        <f t="shared" si="228"/>
        <v/>
      </c>
      <c r="AY234" s="34" t="str">
        <f t="shared" si="229"/>
        <v/>
      </c>
      <c r="AZ234" s="34" t="str">
        <f t="shared" si="230"/>
        <v/>
      </c>
      <c r="BA234" s="34" t="str">
        <f t="shared" si="231"/>
        <v/>
      </c>
      <c r="BB234" s="34" t="str">
        <f t="shared" si="232"/>
        <v/>
      </c>
      <c r="BC234" s="34" t="str">
        <f t="shared" si="233"/>
        <v/>
      </c>
      <c r="BD234" s="34" t="str">
        <f t="shared" si="193"/>
        <v/>
      </c>
      <c r="BE234" s="34" t="str">
        <f t="shared" si="194"/>
        <v/>
      </c>
      <c r="BF234" s="34" t="str">
        <f t="shared" si="195"/>
        <v/>
      </c>
      <c r="BG234" s="34" t="str">
        <f t="shared" si="196"/>
        <v/>
      </c>
      <c r="BH234" s="34" t="str">
        <f t="shared" si="197"/>
        <v/>
      </c>
      <c r="BI234" s="34" t="str">
        <f t="shared" si="198"/>
        <v/>
      </c>
      <c r="BJ234" s="34" t="str">
        <f t="shared" si="199"/>
        <v/>
      </c>
      <c r="BK234" s="34" t="str">
        <f t="shared" si="200"/>
        <v/>
      </c>
      <c r="BL234" s="34" t="str">
        <f t="shared" si="201"/>
        <v/>
      </c>
      <c r="BM234" s="34" t="str">
        <f t="shared" si="202"/>
        <v/>
      </c>
      <c r="BN234" s="36" t="e">
        <f t="shared" si="234"/>
        <v>#DIV/0!</v>
      </c>
      <c r="BO234" s="36" t="e">
        <f t="shared" si="235"/>
        <v>#DIV/0!</v>
      </c>
      <c r="BP234" s="37" t="str">
        <f t="shared" si="203"/>
        <v/>
      </c>
      <c r="BQ234" s="37" t="str">
        <f t="shared" si="204"/>
        <v/>
      </c>
      <c r="BR234" s="37" t="str">
        <f t="shared" si="205"/>
        <v/>
      </c>
      <c r="BS234" s="37" t="str">
        <f t="shared" si="206"/>
        <v/>
      </c>
      <c r="BT234" s="37" t="str">
        <f t="shared" si="207"/>
        <v/>
      </c>
      <c r="BU234" s="37" t="str">
        <f t="shared" si="208"/>
        <v/>
      </c>
      <c r="BV234" s="37" t="str">
        <f t="shared" si="209"/>
        <v/>
      </c>
      <c r="BW234" s="37" t="str">
        <f t="shared" si="210"/>
        <v/>
      </c>
      <c r="BX234" s="37" t="str">
        <f t="shared" si="211"/>
        <v/>
      </c>
      <c r="BY234" s="37" t="str">
        <f t="shared" si="212"/>
        <v/>
      </c>
      <c r="BZ234" s="37" t="str">
        <f t="shared" si="213"/>
        <v/>
      </c>
      <c r="CA234" s="37" t="str">
        <f t="shared" si="214"/>
        <v/>
      </c>
      <c r="CB234" s="37" t="str">
        <f t="shared" si="215"/>
        <v/>
      </c>
      <c r="CC234" s="37" t="str">
        <f t="shared" si="216"/>
        <v/>
      </c>
      <c r="CD234" s="37" t="str">
        <f t="shared" si="217"/>
        <v/>
      </c>
      <c r="CE234" s="37" t="str">
        <f t="shared" si="218"/>
        <v/>
      </c>
      <c r="CF234" s="37" t="str">
        <f t="shared" si="219"/>
        <v/>
      </c>
      <c r="CG234" s="37" t="str">
        <f t="shared" si="220"/>
        <v/>
      </c>
      <c r="CH234" s="37" t="str">
        <f t="shared" si="221"/>
        <v/>
      </c>
      <c r="CI234" s="37" t="str">
        <f t="shared" si="222"/>
        <v/>
      </c>
    </row>
    <row r="235" spans="1:87" ht="12.75">
      <c r="A235" s="16"/>
      <c r="B235" s="14" t="str">
        <f>'Gene Table'!E234</f>
        <v>FANCF</v>
      </c>
      <c r="C235" s="14" t="s">
        <v>165</v>
      </c>
      <c r="D235" s="15" t="str">
        <f>IF(SUM('Test Sample Data'!D$3:D$98)&gt;10,IF(AND(ISNUMBER('Test Sample Data'!D234),'Test Sample Data'!D234&lt;$B$1,'Test Sample Data'!D234&gt;0),'Test Sample Data'!D234,$B$1),"")</f>
        <v/>
      </c>
      <c r="E235" s="15" t="str">
        <f>IF(SUM('Test Sample Data'!E$3:E$98)&gt;10,IF(AND(ISNUMBER('Test Sample Data'!E234),'Test Sample Data'!E234&lt;$B$1,'Test Sample Data'!E234&gt;0),'Test Sample Data'!E234,$B$1),"")</f>
        <v/>
      </c>
      <c r="F235" s="15" t="str">
        <f>IF(SUM('Test Sample Data'!F$3:F$98)&gt;10,IF(AND(ISNUMBER('Test Sample Data'!F234),'Test Sample Data'!F234&lt;$B$1,'Test Sample Data'!F234&gt;0),'Test Sample Data'!F234,$B$1),"")</f>
        <v/>
      </c>
      <c r="G235" s="15" t="str">
        <f>IF(SUM('Test Sample Data'!G$3:G$98)&gt;10,IF(AND(ISNUMBER('Test Sample Data'!G234),'Test Sample Data'!G234&lt;$B$1,'Test Sample Data'!G234&gt;0),'Test Sample Data'!G234,$B$1),"")</f>
        <v/>
      </c>
      <c r="H235" s="15" t="str">
        <f>IF(SUM('Test Sample Data'!H$3:H$98)&gt;10,IF(AND(ISNUMBER('Test Sample Data'!H234),'Test Sample Data'!H234&lt;$B$1,'Test Sample Data'!H234&gt;0),'Test Sample Data'!H234,$B$1),"")</f>
        <v/>
      </c>
      <c r="I235" s="15" t="str">
        <f>IF(SUM('Test Sample Data'!I$3:I$98)&gt;10,IF(AND(ISNUMBER('Test Sample Data'!I234),'Test Sample Data'!I234&lt;$B$1,'Test Sample Data'!I234&gt;0),'Test Sample Data'!I234,$B$1),"")</f>
        <v/>
      </c>
      <c r="J235" s="15" t="str">
        <f>IF(SUM('Test Sample Data'!J$3:J$98)&gt;10,IF(AND(ISNUMBER('Test Sample Data'!J234),'Test Sample Data'!J234&lt;$B$1,'Test Sample Data'!J234&gt;0),'Test Sample Data'!J234,$B$1),"")</f>
        <v/>
      </c>
      <c r="K235" s="15" t="str">
        <f>IF(SUM('Test Sample Data'!K$3:K$98)&gt;10,IF(AND(ISNUMBER('Test Sample Data'!K234),'Test Sample Data'!K234&lt;$B$1,'Test Sample Data'!K234&gt;0),'Test Sample Data'!K234,$B$1),"")</f>
        <v/>
      </c>
      <c r="L235" s="15" t="str">
        <f>IF(SUM('Test Sample Data'!L$3:L$98)&gt;10,IF(AND(ISNUMBER('Test Sample Data'!L234),'Test Sample Data'!L234&lt;$B$1,'Test Sample Data'!L234&gt;0),'Test Sample Data'!L234,$B$1),"")</f>
        <v/>
      </c>
      <c r="M235" s="15" t="str">
        <f>IF(SUM('Test Sample Data'!M$3:M$98)&gt;10,IF(AND(ISNUMBER('Test Sample Data'!M234),'Test Sample Data'!M234&lt;$B$1,'Test Sample Data'!M234&gt;0),'Test Sample Data'!M234,$B$1),"")</f>
        <v/>
      </c>
      <c r="N235" s="15" t="str">
        <f>'Gene Table'!E234</f>
        <v>FANCF</v>
      </c>
      <c r="O235" s="14" t="s">
        <v>165</v>
      </c>
      <c r="P235" s="15" t="str">
        <f>IF(SUM('Control Sample Data'!D$3:D$98)&gt;10,IF(AND(ISNUMBER('Control Sample Data'!D234),'Control Sample Data'!D234&lt;$B$1,'Control Sample Data'!D234&gt;0),'Control Sample Data'!D234,$B$1),"")</f>
        <v/>
      </c>
      <c r="Q235" s="15" t="str">
        <f>IF(SUM('Control Sample Data'!E$3:E$98)&gt;10,IF(AND(ISNUMBER('Control Sample Data'!E234),'Control Sample Data'!E234&lt;$B$1,'Control Sample Data'!E234&gt;0),'Control Sample Data'!E234,$B$1),"")</f>
        <v/>
      </c>
      <c r="R235" s="15" t="str">
        <f>IF(SUM('Control Sample Data'!F$3:F$98)&gt;10,IF(AND(ISNUMBER('Control Sample Data'!F234),'Control Sample Data'!F234&lt;$B$1,'Control Sample Data'!F234&gt;0),'Control Sample Data'!F234,$B$1),"")</f>
        <v/>
      </c>
      <c r="S235" s="15" t="str">
        <f>IF(SUM('Control Sample Data'!G$3:G$98)&gt;10,IF(AND(ISNUMBER('Control Sample Data'!G234),'Control Sample Data'!G234&lt;$B$1,'Control Sample Data'!G234&gt;0),'Control Sample Data'!G234,$B$1),"")</f>
        <v/>
      </c>
      <c r="T235" s="15" t="str">
        <f>IF(SUM('Control Sample Data'!H$3:H$98)&gt;10,IF(AND(ISNUMBER('Control Sample Data'!H234),'Control Sample Data'!H234&lt;$B$1,'Control Sample Data'!H234&gt;0),'Control Sample Data'!H234,$B$1),"")</f>
        <v/>
      </c>
      <c r="U235" s="15" t="str">
        <f>IF(SUM('Control Sample Data'!I$3:I$98)&gt;10,IF(AND(ISNUMBER('Control Sample Data'!I234),'Control Sample Data'!I234&lt;$B$1,'Control Sample Data'!I234&gt;0),'Control Sample Data'!I234,$B$1),"")</f>
        <v/>
      </c>
      <c r="V235" s="15" t="str">
        <f>IF(SUM('Control Sample Data'!J$3:J$98)&gt;10,IF(AND(ISNUMBER('Control Sample Data'!J234),'Control Sample Data'!J234&lt;$B$1,'Control Sample Data'!J234&gt;0),'Control Sample Data'!J234,$B$1),"")</f>
        <v/>
      </c>
      <c r="W235" s="15" t="str">
        <f>IF(SUM('Control Sample Data'!K$3:K$98)&gt;10,IF(AND(ISNUMBER('Control Sample Data'!K234),'Control Sample Data'!K234&lt;$B$1,'Control Sample Data'!K234&gt;0),'Control Sample Data'!K234,$B$1),"")</f>
        <v/>
      </c>
      <c r="X235" s="15" t="str">
        <f>IF(SUM('Control Sample Data'!L$3:L$98)&gt;10,IF(AND(ISNUMBER('Control Sample Data'!L234),'Control Sample Data'!L234&lt;$B$1,'Control Sample Data'!L234&gt;0),'Control Sample Data'!L234,$B$1),"")</f>
        <v/>
      </c>
      <c r="Y235" s="15" t="str">
        <f>IF(SUM('Control Sample Data'!M$3:M$98)&gt;10,IF(AND(ISNUMBER('Control Sample Data'!M234),'Control Sample Data'!M234&lt;$B$1,'Control Sample Data'!M234&gt;0),'Control Sample Data'!M234,$B$1),"")</f>
        <v/>
      </c>
      <c r="AT235" s="34" t="str">
        <f t="shared" si="224"/>
        <v/>
      </c>
      <c r="AU235" s="34" t="str">
        <f t="shared" si="225"/>
        <v/>
      </c>
      <c r="AV235" s="34" t="str">
        <f t="shared" si="226"/>
        <v/>
      </c>
      <c r="AW235" s="34" t="str">
        <f t="shared" si="227"/>
        <v/>
      </c>
      <c r="AX235" s="34" t="str">
        <f t="shared" si="228"/>
        <v/>
      </c>
      <c r="AY235" s="34" t="str">
        <f t="shared" si="229"/>
        <v/>
      </c>
      <c r="AZ235" s="34" t="str">
        <f t="shared" si="230"/>
        <v/>
      </c>
      <c r="BA235" s="34" t="str">
        <f t="shared" si="231"/>
        <v/>
      </c>
      <c r="BB235" s="34" t="str">
        <f t="shared" si="232"/>
        <v/>
      </c>
      <c r="BC235" s="34" t="str">
        <f t="shared" si="233"/>
        <v/>
      </c>
      <c r="BD235" s="34" t="str">
        <f t="shared" si="193"/>
        <v/>
      </c>
      <c r="BE235" s="34" t="str">
        <f t="shared" si="194"/>
        <v/>
      </c>
      <c r="BF235" s="34" t="str">
        <f t="shared" si="195"/>
        <v/>
      </c>
      <c r="BG235" s="34" t="str">
        <f t="shared" si="196"/>
        <v/>
      </c>
      <c r="BH235" s="34" t="str">
        <f t="shared" si="197"/>
        <v/>
      </c>
      <c r="BI235" s="34" t="str">
        <f t="shared" si="198"/>
        <v/>
      </c>
      <c r="BJ235" s="34" t="str">
        <f t="shared" si="199"/>
        <v/>
      </c>
      <c r="BK235" s="34" t="str">
        <f t="shared" si="200"/>
        <v/>
      </c>
      <c r="BL235" s="34" t="str">
        <f t="shared" si="201"/>
        <v/>
      </c>
      <c r="BM235" s="34" t="str">
        <f t="shared" si="202"/>
        <v/>
      </c>
      <c r="BN235" s="36" t="e">
        <f t="shared" si="234"/>
        <v>#DIV/0!</v>
      </c>
      <c r="BO235" s="36" t="e">
        <f t="shared" si="235"/>
        <v>#DIV/0!</v>
      </c>
      <c r="BP235" s="37" t="str">
        <f t="shared" si="203"/>
        <v/>
      </c>
      <c r="BQ235" s="37" t="str">
        <f t="shared" si="204"/>
        <v/>
      </c>
      <c r="BR235" s="37" t="str">
        <f t="shared" si="205"/>
        <v/>
      </c>
      <c r="BS235" s="37" t="str">
        <f t="shared" si="206"/>
        <v/>
      </c>
      <c r="BT235" s="37" t="str">
        <f t="shared" si="207"/>
        <v/>
      </c>
      <c r="BU235" s="37" t="str">
        <f t="shared" si="208"/>
        <v/>
      </c>
      <c r="BV235" s="37" t="str">
        <f t="shared" si="209"/>
        <v/>
      </c>
      <c r="BW235" s="37" t="str">
        <f t="shared" si="210"/>
        <v/>
      </c>
      <c r="BX235" s="37" t="str">
        <f t="shared" si="211"/>
        <v/>
      </c>
      <c r="BY235" s="37" t="str">
        <f t="shared" si="212"/>
        <v/>
      </c>
      <c r="BZ235" s="37" t="str">
        <f t="shared" si="213"/>
        <v/>
      </c>
      <c r="CA235" s="37" t="str">
        <f t="shared" si="214"/>
        <v/>
      </c>
      <c r="CB235" s="37" t="str">
        <f t="shared" si="215"/>
        <v/>
      </c>
      <c r="CC235" s="37" t="str">
        <f t="shared" si="216"/>
        <v/>
      </c>
      <c r="CD235" s="37" t="str">
        <f t="shared" si="217"/>
        <v/>
      </c>
      <c r="CE235" s="37" t="str">
        <f t="shared" si="218"/>
        <v/>
      </c>
      <c r="CF235" s="37" t="str">
        <f t="shared" si="219"/>
        <v/>
      </c>
      <c r="CG235" s="37" t="str">
        <f t="shared" si="220"/>
        <v/>
      </c>
      <c r="CH235" s="37" t="str">
        <f t="shared" si="221"/>
        <v/>
      </c>
      <c r="CI235" s="37" t="str">
        <f t="shared" si="222"/>
        <v/>
      </c>
    </row>
    <row r="236" spans="1:87" ht="12.75">
      <c r="A236" s="16"/>
      <c r="B236" s="14" t="str">
        <f>'Gene Table'!E235</f>
        <v>FANCC</v>
      </c>
      <c r="C236" s="14" t="s">
        <v>169</v>
      </c>
      <c r="D236" s="15" t="str">
        <f>IF(SUM('Test Sample Data'!D$3:D$98)&gt;10,IF(AND(ISNUMBER('Test Sample Data'!D235),'Test Sample Data'!D235&lt;$B$1,'Test Sample Data'!D235&gt;0),'Test Sample Data'!D235,$B$1),"")</f>
        <v/>
      </c>
      <c r="E236" s="15" t="str">
        <f>IF(SUM('Test Sample Data'!E$3:E$98)&gt;10,IF(AND(ISNUMBER('Test Sample Data'!E235),'Test Sample Data'!E235&lt;$B$1,'Test Sample Data'!E235&gt;0),'Test Sample Data'!E235,$B$1),"")</f>
        <v/>
      </c>
      <c r="F236" s="15" t="str">
        <f>IF(SUM('Test Sample Data'!F$3:F$98)&gt;10,IF(AND(ISNUMBER('Test Sample Data'!F235),'Test Sample Data'!F235&lt;$B$1,'Test Sample Data'!F235&gt;0),'Test Sample Data'!F235,$B$1),"")</f>
        <v/>
      </c>
      <c r="G236" s="15" t="str">
        <f>IF(SUM('Test Sample Data'!G$3:G$98)&gt;10,IF(AND(ISNUMBER('Test Sample Data'!G235),'Test Sample Data'!G235&lt;$B$1,'Test Sample Data'!G235&gt;0),'Test Sample Data'!G235,$B$1),"")</f>
        <v/>
      </c>
      <c r="H236" s="15" t="str">
        <f>IF(SUM('Test Sample Data'!H$3:H$98)&gt;10,IF(AND(ISNUMBER('Test Sample Data'!H235),'Test Sample Data'!H235&lt;$B$1,'Test Sample Data'!H235&gt;0),'Test Sample Data'!H235,$B$1),"")</f>
        <v/>
      </c>
      <c r="I236" s="15" t="str">
        <f>IF(SUM('Test Sample Data'!I$3:I$98)&gt;10,IF(AND(ISNUMBER('Test Sample Data'!I235),'Test Sample Data'!I235&lt;$B$1,'Test Sample Data'!I235&gt;0),'Test Sample Data'!I235,$B$1),"")</f>
        <v/>
      </c>
      <c r="J236" s="15" t="str">
        <f>IF(SUM('Test Sample Data'!J$3:J$98)&gt;10,IF(AND(ISNUMBER('Test Sample Data'!J235),'Test Sample Data'!J235&lt;$B$1,'Test Sample Data'!J235&gt;0),'Test Sample Data'!J235,$B$1),"")</f>
        <v/>
      </c>
      <c r="K236" s="15" t="str">
        <f>IF(SUM('Test Sample Data'!K$3:K$98)&gt;10,IF(AND(ISNUMBER('Test Sample Data'!K235),'Test Sample Data'!K235&lt;$B$1,'Test Sample Data'!K235&gt;0),'Test Sample Data'!K235,$B$1),"")</f>
        <v/>
      </c>
      <c r="L236" s="15" t="str">
        <f>IF(SUM('Test Sample Data'!L$3:L$98)&gt;10,IF(AND(ISNUMBER('Test Sample Data'!L235),'Test Sample Data'!L235&lt;$B$1,'Test Sample Data'!L235&gt;0),'Test Sample Data'!L235,$B$1),"")</f>
        <v/>
      </c>
      <c r="M236" s="15" t="str">
        <f>IF(SUM('Test Sample Data'!M$3:M$98)&gt;10,IF(AND(ISNUMBER('Test Sample Data'!M235),'Test Sample Data'!M235&lt;$B$1,'Test Sample Data'!M235&gt;0),'Test Sample Data'!M235,$B$1),"")</f>
        <v/>
      </c>
      <c r="N236" s="15" t="str">
        <f>'Gene Table'!E235</f>
        <v>FANCC</v>
      </c>
      <c r="O236" s="14" t="s">
        <v>169</v>
      </c>
      <c r="P236" s="15" t="str">
        <f>IF(SUM('Control Sample Data'!D$3:D$98)&gt;10,IF(AND(ISNUMBER('Control Sample Data'!D235),'Control Sample Data'!D235&lt;$B$1,'Control Sample Data'!D235&gt;0),'Control Sample Data'!D235,$B$1),"")</f>
        <v/>
      </c>
      <c r="Q236" s="15" t="str">
        <f>IF(SUM('Control Sample Data'!E$3:E$98)&gt;10,IF(AND(ISNUMBER('Control Sample Data'!E235),'Control Sample Data'!E235&lt;$B$1,'Control Sample Data'!E235&gt;0),'Control Sample Data'!E235,$B$1),"")</f>
        <v/>
      </c>
      <c r="R236" s="15" t="str">
        <f>IF(SUM('Control Sample Data'!F$3:F$98)&gt;10,IF(AND(ISNUMBER('Control Sample Data'!F235),'Control Sample Data'!F235&lt;$B$1,'Control Sample Data'!F235&gt;0),'Control Sample Data'!F235,$B$1),"")</f>
        <v/>
      </c>
      <c r="S236" s="15" t="str">
        <f>IF(SUM('Control Sample Data'!G$3:G$98)&gt;10,IF(AND(ISNUMBER('Control Sample Data'!G235),'Control Sample Data'!G235&lt;$B$1,'Control Sample Data'!G235&gt;0),'Control Sample Data'!G235,$B$1),"")</f>
        <v/>
      </c>
      <c r="T236" s="15" t="str">
        <f>IF(SUM('Control Sample Data'!H$3:H$98)&gt;10,IF(AND(ISNUMBER('Control Sample Data'!H235),'Control Sample Data'!H235&lt;$B$1,'Control Sample Data'!H235&gt;0),'Control Sample Data'!H235,$B$1),"")</f>
        <v/>
      </c>
      <c r="U236" s="15" t="str">
        <f>IF(SUM('Control Sample Data'!I$3:I$98)&gt;10,IF(AND(ISNUMBER('Control Sample Data'!I235),'Control Sample Data'!I235&lt;$B$1,'Control Sample Data'!I235&gt;0),'Control Sample Data'!I235,$B$1),"")</f>
        <v/>
      </c>
      <c r="V236" s="15" t="str">
        <f>IF(SUM('Control Sample Data'!J$3:J$98)&gt;10,IF(AND(ISNUMBER('Control Sample Data'!J235),'Control Sample Data'!J235&lt;$B$1,'Control Sample Data'!J235&gt;0),'Control Sample Data'!J235,$B$1),"")</f>
        <v/>
      </c>
      <c r="W236" s="15" t="str">
        <f>IF(SUM('Control Sample Data'!K$3:K$98)&gt;10,IF(AND(ISNUMBER('Control Sample Data'!K235),'Control Sample Data'!K235&lt;$B$1,'Control Sample Data'!K235&gt;0),'Control Sample Data'!K235,$B$1),"")</f>
        <v/>
      </c>
      <c r="X236" s="15" t="str">
        <f>IF(SUM('Control Sample Data'!L$3:L$98)&gt;10,IF(AND(ISNUMBER('Control Sample Data'!L235),'Control Sample Data'!L235&lt;$B$1,'Control Sample Data'!L235&gt;0),'Control Sample Data'!L235,$B$1),"")</f>
        <v/>
      </c>
      <c r="Y236" s="15" t="str">
        <f>IF(SUM('Control Sample Data'!M$3:M$98)&gt;10,IF(AND(ISNUMBER('Control Sample Data'!M235),'Control Sample Data'!M235&lt;$B$1,'Control Sample Data'!M235&gt;0),'Control Sample Data'!M235,$B$1),"")</f>
        <v/>
      </c>
      <c r="AT236" s="34" t="str">
        <f t="shared" si="224"/>
        <v/>
      </c>
      <c r="AU236" s="34" t="str">
        <f t="shared" si="225"/>
        <v/>
      </c>
      <c r="AV236" s="34" t="str">
        <f t="shared" si="226"/>
        <v/>
      </c>
      <c r="AW236" s="34" t="str">
        <f t="shared" si="227"/>
        <v/>
      </c>
      <c r="AX236" s="34" t="str">
        <f t="shared" si="228"/>
        <v/>
      </c>
      <c r="AY236" s="34" t="str">
        <f t="shared" si="229"/>
        <v/>
      </c>
      <c r="AZ236" s="34" t="str">
        <f t="shared" si="230"/>
        <v/>
      </c>
      <c r="BA236" s="34" t="str">
        <f t="shared" si="231"/>
        <v/>
      </c>
      <c r="BB236" s="34" t="str">
        <f t="shared" si="232"/>
        <v/>
      </c>
      <c r="BC236" s="34" t="str">
        <f t="shared" si="233"/>
        <v/>
      </c>
      <c r="BD236" s="34" t="str">
        <f t="shared" si="193"/>
        <v/>
      </c>
      <c r="BE236" s="34" t="str">
        <f t="shared" si="194"/>
        <v/>
      </c>
      <c r="BF236" s="34" t="str">
        <f t="shared" si="195"/>
        <v/>
      </c>
      <c r="BG236" s="34" t="str">
        <f t="shared" si="196"/>
        <v/>
      </c>
      <c r="BH236" s="34" t="str">
        <f t="shared" si="197"/>
        <v/>
      </c>
      <c r="BI236" s="34" t="str">
        <f t="shared" si="198"/>
        <v/>
      </c>
      <c r="BJ236" s="34" t="str">
        <f t="shared" si="199"/>
        <v/>
      </c>
      <c r="BK236" s="34" t="str">
        <f t="shared" si="200"/>
        <v/>
      </c>
      <c r="BL236" s="34" t="str">
        <f t="shared" si="201"/>
        <v/>
      </c>
      <c r="BM236" s="34" t="str">
        <f t="shared" si="202"/>
        <v/>
      </c>
      <c r="BN236" s="36" t="e">
        <f t="shared" si="234"/>
        <v>#DIV/0!</v>
      </c>
      <c r="BO236" s="36" t="e">
        <f t="shared" si="235"/>
        <v>#DIV/0!</v>
      </c>
      <c r="BP236" s="37" t="str">
        <f t="shared" si="203"/>
        <v/>
      </c>
      <c r="BQ236" s="37" t="str">
        <f t="shared" si="204"/>
        <v/>
      </c>
      <c r="BR236" s="37" t="str">
        <f t="shared" si="205"/>
        <v/>
      </c>
      <c r="BS236" s="37" t="str">
        <f t="shared" si="206"/>
        <v/>
      </c>
      <c r="BT236" s="37" t="str">
        <f t="shared" si="207"/>
        <v/>
      </c>
      <c r="BU236" s="37" t="str">
        <f t="shared" si="208"/>
        <v/>
      </c>
      <c r="BV236" s="37" t="str">
        <f t="shared" si="209"/>
        <v/>
      </c>
      <c r="BW236" s="37" t="str">
        <f t="shared" si="210"/>
        <v/>
      </c>
      <c r="BX236" s="37" t="str">
        <f t="shared" si="211"/>
        <v/>
      </c>
      <c r="BY236" s="37" t="str">
        <f t="shared" si="212"/>
        <v/>
      </c>
      <c r="BZ236" s="37" t="str">
        <f t="shared" si="213"/>
        <v/>
      </c>
      <c r="CA236" s="37" t="str">
        <f t="shared" si="214"/>
        <v/>
      </c>
      <c r="CB236" s="37" t="str">
        <f t="shared" si="215"/>
        <v/>
      </c>
      <c r="CC236" s="37" t="str">
        <f t="shared" si="216"/>
        <v/>
      </c>
      <c r="CD236" s="37" t="str">
        <f t="shared" si="217"/>
        <v/>
      </c>
      <c r="CE236" s="37" t="str">
        <f t="shared" si="218"/>
        <v/>
      </c>
      <c r="CF236" s="37" t="str">
        <f t="shared" si="219"/>
        <v/>
      </c>
      <c r="CG236" s="37" t="str">
        <f t="shared" si="220"/>
        <v/>
      </c>
      <c r="CH236" s="37" t="str">
        <f t="shared" si="221"/>
        <v/>
      </c>
      <c r="CI236" s="37" t="str">
        <f t="shared" si="222"/>
        <v/>
      </c>
    </row>
    <row r="237" spans="1:87" ht="12.75">
      <c r="A237" s="16"/>
      <c r="B237" s="14" t="str">
        <f>'Gene Table'!E236</f>
        <v>ALDH1A1</v>
      </c>
      <c r="C237" s="14" t="s">
        <v>173</v>
      </c>
      <c r="D237" s="15" t="str">
        <f>IF(SUM('Test Sample Data'!D$3:D$98)&gt;10,IF(AND(ISNUMBER('Test Sample Data'!D236),'Test Sample Data'!D236&lt;$B$1,'Test Sample Data'!D236&gt;0),'Test Sample Data'!D236,$B$1),"")</f>
        <v/>
      </c>
      <c r="E237" s="15" t="str">
        <f>IF(SUM('Test Sample Data'!E$3:E$98)&gt;10,IF(AND(ISNUMBER('Test Sample Data'!E236),'Test Sample Data'!E236&lt;$B$1,'Test Sample Data'!E236&gt;0),'Test Sample Data'!E236,$B$1),"")</f>
        <v/>
      </c>
      <c r="F237" s="15" t="str">
        <f>IF(SUM('Test Sample Data'!F$3:F$98)&gt;10,IF(AND(ISNUMBER('Test Sample Data'!F236),'Test Sample Data'!F236&lt;$B$1,'Test Sample Data'!F236&gt;0),'Test Sample Data'!F236,$B$1),"")</f>
        <v/>
      </c>
      <c r="G237" s="15" t="str">
        <f>IF(SUM('Test Sample Data'!G$3:G$98)&gt;10,IF(AND(ISNUMBER('Test Sample Data'!G236),'Test Sample Data'!G236&lt;$B$1,'Test Sample Data'!G236&gt;0),'Test Sample Data'!G236,$B$1),"")</f>
        <v/>
      </c>
      <c r="H237" s="15" t="str">
        <f>IF(SUM('Test Sample Data'!H$3:H$98)&gt;10,IF(AND(ISNUMBER('Test Sample Data'!H236),'Test Sample Data'!H236&lt;$B$1,'Test Sample Data'!H236&gt;0),'Test Sample Data'!H236,$B$1),"")</f>
        <v/>
      </c>
      <c r="I237" s="15" t="str">
        <f>IF(SUM('Test Sample Data'!I$3:I$98)&gt;10,IF(AND(ISNUMBER('Test Sample Data'!I236),'Test Sample Data'!I236&lt;$B$1,'Test Sample Data'!I236&gt;0),'Test Sample Data'!I236,$B$1),"")</f>
        <v/>
      </c>
      <c r="J237" s="15" t="str">
        <f>IF(SUM('Test Sample Data'!J$3:J$98)&gt;10,IF(AND(ISNUMBER('Test Sample Data'!J236),'Test Sample Data'!J236&lt;$B$1,'Test Sample Data'!J236&gt;0),'Test Sample Data'!J236,$B$1),"")</f>
        <v/>
      </c>
      <c r="K237" s="15" t="str">
        <f>IF(SUM('Test Sample Data'!K$3:K$98)&gt;10,IF(AND(ISNUMBER('Test Sample Data'!K236),'Test Sample Data'!K236&lt;$B$1,'Test Sample Data'!K236&gt;0),'Test Sample Data'!K236,$B$1),"")</f>
        <v/>
      </c>
      <c r="L237" s="15" t="str">
        <f>IF(SUM('Test Sample Data'!L$3:L$98)&gt;10,IF(AND(ISNUMBER('Test Sample Data'!L236),'Test Sample Data'!L236&lt;$B$1,'Test Sample Data'!L236&gt;0),'Test Sample Data'!L236,$B$1),"")</f>
        <v/>
      </c>
      <c r="M237" s="15" t="str">
        <f>IF(SUM('Test Sample Data'!M$3:M$98)&gt;10,IF(AND(ISNUMBER('Test Sample Data'!M236),'Test Sample Data'!M236&lt;$B$1,'Test Sample Data'!M236&gt;0),'Test Sample Data'!M236,$B$1),"")</f>
        <v/>
      </c>
      <c r="N237" s="15" t="str">
        <f>'Gene Table'!E236</f>
        <v>ALDH1A1</v>
      </c>
      <c r="O237" s="14" t="s">
        <v>173</v>
      </c>
      <c r="P237" s="15" t="str">
        <f>IF(SUM('Control Sample Data'!D$3:D$98)&gt;10,IF(AND(ISNUMBER('Control Sample Data'!D236),'Control Sample Data'!D236&lt;$B$1,'Control Sample Data'!D236&gt;0),'Control Sample Data'!D236,$B$1),"")</f>
        <v/>
      </c>
      <c r="Q237" s="15" t="str">
        <f>IF(SUM('Control Sample Data'!E$3:E$98)&gt;10,IF(AND(ISNUMBER('Control Sample Data'!E236),'Control Sample Data'!E236&lt;$B$1,'Control Sample Data'!E236&gt;0),'Control Sample Data'!E236,$B$1),"")</f>
        <v/>
      </c>
      <c r="R237" s="15" t="str">
        <f>IF(SUM('Control Sample Data'!F$3:F$98)&gt;10,IF(AND(ISNUMBER('Control Sample Data'!F236),'Control Sample Data'!F236&lt;$B$1,'Control Sample Data'!F236&gt;0),'Control Sample Data'!F236,$B$1),"")</f>
        <v/>
      </c>
      <c r="S237" s="15" t="str">
        <f>IF(SUM('Control Sample Data'!G$3:G$98)&gt;10,IF(AND(ISNUMBER('Control Sample Data'!G236),'Control Sample Data'!G236&lt;$B$1,'Control Sample Data'!G236&gt;0),'Control Sample Data'!G236,$B$1),"")</f>
        <v/>
      </c>
      <c r="T237" s="15" t="str">
        <f>IF(SUM('Control Sample Data'!H$3:H$98)&gt;10,IF(AND(ISNUMBER('Control Sample Data'!H236),'Control Sample Data'!H236&lt;$B$1,'Control Sample Data'!H236&gt;0),'Control Sample Data'!H236,$B$1),"")</f>
        <v/>
      </c>
      <c r="U237" s="15" t="str">
        <f>IF(SUM('Control Sample Data'!I$3:I$98)&gt;10,IF(AND(ISNUMBER('Control Sample Data'!I236),'Control Sample Data'!I236&lt;$B$1,'Control Sample Data'!I236&gt;0),'Control Sample Data'!I236,$B$1),"")</f>
        <v/>
      </c>
      <c r="V237" s="15" t="str">
        <f>IF(SUM('Control Sample Data'!J$3:J$98)&gt;10,IF(AND(ISNUMBER('Control Sample Data'!J236),'Control Sample Data'!J236&lt;$B$1,'Control Sample Data'!J236&gt;0),'Control Sample Data'!J236,$B$1),"")</f>
        <v/>
      </c>
      <c r="W237" s="15" t="str">
        <f>IF(SUM('Control Sample Data'!K$3:K$98)&gt;10,IF(AND(ISNUMBER('Control Sample Data'!K236),'Control Sample Data'!K236&lt;$B$1,'Control Sample Data'!K236&gt;0),'Control Sample Data'!K236,$B$1),"")</f>
        <v/>
      </c>
      <c r="X237" s="15" t="str">
        <f>IF(SUM('Control Sample Data'!L$3:L$98)&gt;10,IF(AND(ISNUMBER('Control Sample Data'!L236),'Control Sample Data'!L236&lt;$B$1,'Control Sample Data'!L236&gt;0),'Control Sample Data'!L236,$B$1),"")</f>
        <v/>
      </c>
      <c r="Y237" s="15" t="str">
        <f>IF(SUM('Control Sample Data'!M$3:M$98)&gt;10,IF(AND(ISNUMBER('Control Sample Data'!M236),'Control Sample Data'!M236&lt;$B$1,'Control Sample Data'!M236&gt;0),'Control Sample Data'!M236,$B$1),"")</f>
        <v/>
      </c>
      <c r="AT237" s="34" t="str">
        <f t="shared" si="224"/>
        <v/>
      </c>
      <c r="AU237" s="34" t="str">
        <f t="shared" si="225"/>
        <v/>
      </c>
      <c r="AV237" s="34" t="str">
        <f t="shared" si="226"/>
        <v/>
      </c>
      <c r="AW237" s="34" t="str">
        <f t="shared" si="227"/>
        <v/>
      </c>
      <c r="AX237" s="34" t="str">
        <f t="shared" si="228"/>
        <v/>
      </c>
      <c r="AY237" s="34" t="str">
        <f t="shared" si="229"/>
        <v/>
      </c>
      <c r="AZ237" s="34" t="str">
        <f t="shared" si="230"/>
        <v/>
      </c>
      <c r="BA237" s="34" t="str">
        <f t="shared" si="231"/>
        <v/>
      </c>
      <c r="BB237" s="34" t="str">
        <f t="shared" si="232"/>
        <v/>
      </c>
      <c r="BC237" s="34" t="str">
        <f t="shared" si="233"/>
        <v/>
      </c>
      <c r="BD237" s="34" t="str">
        <f t="shared" si="193"/>
        <v/>
      </c>
      <c r="BE237" s="34" t="str">
        <f t="shared" si="194"/>
        <v/>
      </c>
      <c r="BF237" s="34" t="str">
        <f t="shared" si="195"/>
        <v/>
      </c>
      <c r="BG237" s="34" t="str">
        <f t="shared" si="196"/>
        <v/>
      </c>
      <c r="BH237" s="34" t="str">
        <f t="shared" si="197"/>
        <v/>
      </c>
      <c r="BI237" s="34" t="str">
        <f t="shared" si="198"/>
        <v/>
      </c>
      <c r="BJ237" s="34" t="str">
        <f t="shared" si="199"/>
        <v/>
      </c>
      <c r="BK237" s="34" t="str">
        <f t="shared" si="200"/>
        <v/>
      </c>
      <c r="BL237" s="34" t="str">
        <f t="shared" si="201"/>
        <v/>
      </c>
      <c r="BM237" s="34" t="str">
        <f t="shared" si="202"/>
        <v/>
      </c>
      <c r="BN237" s="36" t="e">
        <f t="shared" si="234"/>
        <v>#DIV/0!</v>
      </c>
      <c r="BO237" s="36" t="e">
        <f t="shared" si="235"/>
        <v>#DIV/0!</v>
      </c>
      <c r="BP237" s="37" t="str">
        <f t="shared" si="203"/>
        <v/>
      </c>
      <c r="BQ237" s="37" t="str">
        <f t="shared" si="204"/>
        <v/>
      </c>
      <c r="BR237" s="37" t="str">
        <f t="shared" si="205"/>
        <v/>
      </c>
      <c r="BS237" s="37" t="str">
        <f t="shared" si="206"/>
        <v/>
      </c>
      <c r="BT237" s="37" t="str">
        <f t="shared" si="207"/>
        <v/>
      </c>
      <c r="BU237" s="37" t="str">
        <f t="shared" si="208"/>
        <v/>
      </c>
      <c r="BV237" s="37" t="str">
        <f t="shared" si="209"/>
        <v/>
      </c>
      <c r="BW237" s="37" t="str">
        <f t="shared" si="210"/>
        <v/>
      </c>
      <c r="BX237" s="37" t="str">
        <f t="shared" si="211"/>
        <v/>
      </c>
      <c r="BY237" s="37" t="str">
        <f t="shared" si="212"/>
        <v/>
      </c>
      <c r="BZ237" s="37" t="str">
        <f t="shared" si="213"/>
        <v/>
      </c>
      <c r="CA237" s="37" t="str">
        <f t="shared" si="214"/>
        <v/>
      </c>
      <c r="CB237" s="37" t="str">
        <f t="shared" si="215"/>
        <v/>
      </c>
      <c r="CC237" s="37" t="str">
        <f t="shared" si="216"/>
        <v/>
      </c>
      <c r="CD237" s="37" t="str">
        <f t="shared" si="217"/>
        <v/>
      </c>
      <c r="CE237" s="37" t="str">
        <f t="shared" si="218"/>
        <v/>
      </c>
      <c r="CF237" s="37" t="str">
        <f t="shared" si="219"/>
        <v/>
      </c>
      <c r="CG237" s="37" t="str">
        <f t="shared" si="220"/>
        <v/>
      </c>
      <c r="CH237" s="37" t="str">
        <f t="shared" si="221"/>
        <v/>
      </c>
      <c r="CI237" s="37" t="str">
        <f t="shared" si="222"/>
        <v/>
      </c>
    </row>
    <row r="238" spans="1:87" ht="12.75">
      <c r="A238" s="16"/>
      <c r="B238" s="14" t="str">
        <f>'Gene Table'!E237</f>
        <v>F5</v>
      </c>
      <c r="C238" s="14" t="s">
        <v>177</v>
      </c>
      <c r="D238" s="15" t="str">
        <f>IF(SUM('Test Sample Data'!D$3:D$98)&gt;10,IF(AND(ISNUMBER('Test Sample Data'!D237),'Test Sample Data'!D237&lt;$B$1,'Test Sample Data'!D237&gt;0),'Test Sample Data'!D237,$B$1),"")</f>
        <v/>
      </c>
      <c r="E238" s="15" t="str">
        <f>IF(SUM('Test Sample Data'!E$3:E$98)&gt;10,IF(AND(ISNUMBER('Test Sample Data'!E237),'Test Sample Data'!E237&lt;$B$1,'Test Sample Data'!E237&gt;0),'Test Sample Data'!E237,$B$1),"")</f>
        <v/>
      </c>
      <c r="F238" s="15" t="str">
        <f>IF(SUM('Test Sample Data'!F$3:F$98)&gt;10,IF(AND(ISNUMBER('Test Sample Data'!F237),'Test Sample Data'!F237&lt;$B$1,'Test Sample Data'!F237&gt;0),'Test Sample Data'!F237,$B$1),"")</f>
        <v/>
      </c>
      <c r="G238" s="15" t="str">
        <f>IF(SUM('Test Sample Data'!G$3:G$98)&gt;10,IF(AND(ISNUMBER('Test Sample Data'!G237),'Test Sample Data'!G237&lt;$B$1,'Test Sample Data'!G237&gt;0),'Test Sample Data'!G237,$B$1),"")</f>
        <v/>
      </c>
      <c r="H238" s="15" t="str">
        <f>IF(SUM('Test Sample Data'!H$3:H$98)&gt;10,IF(AND(ISNUMBER('Test Sample Data'!H237),'Test Sample Data'!H237&lt;$B$1,'Test Sample Data'!H237&gt;0),'Test Sample Data'!H237,$B$1),"")</f>
        <v/>
      </c>
      <c r="I238" s="15" t="str">
        <f>IF(SUM('Test Sample Data'!I$3:I$98)&gt;10,IF(AND(ISNUMBER('Test Sample Data'!I237),'Test Sample Data'!I237&lt;$B$1,'Test Sample Data'!I237&gt;0),'Test Sample Data'!I237,$B$1),"")</f>
        <v/>
      </c>
      <c r="J238" s="15" t="str">
        <f>IF(SUM('Test Sample Data'!J$3:J$98)&gt;10,IF(AND(ISNUMBER('Test Sample Data'!J237),'Test Sample Data'!J237&lt;$B$1,'Test Sample Data'!J237&gt;0),'Test Sample Data'!J237,$B$1),"")</f>
        <v/>
      </c>
      <c r="K238" s="15" t="str">
        <f>IF(SUM('Test Sample Data'!K$3:K$98)&gt;10,IF(AND(ISNUMBER('Test Sample Data'!K237),'Test Sample Data'!K237&lt;$B$1,'Test Sample Data'!K237&gt;0),'Test Sample Data'!K237,$B$1),"")</f>
        <v/>
      </c>
      <c r="L238" s="15" t="str">
        <f>IF(SUM('Test Sample Data'!L$3:L$98)&gt;10,IF(AND(ISNUMBER('Test Sample Data'!L237),'Test Sample Data'!L237&lt;$B$1,'Test Sample Data'!L237&gt;0),'Test Sample Data'!L237,$B$1),"")</f>
        <v/>
      </c>
      <c r="M238" s="15" t="str">
        <f>IF(SUM('Test Sample Data'!M$3:M$98)&gt;10,IF(AND(ISNUMBER('Test Sample Data'!M237),'Test Sample Data'!M237&lt;$B$1,'Test Sample Data'!M237&gt;0),'Test Sample Data'!M237,$B$1),"")</f>
        <v/>
      </c>
      <c r="N238" s="15" t="str">
        <f>'Gene Table'!E237</f>
        <v>F5</v>
      </c>
      <c r="O238" s="14" t="s">
        <v>177</v>
      </c>
      <c r="P238" s="15" t="str">
        <f>IF(SUM('Control Sample Data'!D$3:D$98)&gt;10,IF(AND(ISNUMBER('Control Sample Data'!D237),'Control Sample Data'!D237&lt;$B$1,'Control Sample Data'!D237&gt;0),'Control Sample Data'!D237,$B$1),"")</f>
        <v/>
      </c>
      <c r="Q238" s="15" t="str">
        <f>IF(SUM('Control Sample Data'!E$3:E$98)&gt;10,IF(AND(ISNUMBER('Control Sample Data'!E237),'Control Sample Data'!E237&lt;$B$1,'Control Sample Data'!E237&gt;0),'Control Sample Data'!E237,$B$1),"")</f>
        <v/>
      </c>
      <c r="R238" s="15" t="str">
        <f>IF(SUM('Control Sample Data'!F$3:F$98)&gt;10,IF(AND(ISNUMBER('Control Sample Data'!F237),'Control Sample Data'!F237&lt;$B$1,'Control Sample Data'!F237&gt;0),'Control Sample Data'!F237,$B$1),"")</f>
        <v/>
      </c>
      <c r="S238" s="15" t="str">
        <f>IF(SUM('Control Sample Data'!G$3:G$98)&gt;10,IF(AND(ISNUMBER('Control Sample Data'!G237),'Control Sample Data'!G237&lt;$B$1,'Control Sample Data'!G237&gt;0),'Control Sample Data'!G237,$B$1),"")</f>
        <v/>
      </c>
      <c r="T238" s="15" t="str">
        <f>IF(SUM('Control Sample Data'!H$3:H$98)&gt;10,IF(AND(ISNUMBER('Control Sample Data'!H237),'Control Sample Data'!H237&lt;$B$1,'Control Sample Data'!H237&gt;0),'Control Sample Data'!H237,$B$1),"")</f>
        <v/>
      </c>
      <c r="U238" s="15" t="str">
        <f>IF(SUM('Control Sample Data'!I$3:I$98)&gt;10,IF(AND(ISNUMBER('Control Sample Data'!I237),'Control Sample Data'!I237&lt;$B$1,'Control Sample Data'!I237&gt;0),'Control Sample Data'!I237,$B$1),"")</f>
        <v/>
      </c>
      <c r="V238" s="15" t="str">
        <f>IF(SUM('Control Sample Data'!J$3:J$98)&gt;10,IF(AND(ISNUMBER('Control Sample Data'!J237),'Control Sample Data'!J237&lt;$B$1,'Control Sample Data'!J237&gt;0),'Control Sample Data'!J237,$B$1),"")</f>
        <v/>
      </c>
      <c r="W238" s="15" t="str">
        <f>IF(SUM('Control Sample Data'!K$3:K$98)&gt;10,IF(AND(ISNUMBER('Control Sample Data'!K237),'Control Sample Data'!K237&lt;$B$1,'Control Sample Data'!K237&gt;0),'Control Sample Data'!K237,$B$1),"")</f>
        <v/>
      </c>
      <c r="X238" s="15" t="str">
        <f>IF(SUM('Control Sample Data'!L$3:L$98)&gt;10,IF(AND(ISNUMBER('Control Sample Data'!L237),'Control Sample Data'!L237&lt;$B$1,'Control Sample Data'!L237&gt;0),'Control Sample Data'!L237,$B$1),"")</f>
        <v/>
      </c>
      <c r="Y238" s="15" t="str">
        <f>IF(SUM('Control Sample Data'!M$3:M$98)&gt;10,IF(AND(ISNUMBER('Control Sample Data'!M237),'Control Sample Data'!M237&lt;$B$1,'Control Sample Data'!M237&gt;0),'Control Sample Data'!M237,$B$1),"")</f>
        <v/>
      </c>
      <c r="AT238" s="34" t="str">
        <f t="shared" si="224"/>
        <v/>
      </c>
      <c r="AU238" s="34" t="str">
        <f t="shared" si="225"/>
        <v/>
      </c>
      <c r="AV238" s="34" t="str">
        <f t="shared" si="226"/>
        <v/>
      </c>
      <c r="AW238" s="34" t="str">
        <f t="shared" si="227"/>
        <v/>
      </c>
      <c r="AX238" s="34" t="str">
        <f t="shared" si="228"/>
        <v/>
      </c>
      <c r="AY238" s="34" t="str">
        <f t="shared" si="229"/>
        <v/>
      </c>
      <c r="AZ238" s="34" t="str">
        <f t="shared" si="230"/>
        <v/>
      </c>
      <c r="BA238" s="34" t="str">
        <f t="shared" si="231"/>
        <v/>
      </c>
      <c r="BB238" s="34" t="str">
        <f t="shared" si="232"/>
        <v/>
      </c>
      <c r="BC238" s="34" t="str">
        <f t="shared" si="233"/>
        <v/>
      </c>
      <c r="BD238" s="34" t="str">
        <f t="shared" si="193"/>
        <v/>
      </c>
      <c r="BE238" s="34" t="str">
        <f t="shared" si="194"/>
        <v/>
      </c>
      <c r="BF238" s="34" t="str">
        <f t="shared" si="195"/>
        <v/>
      </c>
      <c r="BG238" s="34" t="str">
        <f t="shared" si="196"/>
        <v/>
      </c>
      <c r="BH238" s="34" t="str">
        <f t="shared" si="197"/>
        <v/>
      </c>
      <c r="BI238" s="34" t="str">
        <f t="shared" si="198"/>
        <v/>
      </c>
      <c r="BJ238" s="34" t="str">
        <f t="shared" si="199"/>
        <v/>
      </c>
      <c r="BK238" s="34" t="str">
        <f t="shared" si="200"/>
        <v/>
      </c>
      <c r="BL238" s="34" t="str">
        <f t="shared" si="201"/>
        <v/>
      </c>
      <c r="BM238" s="34" t="str">
        <f t="shared" si="202"/>
        <v/>
      </c>
      <c r="BN238" s="36" t="e">
        <f t="shared" si="234"/>
        <v>#DIV/0!</v>
      </c>
      <c r="BO238" s="36" t="e">
        <f t="shared" si="235"/>
        <v>#DIV/0!</v>
      </c>
      <c r="BP238" s="37" t="str">
        <f t="shared" si="203"/>
        <v/>
      </c>
      <c r="BQ238" s="37" t="str">
        <f t="shared" si="204"/>
        <v/>
      </c>
      <c r="BR238" s="37" t="str">
        <f t="shared" si="205"/>
        <v/>
      </c>
      <c r="BS238" s="37" t="str">
        <f t="shared" si="206"/>
        <v/>
      </c>
      <c r="BT238" s="37" t="str">
        <f t="shared" si="207"/>
        <v/>
      </c>
      <c r="BU238" s="37" t="str">
        <f t="shared" si="208"/>
        <v/>
      </c>
      <c r="BV238" s="37" t="str">
        <f t="shared" si="209"/>
        <v/>
      </c>
      <c r="BW238" s="37" t="str">
        <f t="shared" si="210"/>
        <v/>
      </c>
      <c r="BX238" s="37" t="str">
        <f t="shared" si="211"/>
        <v/>
      </c>
      <c r="BY238" s="37" t="str">
        <f t="shared" si="212"/>
        <v/>
      </c>
      <c r="BZ238" s="37" t="str">
        <f t="shared" si="213"/>
        <v/>
      </c>
      <c r="CA238" s="37" t="str">
        <f t="shared" si="214"/>
        <v/>
      </c>
      <c r="CB238" s="37" t="str">
        <f t="shared" si="215"/>
        <v/>
      </c>
      <c r="CC238" s="37" t="str">
        <f t="shared" si="216"/>
        <v/>
      </c>
      <c r="CD238" s="37" t="str">
        <f t="shared" si="217"/>
        <v/>
      </c>
      <c r="CE238" s="37" t="str">
        <f t="shared" si="218"/>
        <v/>
      </c>
      <c r="CF238" s="37" t="str">
        <f t="shared" si="219"/>
        <v/>
      </c>
      <c r="CG238" s="37" t="str">
        <f t="shared" si="220"/>
        <v/>
      </c>
      <c r="CH238" s="37" t="str">
        <f t="shared" si="221"/>
        <v/>
      </c>
      <c r="CI238" s="37" t="str">
        <f t="shared" si="222"/>
        <v/>
      </c>
    </row>
    <row r="239" spans="1:87" ht="12.75">
      <c r="A239" s="16"/>
      <c r="B239" s="14" t="str">
        <f>'Gene Table'!E238</f>
        <v>F2</v>
      </c>
      <c r="C239" s="14" t="s">
        <v>181</v>
      </c>
      <c r="D239" s="15" t="str">
        <f>IF(SUM('Test Sample Data'!D$3:D$98)&gt;10,IF(AND(ISNUMBER('Test Sample Data'!D238),'Test Sample Data'!D238&lt;$B$1,'Test Sample Data'!D238&gt;0),'Test Sample Data'!D238,$B$1),"")</f>
        <v/>
      </c>
      <c r="E239" s="15" t="str">
        <f>IF(SUM('Test Sample Data'!E$3:E$98)&gt;10,IF(AND(ISNUMBER('Test Sample Data'!E238),'Test Sample Data'!E238&lt;$B$1,'Test Sample Data'!E238&gt;0),'Test Sample Data'!E238,$B$1),"")</f>
        <v/>
      </c>
      <c r="F239" s="15" t="str">
        <f>IF(SUM('Test Sample Data'!F$3:F$98)&gt;10,IF(AND(ISNUMBER('Test Sample Data'!F238),'Test Sample Data'!F238&lt;$B$1,'Test Sample Data'!F238&gt;0),'Test Sample Data'!F238,$B$1),"")</f>
        <v/>
      </c>
      <c r="G239" s="15" t="str">
        <f>IF(SUM('Test Sample Data'!G$3:G$98)&gt;10,IF(AND(ISNUMBER('Test Sample Data'!G238),'Test Sample Data'!G238&lt;$B$1,'Test Sample Data'!G238&gt;0),'Test Sample Data'!G238,$B$1),"")</f>
        <v/>
      </c>
      <c r="H239" s="15" t="str">
        <f>IF(SUM('Test Sample Data'!H$3:H$98)&gt;10,IF(AND(ISNUMBER('Test Sample Data'!H238),'Test Sample Data'!H238&lt;$B$1,'Test Sample Data'!H238&gt;0),'Test Sample Data'!H238,$B$1),"")</f>
        <v/>
      </c>
      <c r="I239" s="15" t="str">
        <f>IF(SUM('Test Sample Data'!I$3:I$98)&gt;10,IF(AND(ISNUMBER('Test Sample Data'!I238),'Test Sample Data'!I238&lt;$B$1,'Test Sample Data'!I238&gt;0),'Test Sample Data'!I238,$B$1),"")</f>
        <v/>
      </c>
      <c r="J239" s="15" t="str">
        <f>IF(SUM('Test Sample Data'!J$3:J$98)&gt;10,IF(AND(ISNUMBER('Test Sample Data'!J238),'Test Sample Data'!J238&lt;$B$1,'Test Sample Data'!J238&gt;0),'Test Sample Data'!J238,$B$1),"")</f>
        <v/>
      </c>
      <c r="K239" s="15" t="str">
        <f>IF(SUM('Test Sample Data'!K$3:K$98)&gt;10,IF(AND(ISNUMBER('Test Sample Data'!K238),'Test Sample Data'!K238&lt;$B$1,'Test Sample Data'!K238&gt;0),'Test Sample Data'!K238,$B$1),"")</f>
        <v/>
      </c>
      <c r="L239" s="15" t="str">
        <f>IF(SUM('Test Sample Data'!L$3:L$98)&gt;10,IF(AND(ISNUMBER('Test Sample Data'!L238),'Test Sample Data'!L238&lt;$B$1,'Test Sample Data'!L238&gt;0),'Test Sample Data'!L238,$B$1),"")</f>
        <v/>
      </c>
      <c r="M239" s="15" t="str">
        <f>IF(SUM('Test Sample Data'!M$3:M$98)&gt;10,IF(AND(ISNUMBER('Test Sample Data'!M238),'Test Sample Data'!M238&lt;$B$1,'Test Sample Data'!M238&gt;0),'Test Sample Data'!M238,$B$1),"")</f>
        <v/>
      </c>
      <c r="N239" s="15" t="str">
        <f>'Gene Table'!E238</f>
        <v>F2</v>
      </c>
      <c r="O239" s="14" t="s">
        <v>181</v>
      </c>
      <c r="P239" s="15" t="str">
        <f>IF(SUM('Control Sample Data'!D$3:D$98)&gt;10,IF(AND(ISNUMBER('Control Sample Data'!D238),'Control Sample Data'!D238&lt;$B$1,'Control Sample Data'!D238&gt;0),'Control Sample Data'!D238,$B$1),"")</f>
        <v/>
      </c>
      <c r="Q239" s="15" t="str">
        <f>IF(SUM('Control Sample Data'!E$3:E$98)&gt;10,IF(AND(ISNUMBER('Control Sample Data'!E238),'Control Sample Data'!E238&lt;$B$1,'Control Sample Data'!E238&gt;0),'Control Sample Data'!E238,$B$1),"")</f>
        <v/>
      </c>
      <c r="R239" s="15" t="str">
        <f>IF(SUM('Control Sample Data'!F$3:F$98)&gt;10,IF(AND(ISNUMBER('Control Sample Data'!F238),'Control Sample Data'!F238&lt;$B$1,'Control Sample Data'!F238&gt;0),'Control Sample Data'!F238,$B$1),"")</f>
        <v/>
      </c>
      <c r="S239" s="15" t="str">
        <f>IF(SUM('Control Sample Data'!G$3:G$98)&gt;10,IF(AND(ISNUMBER('Control Sample Data'!G238),'Control Sample Data'!G238&lt;$B$1,'Control Sample Data'!G238&gt;0),'Control Sample Data'!G238,$B$1),"")</f>
        <v/>
      </c>
      <c r="T239" s="15" t="str">
        <f>IF(SUM('Control Sample Data'!H$3:H$98)&gt;10,IF(AND(ISNUMBER('Control Sample Data'!H238),'Control Sample Data'!H238&lt;$B$1,'Control Sample Data'!H238&gt;0),'Control Sample Data'!H238,$B$1),"")</f>
        <v/>
      </c>
      <c r="U239" s="15" t="str">
        <f>IF(SUM('Control Sample Data'!I$3:I$98)&gt;10,IF(AND(ISNUMBER('Control Sample Data'!I238),'Control Sample Data'!I238&lt;$B$1,'Control Sample Data'!I238&gt;0),'Control Sample Data'!I238,$B$1),"")</f>
        <v/>
      </c>
      <c r="V239" s="15" t="str">
        <f>IF(SUM('Control Sample Data'!J$3:J$98)&gt;10,IF(AND(ISNUMBER('Control Sample Data'!J238),'Control Sample Data'!J238&lt;$B$1,'Control Sample Data'!J238&gt;0),'Control Sample Data'!J238,$B$1),"")</f>
        <v/>
      </c>
      <c r="W239" s="15" t="str">
        <f>IF(SUM('Control Sample Data'!K$3:K$98)&gt;10,IF(AND(ISNUMBER('Control Sample Data'!K238),'Control Sample Data'!K238&lt;$B$1,'Control Sample Data'!K238&gt;0),'Control Sample Data'!K238,$B$1),"")</f>
        <v/>
      </c>
      <c r="X239" s="15" t="str">
        <f>IF(SUM('Control Sample Data'!L$3:L$98)&gt;10,IF(AND(ISNUMBER('Control Sample Data'!L238),'Control Sample Data'!L238&lt;$B$1,'Control Sample Data'!L238&gt;0),'Control Sample Data'!L238,$B$1),"")</f>
        <v/>
      </c>
      <c r="Y239" s="15" t="str">
        <f>IF(SUM('Control Sample Data'!M$3:M$98)&gt;10,IF(AND(ISNUMBER('Control Sample Data'!M238),'Control Sample Data'!M238&lt;$B$1,'Control Sample Data'!M238&gt;0),'Control Sample Data'!M238,$B$1),"")</f>
        <v/>
      </c>
      <c r="AT239" s="34" t="str">
        <f t="shared" si="224"/>
        <v/>
      </c>
      <c r="AU239" s="34" t="str">
        <f t="shared" si="225"/>
        <v/>
      </c>
      <c r="AV239" s="34" t="str">
        <f t="shared" si="226"/>
        <v/>
      </c>
      <c r="AW239" s="34" t="str">
        <f t="shared" si="227"/>
        <v/>
      </c>
      <c r="AX239" s="34" t="str">
        <f t="shared" si="228"/>
        <v/>
      </c>
      <c r="AY239" s="34" t="str">
        <f t="shared" si="229"/>
        <v/>
      </c>
      <c r="AZ239" s="34" t="str">
        <f t="shared" si="230"/>
        <v/>
      </c>
      <c r="BA239" s="34" t="str">
        <f t="shared" si="231"/>
        <v/>
      </c>
      <c r="BB239" s="34" t="str">
        <f t="shared" si="232"/>
        <v/>
      </c>
      <c r="BC239" s="34" t="str">
        <f t="shared" si="233"/>
        <v/>
      </c>
      <c r="BD239" s="34" t="str">
        <f t="shared" si="193"/>
        <v/>
      </c>
      <c r="BE239" s="34" t="str">
        <f t="shared" si="194"/>
        <v/>
      </c>
      <c r="BF239" s="34" t="str">
        <f t="shared" si="195"/>
        <v/>
      </c>
      <c r="BG239" s="34" t="str">
        <f t="shared" si="196"/>
        <v/>
      </c>
      <c r="BH239" s="34" t="str">
        <f t="shared" si="197"/>
        <v/>
      </c>
      <c r="BI239" s="34" t="str">
        <f t="shared" si="198"/>
        <v/>
      </c>
      <c r="BJ239" s="34" t="str">
        <f t="shared" si="199"/>
        <v/>
      </c>
      <c r="BK239" s="34" t="str">
        <f t="shared" si="200"/>
        <v/>
      </c>
      <c r="BL239" s="34" t="str">
        <f t="shared" si="201"/>
        <v/>
      </c>
      <c r="BM239" s="34" t="str">
        <f t="shared" si="202"/>
        <v/>
      </c>
      <c r="BN239" s="36" t="e">
        <f t="shared" si="234"/>
        <v>#DIV/0!</v>
      </c>
      <c r="BO239" s="36" t="e">
        <f t="shared" si="235"/>
        <v>#DIV/0!</v>
      </c>
      <c r="BP239" s="37" t="str">
        <f t="shared" si="203"/>
        <v/>
      </c>
      <c r="BQ239" s="37" t="str">
        <f t="shared" si="204"/>
        <v/>
      </c>
      <c r="BR239" s="37" t="str">
        <f t="shared" si="205"/>
        <v/>
      </c>
      <c r="BS239" s="37" t="str">
        <f t="shared" si="206"/>
        <v/>
      </c>
      <c r="BT239" s="37" t="str">
        <f t="shared" si="207"/>
        <v/>
      </c>
      <c r="BU239" s="37" t="str">
        <f t="shared" si="208"/>
        <v/>
      </c>
      <c r="BV239" s="37" t="str">
        <f t="shared" si="209"/>
        <v/>
      </c>
      <c r="BW239" s="37" t="str">
        <f t="shared" si="210"/>
        <v/>
      </c>
      <c r="BX239" s="37" t="str">
        <f t="shared" si="211"/>
        <v/>
      </c>
      <c r="BY239" s="37" t="str">
        <f t="shared" si="212"/>
        <v/>
      </c>
      <c r="BZ239" s="37" t="str">
        <f t="shared" si="213"/>
        <v/>
      </c>
      <c r="CA239" s="37" t="str">
        <f t="shared" si="214"/>
        <v/>
      </c>
      <c r="CB239" s="37" t="str">
        <f t="shared" si="215"/>
        <v/>
      </c>
      <c r="CC239" s="37" t="str">
        <f t="shared" si="216"/>
        <v/>
      </c>
      <c r="CD239" s="37" t="str">
        <f t="shared" si="217"/>
        <v/>
      </c>
      <c r="CE239" s="37" t="str">
        <f t="shared" si="218"/>
        <v/>
      </c>
      <c r="CF239" s="37" t="str">
        <f t="shared" si="219"/>
        <v/>
      </c>
      <c r="CG239" s="37" t="str">
        <f t="shared" si="220"/>
        <v/>
      </c>
      <c r="CH239" s="37" t="str">
        <f t="shared" si="221"/>
        <v/>
      </c>
      <c r="CI239" s="37" t="str">
        <f t="shared" si="222"/>
        <v/>
      </c>
    </row>
    <row r="240" spans="1:87" ht="12.75">
      <c r="A240" s="16"/>
      <c r="B240" s="14" t="str">
        <f>'Gene Table'!E239</f>
        <v>ERCC3</v>
      </c>
      <c r="C240" s="14" t="s">
        <v>185</v>
      </c>
      <c r="D240" s="15" t="str">
        <f>IF(SUM('Test Sample Data'!D$3:D$98)&gt;10,IF(AND(ISNUMBER('Test Sample Data'!D239),'Test Sample Data'!D239&lt;$B$1,'Test Sample Data'!D239&gt;0),'Test Sample Data'!D239,$B$1),"")</f>
        <v/>
      </c>
      <c r="E240" s="15" t="str">
        <f>IF(SUM('Test Sample Data'!E$3:E$98)&gt;10,IF(AND(ISNUMBER('Test Sample Data'!E239),'Test Sample Data'!E239&lt;$B$1,'Test Sample Data'!E239&gt;0),'Test Sample Data'!E239,$B$1),"")</f>
        <v/>
      </c>
      <c r="F240" s="15" t="str">
        <f>IF(SUM('Test Sample Data'!F$3:F$98)&gt;10,IF(AND(ISNUMBER('Test Sample Data'!F239),'Test Sample Data'!F239&lt;$B$1,'Test Sample Data'!F239&gt;0),'Test Sample Data'!F239,$B$1),"")</f>
        <v/>
      </c>
      <c r="G240" s="15" t="str">
        <f>IF(SUM('Test Sample Data'!G$3:G$98)&gt;10,IF(AND(ISNUMBER('Test Sample Data'!G239),'Test Sample Data'!G239&lt;$B$1,'Test Sample Data'!G239&gt;0),'Test Sample Data'!G239,$B$1),"")</f>
        <v/>
      </c>
      <c r="H240" s="15" t="str">
        <f>IF(SUM('Test Sample Data'!H$3:H$98)&gt;10,IF(AND(ISNUMBER('Test Sample Data'!H239),'Test Sample Data'!H239&lt;$B$1,'Test Sample Data'!H239&gt;0),'Test Sample Data'!H239,$B$1),"")</f>
        <v/>
      </c>
      <c r="I240" s="15" t="str">
        <f>IF(SUM('Test Sample Data'!I$3:I$98)&gt;10,IF(AND(ISNUMBER('Test Sample Data'!I239),'Test Sample Data'!I239&lt;$B$1,'Test Sample Data'!I239&gt;0),'Test Sample Data'!I239,$B$1),"")</f>
        <v/>
      </c>
      <c r="J240" s="15" t="str">
        <f>IF(SUM('Test Sample Data'!J$3:J$98)&gt;10,IF(AND(ISNUMBER('Test Sample Data'!J239),'Test Sample Data'!J239&lt;$B$1,'Test Sample Data'!J239&gt;0),'Test Sample Data'!J239,$B$1),"")</f>
        <v/>
      </c>
      <c r="K240" s="15" t="str">
        <f>IF(SUM('Test Sample Data'!K$3:K$98)&gt;10,IF(AND(ISNUMBER('Test Sample Data'!K239),'Test Sample Data'!K239&lt;$B$1,'Test Sample Data'!K239&gt;0),'Test Sample Data'!K239,$B$1),"")</f>
        <v/>
      </c>
      <c r="L240" s="15" t="str">
        <f>IF(SUM('Test Sample Data'!L$3:L$98)&gt;10,IF(AND(ISNUMBER('Test Sample Data'!L239),'Test Sample Data'!L239&lt;$B$1,'Test Sample Data'!L239&gt;0),'Test Sample Data'!L239,$B$1),"")</f>
        <v/>
      </c>
      <c r="M240" s="15" t="str">
        <f>IF(SUM('Test Sample Data'!M$3:M$98)&gt;10,IF(AND(ISNUMBER('Test Sample Data'!M239),'Test Sample Data'!M239&lt;$B$1,'Test Sample Data'!M239&gt;0),'Test Sample Data'!M239,$B$1),"")</f>
        <v/>
      </c>
      <c r="N240" s="15" t="str">
        <f>'Gene Table'!E239</f>
        <v>ERCC3</v>
      </c>
      <c r="O240" s="14" t="s">
        <v>185</v>
      </c>
      <c r="P240" s="15" t="str">
        <f>IF(SUM('Control Sample Data'!D$3:D$98)&gt;10,IF(AND(ISNUMBER('Control Sample Data'!D239),'Control Sample Data'!D239&lt;$B$1,'Control Sample Data'!D239&gt;0),'Control Sample Data'!D239,$B$1),"")</f>
        <v/>
      </c>
      <c r="Q240" s="15" t="str">
        <f>IF(SUM('Control Sample Data'!E$3:E$98)&gt;10,IF(AND(ISNUMBER('Control Sample Data'!E239),'Control Sample Data'!E239&lt;$B$1,'Control Sample Data'!E239&gt;0),'Control Sample Data'!E239,$B$1),"")</f>
        <v/>
      </c>
      <c r="R240" s="15" t="str">
        <f>IF(SUM('Control Sample Data'!F$3:F$98)&gt;10,IF(AND(ISNUMBER('Control Sample Data'!F239),'Control Sample Data'!F239&lt;$B$1,'Control Sample Data'!F239&gt;0),'Control Sample Data'!F239,$B$1),"")</f>
        <v/>
      </c>
      <c r="S240" s="15" t="str">
        <f>IF(SUM('Control Sample Data'!G$3:G$98)&gt;10,IF(AND(ISNUMBER('Control Sample Data'!G239),'Control Sample Data'!G239&lt;$B$1,'Control Sample Data'!G239&gt;0),'Control Sample Data'!G239,$B$1),"")</f>
        <v/>
      </c>
      <c r="T240" s="15" t="str">
        <f>IF(SUM('Control Sample Data'!H$3:H$98)&gt;10,IF(AND(ISNUMBER('Control Sample Data'!H239),'Control Sample Data'!H239&lt;$B$1,'Control Sample Data'!H239&gt;0),'Control Sample Data'!H239,$B$1),"")</f>
        <v/>
      </c>
      <c r="U240" s="15" t="str">
        <f>IF(SUM('Control Sample Data'!I$3:I$98)&gt;10,IF(AND(ISNUMBER('Control Sample Data'!I239),'Control Sample Data'!I239&lt;$B$1,'Control Sample Data'!I239&gt;0),'Control Sample Data'!I239,$B$1),"")</f>
        <v/>
      </c>
      <c r="V240" s="15" t="str">
        <f>IF(SUM('Control Sample Data'!J$3:J$98)&gt;10,IF(AND(ISNUMBER('Control Sample Data'!J239),'Control Sample Data'!J239&lt;$B$1,'Control Sample Data'!J239&gt;0),'Control Sample Data'!J239,$B$1),"")</f>
        <v/>
      </c>
      <c r="W240" s="15" t="str">
        <f>IF(SUM('Control Sample Data'!K$3:K$98)&gt;10,IF(AND(ISNUMBER('Control Sample Data'!K239),'Control Sample Data'!K239&lt;$B$1,'Control Sample Data'!K239&gt;0),'Control Sample Data'!K239,$B$1),"")</f>
        <v/>
      </c>
      <c r="X240" s="15" t="str">
        <f>IF(SUM('Control Sample Data'!L$3:L$98)&gt;10,IF(AND(ISNUMBER('Control Sample Data'!L239),'Control Sample Data'!L239&lt;$B$1,'Control Sample Data'!L239&gt;0),'Control Sample Data'!L239,$B$1),"")</f>
        <v/>
      </c>
      <c r="Y240" s="15" t="str">
        <f>IF(SUM('Control Sample Data'!M$3:M$98)&gt;10,IF(AND(ISNUMBER('Control Sample Data'!M239),'Control Sample Data'!M239&lt;$B$1,'Control Sample Data'!M239&gt;0),'Control Sample Data'!M239,$B$1),"")</f>
        <v/>
      </c>
      <c r="AT240" s="34" t="str">
        <f t="shared" si="224"/>
        <v/>
      </c>
      <c r="AU240" s="34" t="str">
        <f t="shared" si="225"/>
        <v/>
      </c>
      <c r="AV240" s="34" t="str">
        <f t="shared" si="226"/>
        <v/>
      </c>
      <c r="AW240" s="34" t="str">
        <f t="shared" si="227"/>
        <v/>
      </c>
      <c r="AX240" s="34" t="str">
        <f t="shared" si="228"/>
        <v/>
      </c>
      <c r="AY240" s="34" t="str">
        <f t="shared" si="229"/>
        <v/>
      </c>
      <c r="AZ240" s="34" t="str">
        <f t="shared" si="230"/>
        <v/>
      </c>
      <c r="BA240" s="34" t="str">
        <f t="shared" si="231"/>
        <v/>
      </c>
      <c r="BB240" s="34" t="str">
        <f t="shared" si="232"/>
        <v/>
      </c>
      <c r="BC240" s="34" t="str">
        <f t="shared" si="233"/>
        <v/>
      </c>
      <c r="BD240" s="34" t="str">
        <f t="shared" si="193"/>
        <v/>
      </c>
      <c r="BE240" s="34" t="str">
        <f t="shared" si="194"/>
        <v/>
      </c>
      <c r="BF240" s="34" t="str">
        <f t="shared" si="195"/>
        <v/>
      </c>
      <c r="BG240" s="34" t="str">
        <f t="shared" si="196"/>
        <v/>
      </c>
      <c r="BH240" s="34" t="str">
        <f t="shared" si="197"/>
        <v/>
      </c>
      <c r="BI240" s="34" t="str">
        <f t="shared" si="198"/>
        <v/>
      </c>
      <c r="BJ240" s="34" t="str">
        <f t="shared" si="199"/>
        <v/>
      </c>
      <c r="BK240" s="34" t="str">
        <f t="shared" si="200"/>
        <v/>
      </c>
      <c r="BL240" s="34" t="str">
        <f t="shared" si="201"/>
        <v/>
      </c>
      <c r="BM240" s="34" t="str">
        <f t="shared" si="202"/>
        <v/>
      </c>
      <c r="BN240" s="36" t="e">
        <f t="shared" si="234"/>
        <v>#DIV/0!</v>
      </c>
      <c r="BO240" s="36" t="e">
        <f t="shared" si="235"/>
        <v>#DIV/0!</v>
      </c>
      <c r="BP240" s="37" t="str">
        <f t="shared" si="203"/>
        <v/>
      </c>
      <c r="BQ240" s="37" t="str">
        <f t="shared" si="204"/>
        <v/>
      </c>
      <c r="BR240" s="37" t="str">
        <f t="shared" si="205"/>
        <v/>
      </c>
      <c r="BS240" s="37" t="str">
        <f t="shared" si="206"/>
        <v/>
      </c>
      <c r="BT240" s="37" t="str">
        <f t="shared" si="207"/>
        <v/>
      </c>
      <c r="BU240" s="37" t="str">
        <f t="shared" si="208"/>
        <v/>
      </c>
      <c r="BV240" s="37" t="str">
        <f t="shared" si="209"/>
        <v/>
      </c>
      <c r="BW240" s="37" t="str">
        <f t="shared" si="210"/>
        <v/>
      </c>
      <c r="BX240" s="37" t="str">
        <f t="shared" si="211"/>
        <v/>
      </c>
      <c r="BY240" s="37" t="str">
        <f t="shared" si="212"/>
        <v/>
      </c>
      <c r="BZ240" s="37" t="str">
        <f t="shared" si="213"/>
        <v/>
      </c>
      <c r="CA240" s="37" t="str">
        <f t="shared" si="214"/>
        <v/>
      </c>
      <c r="CB240" s="37" t="str">
        <f t="shared" si="215"/>
        <v/>
      </c>
      <c r="CC240" s="37" t="str">
        <f t="shared" si="216"/>
        <v/>
      </c>
      <c r="CD240" s="37" t="str">
        <f t="shared" si="217"/>
        <v/>
      </c>
      <c r="CE240" s="37" t="str">
        <f t="shared" si="218"/>
        <v/>
      </c>
      <c r="CF240" s="37" t="str">
        <f t="shared" si="219"/>
        <v/>
      </c>
      <c r="CG240" s="37" t="str">
        <f t="shared" si="220"/>
        <v/>
      </c>
      <c r="CH240" s="37" t="str">
        <f t="shared" si="221"/>
        <v/>
      </c>
      <c r="CI240" s="37" t="str">
        <f t="shared" si="222"/>
        <v/>
      </c>
    </row>
    <row r="241" spans="1:87" ht="12.75">
      <c r="A241" s="16"/>
      <c r="B241" s="14" t="str">
        <f>'Gene Table'!E240</f>
        <v>EGF</v>
      </c>
      <c r="C241" s="14" t="s">
        <v>189</v>
      </c>
      <c r="D241" s="15" t="str">
        <f>IF(SUM('Test Sample Data'!D$3:D$98)&gt;10,IF(AND(ISNUMBER('Test Sample Data'!D240),'Test Sample Data'!D240&lt;$B$1,'Test Sample Data'!D240&gt;0),'Test Sample Data'!D240,$B$1),"")</f>
        <v/>
      </c>
      <c r="E241" s="15" t="str">
        <f>IF(SUM('Test Sample Data'!E$3:E$98)&gt;10,IF(AND(ISNUMBER('Test Sample Data'!E240),'Test Sample Data'!E240&lt;$B$1,'Test Sample Data'!E240&gt;0),'Test Sample Data'!E240,$B$1),"")</f>
        <v/>
      </c>
      <c r="F241" s="15" t="str">
        <f>IF(SUM('Test Sample Data'!F$3:F$98)&gt;10,IF(AND(ISNUMBER('Test Sample Data'!F240),'Test Sample Data'!F240&lt;$B$1,'Test Sample Data'!F240&gt;0),'Test Sample Data'!F240,$B$1),"")</f>
        <v/>
      </c>
      <c r="G241" s="15" t="str">
        <f>IF(SUM('Test Sample Data'!G$3:G$98)&gt;10,IF(AND(ISNUMBER('Test Sample Data'!G240),'Test Sample Data'!G240&lt;$B$1,'Test Sample Data'!G240&gt;0),'Test Sample Data'!G240,$B$1),"")</f>
        <v/>
      </c>
      <c r="H241" s="15" t="str">
        <f>IF(SUM('Test Sample Data'!H$3:H$98)&gt;10,IF(AND(ISNUMBER('Test Sample Data'!H240),'Test Sample Data'!H240&lt;$B$1,'Test Sample Data'!H240&gt;0),'Test Sample Data'!H240,$B$1),"")</f>
        <v/>
      </c>
      <c r="I241" s="15" t="str">
        <f>IF(SUM('Test Sample Data'!I$3:I$98)&gt;10,IF(AND(ISNUMBER('Test Sample Data'!I240),'Test Sample Data'!I240&lt;$B$1,'Test Sample Data'!I240&gt;0),'Test Sample Data'!I240,$B$1),"")</f>
        <v/>
      </c>
      <c r="J241" s="15" t="str">
        <f>IF(SUM('Test Sample Data'!J$3:J$98)&gt;10,IF(AND(ISNUMBER('Test Sample Data'!J240),'Test Sample Data'!J240&lt;$B$1,'Test Sample Data'!J240&gt;0),'Test Sample Data'!J240,$B$1),"")</f>
        <v/>
      </c>
      <c r="K241" s="15" t="str">
        <f>IF(SUM('Test Sample Data'!K$3:K$98)&gt;10,IF(AND(ISNUMBER('Test Sample Data'!K240),'Test Sample Data'!K240&lt;$B$1,'Test Sample Data'!K240&gt;0),'Test Sample Data'!K240,$B$1),"")</f>
        <v/>
      </c>
      <c r="L241" s="15" t="str">
        <f>IF(SUM('Test Sample Data'!L$3:L$98)&gt;10,IF(AND(ISNUMBER('Test Sample Data'!L240),'Test Sample Data'!L240&lt;$B$1,'Test Sample Data'!L240&gt;0),'Test Sample Data'!L240,$B$1),"")</f>
        <v/>
      </c>
      <c r="M241" s="15" t="str">
        <f>IF(SUM('Test Sample Data'!M$3:M$98)&gt;10,IF(AND(ISNUMBER('Test Sample Data'!M240),'Test Sample Data'!M240&lt;$B$1,'Test Sample Data'!M240&gt;0),'Test Sample Data'!M240,$B$1),"")</f>
        <v/>
      </c>
      <c r="N241" s="15" t="str">
        <f>'Gene Table'!E240</f>
        <v>EGF</v>
      </c>
      <c r="O241" s="14" t="s">
        <v>189</v>
      </c>
      <c r="P241" s="15" t="str">
        <f>IF(SUM('Control Sample Data'!D$3:D$98)&gt;10,IF(AND(ISNUMBER('Control Sample Data'!D240),'Control Sample Data'!D240&lt;$B$1,'Control Sample Data'!D240&gt;0),'Control Sample Data'!D240,$B$1),"")</f>
        <v/>
      </c>
      <c r="Q241" s="15" t="str">
        <f>IF(SUM('Control Sample Data'!E$3:E$98)&gt;10,IF(AND(ISNUMBER('Control Sample Data'!E240),'Control Sample Data'!E240&lt;$B$1,'Control Sample Data'!E240&gt;0),'Control Sample Data'!E240,$B$1),"")</f>
        <v/>
      </c>
      <c r="R241" s="15" t="str">
        <f>IF(SUM('Control Sample Data'!F$3:F$98)&gt;10,IF(AND(ISNUMBER('Control Sample Data'!F240),'Control Sample Data'!F240&lt;$B$1,'Control Sample Data'!F240&gt;0),'Control Sample Data'!F240,$B$1),"")</f>
        <v/>
      </c>
      <c r="S241" s="15" t="str">
        <f>IF(SUM('Control Sample Data'!G$3:G$98)&gt;10,IF(AND(ISNUMBER('Control Sample Data'!G240),'Control Sample Data'!G240&lt;$B$1,'Control Sample Data'!G240&gt;0),'Control Sample Data'!G240,$B$1),"")</f>
        <v/>
      </c>
      <c r="T241" s="15" t="str">
        <f>IF(SUM('Control Sample Data'!H$3:H$98)&gt;10,IF(AND(ISNUMBER('Control Sample Data'!H240),'Control Sample Data'!H240&lt;$B$1,'Control Sample Data'!H240&gt;0),'Control Sample Data'!H240,$B$1),"")</f>
        <v/>
      </c>
      <c r="U241" s="15" t="str">
        <f>IF(SUM('Control Sample Data'!I$3:I$98)&gt;10,IF(AND(ISNUMBER('Control Sample Data'!I240),'Control Sample Data'!I240&lt;$B$1,'Control Sample Data'!I240&gt;0),'Control Sample Data'!I240,$B$1),"")</f>
        <v/>
      </c>
      <c r="V241" s="15" t="str">
        <f>IF(SUM('Control Sample Data'!J$3:J$98)&gt;10,IF(AND(ISNUMBER('Control Sample Data'!J240),'Control Sample Data'!J240&lt;$B$1,'Control Sample Data'!J240&gt;0),'Control Sample Data'!J240,$B$1),"")</f>
        <v/>
      </c>
      <c r="W241" s="15" t="str">
        <f>IF(SUM('Control Sample Data'!K$3:K$98)&gt;10,IF(AND(ISNUMBER('Control Sample Data'!K240),'Control Sample Data'!K240&lt;$B$1,'Control Sample Data'!K240&gt;0),'Control Sample Data'!K240,$B$1),"")</f>
        <v/>
      </c>
      <c r="X241" s="15" t="str">
        <f>IF(SUM('Control Sample Data'!L$3:L$98)&gt;10,IF(AND(ISNUMBER('Control Sample Data'!L240),'Control Sample Data'!L240&lt;$B$1,'Control Sample Data'!L240&gt;0),'Control Sample Data'!L240,$B$1),"")</f>
        <v/>
      </c>
      <c r="Y241" s="15" t="str">
        <f>IF(SUM('Control Sample Data'!M$3:M$98)&gt;10,IF(AND(ISNUMBER('Control Sample Data'!M240),'Control Sample Data'!M240&lt;$B$1,'Control Sample Data'!M240&gt;0),'Control Sample Data'!M240,$B$1),"")</f>
        <v/>
      </c>
      <c r="AT241" s="34" t="str">
        <f t="shared" si="224"/>
        <v/>
      </c>
      <c r="AU241" s="34" t="str">
        <f t="shared" si="225"/>
        <v/>
      </c>
      <c r="AV241" s="34" t="str">
        <f t="shared" si="226"/>
        <v/>
      </c>
      <c r="AW241" s="34" t="str">
        <f t="shared" si="227"/>
        <v/>
      </c>
      <c r="AX241" s="34" t="str">
        <f t="shared" si="228"/>
        <v/>
      </c>
      <c r="AY241" s="34" t="str">
        <f t="shared" si="229"/>
        <v/>
      </c>
      <c r="AZ241" s="34" t="str">
        <f t="shared" si="230"/>
        <v/>
      </c>
      <c r="BA241" s="34" t="str">
        <f t="shared" si="231"/>
        <v/>
      </c>
      <c r="BB241" s="34" t="str">
        <f t="shared" si="232"/>
        <v/>
      </c>
      <c r="BC241" s="34" t="str">
        <f t="shared" si="233"/>
        <v/>
      </c>
      <c r="BD241" s="34" t="str">
        <f t="shared" si="193"/>
        <v/>
      </c>
      <c r="BE241" s="34" t="str">
        <f t="shared" si="194"/>
        <v/>
      </c>
      <c r="BF241" s="34" t="str">
        <f t="shared" si="195"/>
        <v/>
      </c>
      <c r="BG241" s="34" t="str">
        <f t="shared" si="196"/>
        <v/>
      </c>
      <c r="BH241" s="34" t="str">
        <f t="shared" si="197"/>
        <v/>
      </c>
      <c r="BI241" s="34" t="str">
        <f t="shared" si="198"/>
        <v/>
      </c>
      <c r="BJ241" s="34" t="str">
        <f t="shared" si="199"/>
        <v/>
      </c>
      <c r="BK241" s="34" t="str">
        <f t="shared" si="200"/>
        <v/>
      </c>
      <c r="BL241" s="34" t="str">
        <f t="shared" si="201"/>
        <v/>
      </c>
      <c r="BM241" s="34" t="str">
        <f t="shared" si="202"/>
        <v/>
      </c>
      <c r="BN241" s="36" t="e">
        <f t="shared" si="234"/>
        <v>#DIV/0!</v>
      </c>
      <c r="BO241" s="36" t="e">
        <f t="shared" si="235"/>
        <v>#DIV/0!</v>
      </c>
      <c r="BP241" s="37" t="str">
        <f t="shared" si="203"/>
        <v/>
      </c>
      <c r="BQ241" s="37" t="str">
        <f t="shared" si="204"/>
        <v/>
      </c>
      <c r="BR241" s="37" t="str">
        <f t="shared" si="205"/>
        <v/>
      </c>
      <c r="BS241" s="37" t="str">
        <f t="shared" si="206"/>
        <v/>
      </c>
      <c r="BT241" s="37" t="str">
        <f t="shared" si="207"/>
        <v/>
      </c>
      <c r="BU241" s="37" t="str">
        <f t="shared" si="208"/>
        <v/>
      </c>
      <c r="BV241" s="37" t="str">
        <f t="shared" si="209"/>
        <v/>
      </c>
      <c r="BW241" s="37" t="str">
        <f t="shared" si="210"/>
        <v/>
      </c>
      <c r="BX241" s="37" t="str">
        <f t="shared" si="211"/>
        <v/>
      </c>
      <c r="BY241" s="37" t="str">
        <f t="shared" si="212"/>
        <v/>
      </c>
      <c r="BZ241" s="37" t="str">
        <f t="shared" si="213"/>
        <v/>
      </c>
      <c r="CA241" s="37" t="str">
        <f t="shared" si="214"/>
        <v/>
      </c>
      <c r="CB241" s="37" t="str">
        <f t="shared" si="215"/>
        <v/>
      </c>
      <c r="CC241" s="37" t="str">
        <f t="shared" si="216"/>
        <v/>
      </c>
      <c r="CD241" s="37" t="str">
        <f t="shared" si="217"/>
        <v/>
      </c>
      <c r="CE241" s="37" t="str">
        <f t="shared" si="218"/>
        <v/>
      </c>
      <c r="CF241" s="37" t="str">
        <f t="shared" si="219"/>
        <v/>
      </c>
      <c r="CG241" s="37" t="str">
        <f t="shared" si="220"/>
        <v/>
      </c>
      <c r="CH241" s="37" t="str">
        <f t="shared" si="221"/>
        <v/>
      </c>
      <c r="CI241" s="37" t="str">
        <f t="shared" si="222"/>
        <v/>
      </c>
    </row>
    <row r="242" spans="1:87" ht="12.75">
      <c r="A242" s="16"/>
      <c r="B242" s="14" t="str">
        <f>'Gene Table'!E241</f>
        <v>DNASE1</v>
      </c>
      <c r="C242" s="14" t="s">
        <v>193</v>
      </c>
      <c r="D242" s="15" t="str">
        <f>IF(SUM('Test Sample Data'!D$3:D$98)&gt;10,IF(AND(ISNUMBER('Test Sample Data'!D241),'Test Sample Data'!D241&lt;$B$1,'Test Sample Data'!D241&gt;0),'Test Sample Data'!D241,$B$1),"")</f>
        <v/>
      </c>
      <c r="E242" s="15" t="str">
        <f>IF(SUM('Test Sample Data'!E$3:E$98)&gt;10,IF(AND(ISNUMBER('Test Sample Data'!E241),'Test Sample Data'!E241&lt;$B$1,'Test Sample Data'!E241&gt;0),'Test Sample Data'!E241,$B$1),"")</f>
        <v/>
      </c>
      <c r="F242" s="15" t="str">
        <f>IF(SUM('Test Sample Data'!F$3:F$98)&gt;10,IF(AND(ISNUMBER('Test Sample Data'!F241),'Test Sample Data'!F241&lt;$B$1,'Test Sample Data'!F241&gt;0),'Test Sample Data'!F241,$B$1),"")</f>
        <v/>
      </c>
      <c r="G242" s="15" t="str">
        <f>IF(SUM('Test Sample Data'!G$3:G$98)&gt;10,IF(AND(ISNUMBER('Test Sample Data'!G241),'Test Sample Data'!G241&lt;$B$1,'Test Sample Data'!G241&gt;0),'Test Sample Data'!G241,$B$1),"")</f>
        <v/>
      </c>
      <c r="H242" s="15" t="str">
        <f>IF(SUM('Test Sample Data'!H$3:H$98)&gt;10,IF(AND(ISNUMBER('Test Sample Data'!H241),'Test Sample Data'!H241&lt;$B$1,'Test Sample Data'!H241&gt;0),'Test Sample Data'!H241,$B$1),"")</f>
        <v/>
      </c>
      <c r="I242" s="15" t="str">
        <f>IF(SUM('Test Sample Data'!I$3:I$98)&gt;10,IF(AND(ISNUMBER('Test Sample Data'!I241),'Test Sample Data'!I241&lt;$B$1,'Test Sample Data'!I241&gt;0),'Test Sample Data'!I241,$B$1),"")</f>
        <v/>
      </c>
      <c r="J242" s="15" t="str">
        <f>IF(SUM('Test Sample Data'!J$3:J$98)&gt;10,IF(AND(ISNUMBER('Test Sample Data'!J241),'Test Sample Data'!J241&lt;$B$1,'Test Sample Data'!J241&gt;0),'Test Sample Data'!J241,$B$1),"")</f>
        <v/>
      </c>
      <c r="K242" s="15" t="str">
        <f>IF(SUM('Test Sample Data'!K$3:K$98)&gt;10,IF(AND(ISNUMBER('Test Sample Data'!K241),'Test Sample Data'!K241&lt;$B$1,'Test Sample Data'!K241&gt;0),'Test Sample Data'!K241,$B$1),"")</f>
        <v/>
      </c>
      <c r="L242" s="15" t="str">
        <f>IF(SUM('Test Sample Data'!L$3:L$98)&gt;10,IF(AND(ISNUMBER('Test Sample Data'!L241),'Test Sample Data'!L241&lt;$B$1,'Test Sample Data'!L241&gt;0),'Test Sample Data'!L241,$B$1),"")</f>
        <v/>
      </c>
      <c r="M242" s="15" t="str">
        <f>IF(SUM('Test Sample Data'!M$3:M$98)&gt;10,IF(AND(ISNUMBER('Test Sample Data'!M241),'Test Sample Data'!M241&lt;$B$1,'Test Sample Data'!M241&gt;0),'Test Sample Data'!M241,$B$1),"")</f>
        <v/>
      </c>
      <c r="N242" s="15" t="str">
        <f>'Gene Table'!E241</f>
        <v>DNASE1</v>
      </c>
      <c r="O242" s="14" t="s">
        <v>193</v>
      </c>
      <c r="P242" s="15" t="str">
        <f>IF(SUM('Control Sample Data'!D$3:D$98)&gt;10,IF(AND(ISNUMBER('Control Sample Data'!D241),'Control Sample Data'!D241&lt;$B$1,'Control Sample Data'!D241&gt;0),'Control Sample Data'!D241,$B$1),"")</f>
        <v/>
      </c>
      <c r="Q242" s="15" t="str">
        <f>IF(SUM('Control Sample Data'!E$3:E$98)&gt;10,IF(AND(ISNUMBER('Control Sample Data'!E241),'Control Sample Data'!E241&lt;$B$1,'Control Sample Data'!E241&gt;0),'Control Sample Data'!E241,$B$1),"")</f>
        <v/>
      </c>
      <c r="R242" s="15" t="str">
        <f>IF(SUM('Control Sample Data'!F$3:F$98)&gt;10,IF(AND(ISNUMBER('Control Sample Data'!F241),'Control Sample Data'!F241&lt;$B$1,'Control Sample Data'!F241&gt;0),'Control Sample Data'!F241,$B$1),"")</f>
        <v/>
      </c>
      <c r="S242" s="15" t="str">
        <f>IF(SUM('Control Sample Data'!G$3:G$98)&gt;10,IF(AND(ISNUMBER('Control Sample Data'!G241),'Control Sample Data'!G241&lt;$B$1,'Control Sample Data'!G241&gt;0),'Control Sample Data'!G241,$B$1),"")</f>
        <v/>
      </c>
      <c r="T242" s="15" t="str">
        <f>IF(SUM('Control Sample Data'!H$3:H$98)&gt;10,IF(AND(ISNUMBER('Control Sample Data'!H241),'Control Sample Data'!H241&lt;$B$1,'Control Sample Data'!H241&gt;0),'Control Sample Data'!H241,$B$1),"")</f>
        <v/>
      </c>
      <c r="U242" s="15" t="str">
        <f>IF(SUM('Control Sample Data'!I$3:I$98)&gt;10,IF(AND(ISNUMBER('Control Sample Data'!I241),'Control Sample Data'!I241&lt;$B$1,'Control Sample Data'!I241&gt;0),'Control Sample Data'!I241,$B$1),"")</f>
        <v/>
      </c>
      <c r="V242" s="15" t="str">
        <f>IF(SUM('Control Sample Data'!J$3:J$98)&gt;10,IF(AND(ISNUMBER('Control Sample Data'!J241),'Control Sample Data'!J241&lt;$B$1,'Control Sample Data'!J241&gt;0),'Control Sample Data'!J241,$B$1),"")</f>
        <v/>
      </c>
      <c r="W242" s="15" t="str">
        <f>IF(SUM('Control Sample Data'!K$3:K$98)&gt;10,IF(AND(ISNUMBER('Control Sample Data'!K241),'Control Sample Data'!K241&lt;$B$1,'Control Sample Data'!K241&gt;0),'Control Sample Data'!K241,$B$1),"")</f>
        <v/>
      </c>
      <c r="X242" s="15" t="str">
        <f>IF(SUM('Control Sample Data'!L$3:L$98)&gt;10,IF(AND(ISNUMBER('Control Sample Data'!L241),'Control Sample Data'!L241&lt;$B$1,'Control Sample Data'!L241&gt;0),'Control Sample Data'!L241,$B$1),"")</f>
        <v/>
      </c>
      <c r="Y242" s="15" t="str">
        <f>IF(SUM('Control Sample Data'!M$3:M$98)&gt;10,IF(AND(ISNUMBER('Control Sample Data'!M241),'Control Sample Data'!M241&lt;$B$1,'Control Sample Data'!M241&gt;0),'Control Sample Data'!M241,$B$1),"")</f>
        <v/>
      </c>
      <c r="AT242" s="34" t="str">
        <f t="shared" si="224"/>
        <v/>
      </c>
      <c r="AU242" s="34" t="str">
        <f t="shared" si="225"/>
        <v/>
      </c>
      <c r="AV242" s="34" t="str">
        <f t="shared" si="226"/>
        <v/>
      </c>
      <c r="AW242" s="34" t="str">
        <f t="shared" si="227"/>
        <v/>
      </c>
      <c r="AX242" s="34" t="str">
        <f t="shared" si="228"/>
        <v/>
      </c>
      <c r="AY242" s="34" t="str">
        <f t="shared" si="229"/>
        <v/>
      </c>
      <c r="AZ242" s="34" t="str">
        <f t="shared" si="230"/>
        <v/>
      </c>
      <c r="BA242" s="34" t="str">
        <f t="shared" si="231"/>
        <v/>
      </c>
      <c r="BB242" s="34" t="str">
        <f t="shared" si="232"/>
        <v/>
      </c>
      <c r="BC242" s="34" t="str">
        <f t="shared" si="233"/>
        <v/>
      </c>
      <c r="BD242" s="34" t="str">
        <f t="shared" si="193"/>
        <v/>
      </c>
      <c r="BE242" s="34" t="str">
        <f t="shared" si="194"/>
        <v/>
      </c>
      <c r="BF242" s="34" t="str">
        <f t="shared" si="195"/>
        <v/>
      </c>
      <c r="BG242" s="34" t="str">
        <f t="shared" si="196"/>
        <v/>
      </c>
      <c r="BH242" s="34" t="str">
        <f t="shared" si="197"/>
        <v/>
      </c>
      <c r="BI242" s="34" t="str">
        <f t="shared" si="198"/>
        <v/>
      </c>
      <c r="BJ242" s="34" t="str">
        <f t="shared" si="199"/>
        <v/>
      </c>
      <c r="BK242" s="34" t="str">
        <f t="shared" si="200"/>
        <v/>
      </c>
      <c r="BL242" s="34" t="str">
        <f t="shared" si="201"/>
        <v/>
      </c>
      <c r="BM242" s="34" t="str">
        <f t="shared" si="202"/>
        <v/>
      </c>
      <c r="BN242" s="36" t="e">
        <f t="shared" si="234"/>
        <v>#DIV/0!</v>
      </c>
      <c r="BO242" s="36" t="e">
        <f t="shared" si="235"/>
        <v>#DIV/0!</v>
      </c>
      <c r="BP242" s="37" t="str">
        <f t="shared" si="203"/>
        <v/>
      </c>
      <c r="BQ242" s="37" t="str">
        <f t="shared" si="204"/>
        <v/>
      </c>
      <c r="BR242" s="37" t="str">
        <f t="shared" si="205"/>
        <v/>
      </c>
      <c r="BS242" s="37" t="str">
        <f t="shared" si="206"/>
        <v/>
      </c>
      <c r="BT242" s="37" t="str">
        <f t="shared" si="207"/>
        <v/>
      </c>
      <c r="BU242" s="37" t="str">
        <f t="shared" si="208"/>
        <v/>
      </c>
      <c r="BV242" s="37" t="str">
        <f t="shared" si="209"/>
        <v/>
      </c>
      <c r="BW242" s="37" t="str">
        <f t="shared" si="210"/>
        <v/>
      </c>
      <c r="BX242" s="37" t="str">
        <f t="shared" si="211"/>
        <v/>
      </c>
      <c r="BY242" s="37" t="str">
        <f t="shared" si="212"/>
        <v/>
      </c>
      <c r="BZ242" s="37" t="str">
        <f t="shared" si="213"/>
        <v/>
      </c>
      <c r="CA242" s="37" t="str">
        <f t="shared" si="214"/>
        <v/>
      </c>
      <c r="CB242" s="37" t="str">
        <f t="shared" si="215"/>
        <v/>
      </c>
      <c r="CC242" s="37" t="str">
        <f t="shared" si="216"/>
        <v/>
      </c>
      <c r="CD242" s="37" t="str">
        <f t="shared" si="217"/>
        <v/>
      </c>
      <c r="CE242" s="37" t="str">
        <f t="shared" si="218"/>
        <v/>
      </c>
      <c r="CF242" s="37" t="str">
        <f t="shared" si="219"/>
        <v/>
      </c>
      <c r="CG242" s="37" t="str">
        <f t="shared" si="220"/>
        <v/>
      </c>
      <c r="CH242" s="37" t="str">
        <f t="shared" si="221"/>
        <v/>
      </c>
      <c r="CI242" s="37" t="str">
        <f t="shared" si="222"/>
        <v/>
      </c>
    </row>
    <row r="243" spans="1:87" ht="12.75">
      <c r="A243" s="16"/>
      <c r="B243" s="14" t="str">
        <f>'Gene Table'!E242</f>
        <v>DMBT1</v>
      </c>
      <c r="C243" s="14" t="s">
        <v>197</v>
      </c>
      <c r="D243" s="15" t="str">
        <f>IF(SUM('Test Sample Data'!D$3:D$98)&gt;10,IF(AND(ISNUMBER('Test Sample Data'!D242),'Test Sample Data'!D242&lt;$B$1,'Test Sample Data'!D242&gt;0),'Test Sample Data'!D242,$B$1),"")</f>
        <v/>
      </c>
      <c r="E243" s="15" t="str">
        <f>IF(SUM('Test Sample Data'!E$3:E$98)&gt;10,IF(AND(ISNUMBER('Test Sample Data'!E242),'Test Sample Data'!E242&lt;$B$1,'Test Sample Data'!E242&gt;0),'Test Sample Data'!E242,$B$1),"")</f>
        <v/>
      </c>
      <c r="F243" s="15" t="str">
        <f>IF(SUM('Test Sample Data'!F$3:F$98)&gt;10,IF(AND(ISNUMBER('Test Sample Data'!F242),'Test Sample Data'!F242&lt;$B$1,'Test Sample Data'!F242&gt;0),'Test Sample Data'!F242,$B$1),"")</f>
        <v/>
      </c>
      <c r="G243" s="15" t="str">
        <f>IF(SUM('Test Sample Data'!G$3:G$98)&gt;10,IF(AND(ISNUMBER('Test Sample Data'!G242),'Test Sample Data'!G242&lt;$B$1,'Test Sample Data'!G242&gt;0),'Test Sample Data'!G242,$B$1),"")</f>
        <v/>
      </c>
      <c r="H243" s="15" t="str">
        <f>IF(SUM('Test Sample Data'!H$3:H$98)&gt;10,IF(AND(ISNUMBER('Test Sample Data'!H242),'Test Sample Data'!H242&lt;$B$1,'Test Sample Data'!H242&gt;0),'Test Sample Data'!H242,$B$1),"")</f>
        <v/>
      </c>
      <c r="I243" s="15" t="str">
        <f>IF(SUM('Test Sample Data'!I$3:I$98)&gt;10,IF(AND(ISNUMBER('Test Sample Data'!I242),'Test Sample Data'!I242&lt;$B$1,'Test Sample Data'!I242&gt;0),'Test Sample Data'!I242,$B$1),"")</f>
        <v/>
      </c>
      <c r="J243" s="15" t="str">
        <f>IF(SUM('Test Sample Data'!J$3:J$98)&gt;10,IF(AND(ISNUMBER('Test Sample Data'!J242),'Test Sample Data'!J242&lt;$B$1,'Test Sample Data'!J242&gt;0),'Test Sample Data'!J242,$B$1),"")</f>
        <v/>
      </c>
      <c r="K243" s="15" t="str">
        <f>IF(SUM('Test Sample Data'!K$3:K$98)&gt;10,IF(AND(ISNUMBER('Test Sample Data'!K242),'Test Sample Data'!K242&lt;$B$1,'Test Sample Data'!K242&gt;0),'Test Sample Data'!K242,$B$1),"")</f>
        <v/>
      </c>
      <c r="L243" s="15" t="str">
        <f>IF(SUM('Test Sample Data'!L$3:L$98)&gt;10,IF(AND(ISNUMBER('Test Sample Data'!L242),'Test Sample Data'!L242&lt;$B$1,'Test Sample Data'!L242&gt;0),'Test Sample Data'!L242,$B$1),"")</f>
        <v/>
      </c>
      <c r="M243" s="15" t="str">
        <f>IF(SUM('Test Sample Data'!M$3:M$98)&gt;10,IF(AND(ISNUMBER('Test Sample Data'!M242),'Test Sample Data'!M242&lt;$B$1,'Test Sample Data'!M242&gt;0),'Test Sample Data'!M242,$B$1),"")</f>
        <v/>
      </c>
      <c r="N243" s="15" t="str">
        <f>'Gene Table'!E242</f>
        <v>DMBT1</v>
      </c>
      <c r="O243" s="14" t="s">
        <v>197</v>
      </c>
      <c r="P243" s="15" t="str">
        <f>IF(SUM('Control Sample Data'!D$3:D$98)&gt;10,IF(AND(ISNUMBER('Control Sample Data'!D242),'Control Sample Data'!D242&lt;$B$1,'Control Sample Data'!D242&gt;0),'Control Sample Data'!D242,$B$1),"")</f>
        <v/>
      </c>
      <c r="Q243" s="15" t="str">
        <f>IF(SUM('Control Sample Data'!E$3:E$98)&gt;10,IF(AND(ISNUMBER('Control Sample Data'!E242),'Control Sample Data'!E242&lt;$B$1,'Control Sample Data'!E242&gt;0),'Control Sample Data'!E242,$B$1),"")</f>
        <v/>
      </c>
      <c r="R243" s="15" t="str">
        <f>IF(SUM('Control Sample Data'!F$3:F$98)&gt;10,IF(AND(ISNUMBER('Control Sample Data'!F242),'Control Sample Data'!F242&lt;$B$1,'Control Sample Data'!F242&gt;0),'Control Sample Data'!F242,$B$1),"")</f>
        <v/>
      </c>
      <c r="S243" s="15" t="str">
        <f>IF(SUM('Control Sample Data'!G$3:G$98)&gt;10,IF(AND(ISNUMBER('Control Sample Data'!G242),'Control Sample Data'!G242&lt;$B$1,'Control Sample Data'!G242&gt;0),'Control Sample Data'!G242,$B$1),"")</f>
        <v/>
      </c>
      <c r="T243" s="15" t="str">
        <f>IF(SUM('Control Sample Data'!H$3:H$98)&gt;10,IF(AND(ISNUMBER('Control Sample Data'!H242),'Control Sample Data'!H242&lt;$B$1,'Control Sample Data'!H242&gt;0),'Control Sample Data'!H242,$B$1),"")</f>
        <v/>
      </c>
      <c r="U243" s="15" t="str">
        <f>IF(SUM('Control Sample Data'!I$3:I$98)&gt;10,IF(AND(ISNUMBER('Control Sample Data'!I242),'Control Sample Data'!I242&lt;$B$1,'Control Sample Data'!I242&gt;0),'Control Sample Data'!I242,$B$1),"")</f>
        <v/>
      </c>
      <c r="V243" s="15" t="str">
        <f>IF(SUM('Control Sample Data'!J$3:J$98)&gt;10,IF(AND(ISNUMBER('Control Sample Data'!J242),'Control Sample Data'!J242&lt;$B$1,'Control Sample Data'!J242&gt;0),'Control Sample Data'!J242,$B$1),"")</f>
        <v/>
      </c>
      <c r="W243" s="15" t="str">
        <f>IF(SUM('Control Sample Data'!K$3:K$98)&gt;10,IF(AND(ISNUMBER('Control Sample Data'!K242),'Control Sample Data'!K242&lt;$B$1,'Control Sample Data'!K242&gt;0),'Control Sample Data'!K242,$B$1),"")</f>
        <v/>
      </c>
      <c r="X243" s="15" t="str">
        <f>IF(SUM('Control Sample Data'!L$3:L$98)&gt;10,IF(AND(ISNUMBER('Control Sample Data'!L242),'Control Sample Data'!L242&lt;$B$1,'Control Sample Data'!L242&gt;0),'Control Sample Data'!L242,$B$1),"")</f>
        <v/>
      </c>
      <c r="Y243" s="15" t="str">
        <f>IF(SUM('Control Sample Data'!M$3:M$98)&gt;10,IF(AND(ISNUMBER('Control Sample Data'!M242),'Control Sample Data'!M242&lt;$B$1,'Control Sample Data'!M242&gt;0),'Control Sample Data'!M242,$B$1),"")</f>
        <v/>
      </c>
      <c r="AT243" s="34" t="str">
        <f t="shared" si="224"/>
        <v/>
      </c>
      <c r="AU243" s="34" t="str">
        <f t="shared" si="225"/>
        <v/>
      </c>
      <c r="AV243" s="34" t="str">
        <f t="shared" si="226"/>
        <v/>
      </c>
      <c r="AW243" s="34" t="str">
        <f t="shared" si="227"/>
        <v/>
      </c>
      <c r="AX243" s="34" t="str">
        <f t="shared" si="228"/>
        <v/>
      </c>
      <c r="AY243" s="34" t="str">
        <f t="shared" si="229"/>
        <v/>
      </c>
      <c r="AZ243" s="34" t="str">
        <f t="shared" si="230"/>
        <v/>
      </c>
      <c r="BA243" s="34" t="str">
        <f t="shared" si="231"/>
        <v/>
      </c>
      <c r="BB243" s="34" t="str">
        <f t="shared" si="232"/>
        <v/>
      </c>
      <c r="BC243" s="34" t="str">
        <f t="shared" si="233"/>
        <v/>
      </c>
      <c r="BD243" s="34" t="str">
        <f t="shared" si="193"/>
        <v/>
      </c>
      <c r="BE243" s="34" t="str">
        <f t="shared" si="194"/>
        <v/>
      </c>
      <c r="BF243" s="34" t="str">
        <f t="shared" si="195"/>
        <v/>
      </c>
      <c r="BG243" s="34" t="str">
        <f t="shared" si="196"/>
        <v/>
      </c>
      <c r="BH243" s="34" t="str">
        <f t="shared" si="197"/>
        <v/>
      </c>
      <c r="BI243" s="34" t="str">
        <f t="shared" si="198"/>
        <v/>
      </c>
      <c r="BJ243" s="34" t="str">
        <f t="shared" si="199"/>
        <v/>
      </c>
      <c r="BK243" s="34" t="str">
        <f t="shared" si="200"/>
        <v/>
      </c>
      <c r="BL243" s="34" t="str">
        <f t="shared" si="201"/>
        <v/>
      </c>
      <c r="BM243" s="34" t="str">
        <f t="shared" si="202"/>
        <v/>
      </c>
      <c r="BN243" s="36" t="e">
        <f t="shared" si="234"/>
        <v>#DIV/0!</v>
      </c>
      <c r="BO243" s="36" t="e">
        <f t="shared" si="235"/>
        <v>#DIV/0!</v>
      </c>
      <c r="BP243" s="37" t="str">
        <f t="shared" si="203"/>
        <v/>
      </c>
      <c r="BQ243" s="37" t="str">
        <f t="shared" si="204"/>
        <v/>
      </c>
      <c r="BR243" s="37" t="str">
        <f t="shared" si="205"/>
        <v/>
      </c>
      <c r="BS243" s="37" t="str">
        <f t="shared" si="206"/>
        <v/>
      </c>
      <c r="BT243" s="37" t="str">
        <f t="shared" si="207"/>
        <v/>
      </c>
      <c r="BU243" s="37" t="str">
        <f t="shared" si="208"/>
        <v/>
      </c>
      <c r="BV243" s="37" t="str">
        <f t="shared" si="209"/>
        <v/>
      </c>
      <c r="BW243" s="37" t="str">
        <f t="shared" si="210"/>
        <v/>
      </c>
      <c r="BX243" s="37" t="str">
        <f t="shared" si="211"/>
        <v/>
      </c>
      <c r="BY243" s="37" t="str">
        <f t="shared" si="212"/>
        <v/>
      </c>
      <c r="BZ243" s="37" t="str">
        <f t="shared" si="213"/>
        <v/>
      </c>
      <c r="CA243" s="37" t="str">
        <f t="shared" si="214"/>
        <v/>
      </c>
      <c r="CB243" s="37" t="str">
        <f t="shared" si="215"/>
        <v/>
      </c>
      <c r="CC243" s="37" t="str">
        <f t="shared" si="216"/>
        <v/>
      </c>
      <c r="CD243" s="37" t="str">
        <f t="shared" si="217"/>
        <v/>
      </c>
      <c r="CE243" s="37" t="str">
        <f t="shared" si="218"/>
        <v/>
      </c>
      <c r="CF243" s="37" t="str">
        <f t="shared" si="219"/>
        <v/>
      </c>
      <c r="CG243" s="37" t="str">
        <f t="shared" si="220"/>
        <v/>
      </c>
      <c r="CH243" s="37" t="str">
        <f t="shared" si="221"/>
        <v/>
      </c>
      <c r="CI243" s="37" t="str">
        <f t="shared" si="222"/>
        <v/>
      </c>
    </row>
    <row r="244" spans="1:87" ht="12.75">
      <c r="A244" s="16"/>
      <c r="B244" s="14" t="str">
        <f>'Gene Table'!E243</f>
        <v>DHFR</v>
      </c>
      <c r="C244" s="14" t="s">
        <v>201</v>
      </c>
      <c r="D244" s="15" t="str">
        <f>IF(SUM('Test Sample Data'!D$3:D$98)&gt;10,IF(AND(ISNUMBER('Test Sample Data'!D243),'Test Sample Data'!D243&lt;$B$1,'Test Sample Data'!D243&gt;0),'Test Sample Data'!D243,$B$1),"")</f>
        <v/>
      </c>
      <c r="E244" s="15" t="str">
        <f>IF(SUM('Test Sample Data'!E$3:E$98)&gt;10,IF(AND(ISNUMBER('Test Sample Data'!E243),'Test Sample Data'!E243&lt;$B$1,'Test Sample Data'!E243&gt;0),'Test Sample Data'!E243,$B$1),"")</f>
        <v/>
      </c>
      <c r="F244" s="15" t="str">
        <f>IF(SUM('Test Sample Data'!F$3:F$98)&gt;10,IF(AND(ISNUMBER('Test Sample Data'!F243),'Test Sample Data'!F243&lt;$B$1,'Test Sample Data'!F243&gt;0),'Test Sample Data'!F243,$B$1),"")</f>
        <v/>
      </c>
      <c r="G244" s="15" t="str">
        <f>IF(SUM('Test Sample Data'!G$3:G$98)&gt;10,IF(AND(ISNUMBER('Test Sample Data'!G243),'Test Sample Data'!G243&lt;$B$1,'Test Sample Data'!G243&gt;0),'Test Sample Data'!G243,$B$1),"")</f>
        <v/>
      </c>
      <c r="H244" s="15" t="str">
        <f>IF(SUM('Test Sample Data'!H$3:H$98)&gt;10,IF(AND(ISNUMBER('Test Sample Data'!H243),'Test Sample Data'!H243&lt;$B$1,'Test Sample Data'!H243&gt;0),'Test Sample Data'!H243,$B$1),"")</f>
        <v/>
      </c>
      <c r="I244" s="15" t="str">
        <f>IF(SUM('Test Sample Data'!I$3:I$98)&gt;10,IF(AND(ISNUMBER('Test Sample Data'!I243),'Test Sample Data'!I243&lt;$B$1,'Test Sample Data'!I243&gt;0),'Test Sample Data'!I243,$B$1),"")</f>
        <v/>
      </c>
      <c r="J244" s="15" t="str">
        <f>IF(SUM('Test Sample Data'!J$3:J$98)&gt;10,IF(AND(ISNUMBER('Test Sample Data'!J243),'Test Sample Data'!J243&lt;$B$1,'Test Sample Data'!J243&gt;0),'Test Sample Data'!J243,$B$1),"")</f>
        <v/>
      </c>
      <c r="K244" s="15" t="str">
        <f>IF(SUM('Test Sample Data'!K$3:K$98)&gt;10,IF(AND(ISNUMBER('Test Sample Data'!K243),'Test Sample Data'!K243&lt;$B$1,'Test Sample Data'!K243&gt;0),'Test Sample Data'!K243,$B$1),"")</f>
        <v/>
      </c>
      <c r="L244" s="15" t="str">
        <f>IF(SUM('Test Sample Data'!L$3:L$98)&gt;10,IF(AND(ISNUMBER('Test Sample Data'!L243),'Test Sample Data'!L243&lt;$B$1,'Test Sample Data'!L243&gt;0),'Test Sample Data'!L243,$B$1),"")</f>
        <v/>
      </c>
      <c r="M244" s="15" t="str">
        <f>IF(SUM('Test Sample Data'!M$3:M$98)&gt;10,IF(AND(ISNUMBER('Test Sample Data'!M243),'Test Sample Data'!M243&lt;$B$1,'Test Sample Data'!M243&gt;0),'Test Sample Data'!M243,$B$1),"")</f>
        <v/>
      </c>
      <c r="N244" s="15" t="str">
        <f>'Gene Table'!E243</f>
        <v>DHFR</v>
      </c>
      <c r="O244" s="14" t="s">
        <v>201</v>
      </c>
      <c r="P244" s="15" t="str">
        <f>IF(SUM('Control Sample Data'!D$3:D$98)&gt;10,IF(AND(ISNUMBER('Control Sample Data'!D243),'Control Sample Data'!D243&lt;$B$1,'Control Sample Data'!D243&gt;0),'Control Sample Data'!D243,$B$1),"")</f>
        <v/>
      </c>
      <c r="Q244" s="15" t="str">
        <f>IF(SUM('Control Sample Data'!E$3:E$98)&gt;10,IF(AND(ISNUMBER('Control Sample Data'!E243),'Control Sample Data'!E243&lt;$B$1,'Control Sample Data'!E243&gt;0),'Control Sample Data'!E243,$B$1),"")</f>
        <v/>
      </c>
      <c r="R244" s="15" t="str">
        <f>IF(SUM('Control Sample Data'!F$3:F$98)&gt;10,IF(AND(ISNUMBER('Control Sample Data'!F243),'Control Sample Data'!F243&lt;$B$1,'Control Sample Data'!F243&gt;0),'Control Sample Data'!F243,$B$1),"")</f>
        <v/>
      </c>
      <c r="S244" s="15" t="str">
        <f>IF(SUM('Control Sample Data'!G$3:G$98)&gt;10,IF(AND(ISNUMBER('Control Sample Data'!G243),'Control Sample Data'!G243&lt;$B$1,'Control Sample Data'!G243&gt;0),'Control Sample Data'!G243,$B$1),"")</f>
        <v/>
      </c>
      <c r="T244" s="15" t="str">
        <f>IF(SUM('Control Sample Data'!H$3:H$98)&gt;10,IF(AND(ISNUMBER('Control Sample Data'!H243),'Control Sample Data'!H243&lt;$B$1,'Control Sample Data'!H243&gt;0),'Control Sample Data'!H243,$B$1),"")</f>
        <v/>
      </c>
      <c r="U244" s="15" t="str">
        <f>IF(SUM('Control Sample Data'!I$3:I$98)&gt;10,IF(AND(ISNUMBER('Control Sample Data'!I243),'Control Sample Data'!I243&lt;$B$1,'Control Sample Data'!I243&gt;0),'Control Sample Data'!I243,$B$1),"")</f>
        <v/>
      </c>
      <c r="V244" s="15" t="str">
        <f>IF(SUM('Control Sample Data'!J$3:J$98)&gt;10,IF(AND(ISNUMBER('Control Sample Data'!J243),'Control Sample Data'!J243&lt;$B$1,'Control Sample Data'!J243&gt;0),'Control Sample Data'!J243,$B$1),"")</f>
        <v/>
      </c>
      <c r="W244" s="15" t="str">
        <f>IF(SUM('Control Sample Data'!K$3:K$98)&gt;10,IF(AND(ISNUMBER('Control Sample Data'!K243),'Control Sample Data'!K243&lt;$B$1,'Control Sample Data'!K243&gt;0),'Control Sample Data'!K243,$B$1),"")</f>
        <v/>
      </c>
      <c r="X244" s="15" t="str">
        <f>IF(SUM('Control Sample Data'!L$3:L$98)&gt;10,IF(AND(ISNUMBER('Control Sample Data'!L243),'Control Sample Data'!L243&lt;$B$1,'Control Sample Data'!L243&gt;0),'Control Sample Data'!L243,$B$1),"")</f>
        <v/>
      </c>
      <c r="Y244" s="15" t="str">
        <f>IF(SUM('Control Sample Data'!M$3:M$98)&gt;10,IF(AND(ISNUMBER('Control Sample Data'!M243),'Control Sample Data'!M243&lt;$B$1,'Control Sample Data'!M243&gt;0),'Control Sample Data'!M243,$B$1),"")</f>
        <v/>
      </c>
      <c r="AT244" s="34" t="str">
        <f t="shared" si="224"/>
        <v/>
      </c>
      <c r="AU244" s="34" t="str">
        <f t="shared" si="225"/>
        <v/>
      </c>
      <c r="AV244" s="34" t="str">
        <f t="shared" si="226"/>
        <v/>
      </c>
      <c r="AW244" s="34" t="str">
        <f t="shared" si="227"/>
        <v/>
      </c>
      <c r="AX244" s="34" t="str">
        <f t="shared" si="228"/>
        <v/>
      </c>
      <c r="AY244" s="34" t="str">
        <f t="shared" si="229"/>
        <v/>
      </c>
      <c r="AZ244" s="34" t="str">
        <f t="shared" si="230"/>
        <v/>
      </c>
      <c r="BA244" s="34" t="str">
        <f t="shared" si="231"/>
        <v/>
      </c>
      <c r="BB244" s="34" t="str">
        <f t="shared" si="232"/>
        <v/>
      </c>
      <c r="BC244" s="34" t="str">
        <f t="shared" si="233"/>
        <v/>
      </c>
      <c r="BD244" s="34" t="str">
        <f t="shared" si="193"/>
        <v/>
      </c>
      <c r="BE244" s="34" t="str">
        <f t="shared" si="194"/>
        <v/>
      </c>
      <c r="BF244" s="34" t="str">
        <f t="shared" si="195"/>
        <v/>
      </c>
      <c r="BG244" s="34" t="str">
        <f t="shared" si="196"/>
        <v/>
      </c>
      <c r="BH244" s="34" t="str">
        <f t="shared" si="197"/>
        <v/>
      </c>
      <c r="BI244" s="34" t="str">
        <f t="shared" si="198"/>
        <v/>
      </c>
      <c r="BJ244" s="34" t="str">
        <f t="shared" si="199"/>
        <v/>
      </c>
      <c r="BK244" s="34" t="str">
        <f t="shared" si="200"/>
        <v/>
      </c>
      <c r="BL244" s="34" t="str">
        <f t="shared" si="201"/>
        <v/>
      </c>
      <c r="BM244" s="34" t="str">
        <f t="shared" si="202"/>
        <v/>
      </c>
      <c r="BN244" s="36" t="e">
        <f t="shared" si="234"/>
        <v>#DIV/0!</v>
      </c>
      <c r="BO244" s="36" t="e">
        <f t="shared" si="235"/>
        <v>#DIV/0!</v>
      </c>
      <c r="BP244" s="37" t="str">
        <f t="shared" si="203"/>
        <v/>
      </c>
      <c r="BQ244" s="37" t="str">
        <f t="shared" si="204"/>
        <v/>
      </c>
      <c r="BR244" s="37" t="str">
        <f t="shared" si="205"/>
        <v/>
      </c>
      <c r="BS244" s="37" t="str">
        <f t="shared" si="206"/>
        <v/>
      </c>
      <c r="BT244" s="37" t="str">
        <f t="shared" si="207"/>
        <v/>
      </c>
      <c r="BU244" s="37" t="str">
        <f t="shared" si="208"/>
        <v/>
      </c>
      <c r="BV244" s="37" t="str">
        <f t="shared" si="209"/>
        <v/>
      </c>
      <c r="BW244" s="37" t="str">
        <f t="shared" si="210"/>
        <v/>
      </c>
      <c r="BX244" s="37" t="str">
        <f t="shared" si="211"/>
        <v/>
      </c>
      <c r="BY244" s="37" t="str">
        <f t="shared" si="212"/>
        <v/>
      </c>
      <c r="BZ244" s="37" t="str">
        <f t="shared" si="213"/>
        <v/>
      </c>
      <c r="CA244" s="37" t="str">
        <f t="shared" si="214"/>
        <v/>
      </c>
      <c r="CB244" s="37" t="str">
        <f t="shared" si="215"/>
        <v/>
      </c>
      <c r="CC244" s="37" t="str">
        <f t="shared" si="216"/>
        <v/>
      </c>
      <c r="CD244" s="37" t="str">
        <f t="shared" si="217"/>
        <v/>
      </c>
      <c r="CE244" s="37" t="str">
        <f t="shared" si="218"/>
        <v/>
      </c>
      <c r="CF244" s="37" t="str">
        <f t="shared" si="219"/>
        <v/>
      </c>
      <c r="CG244" s="37" t="str">
        <f t="shared" si="220"/>
        <v/>
      </c>
      <c r="CH244" s="37" t="str">
        <f t="shared" si="221"/>
        <v/>
      </c>
      <c r="CI244" s="37" t="str">
        <f t="shared" si="222"/>
        <v/>
      </c>
    </row>
    <row r="245" spans="1:87" ht="12.75">
      <c r="A245" s="16"/>
      <c r="B245" s="14" t="str">
        <f>'Gene Table'!E244</f>
        <v>ACE</v>
      </c>
      <c r="C245" s="14" t="s">
        <v>205</v>
      </c>
      <c r="D245" s="15" t="str">
        <f>IF(SUM('Test Sample Data'!D$3:D$98)&gt;10,IF(AND(ISNUMBER('Test Sample Data'!D244),'Test Sample Data'!D244&lt;$B$1,'Test Sample Data'!D244&gt;0),'Test Sample Data'!D244,$B$1),"")</f>
        <v/>
      </c>
      <c r="E245" s="15" t="str">
        <f>IF(SUM('Test Sample Data'!E$3:E$98)&gt;10,IF(AND(ISNUMBER('Test Sample Data'!E244),'Test Sample Data'!E244&lt;$B$1,'Test Sample Data'!E244&gt;0),'Test Sample Data'!E244,$B$1),"")</f>
        <v/>
      </c>
      <c r="F245" s="15" t="str">
        <f>IF(SUM('Test Sample Data'!F$3:F$98)&gt;10,IF(AND(ISNUMBER('Test Sample Data'!F244),'Test Sample Data'!F244&lt;$B$1,'Test Sample Data'!F244&gt;0),'Test Sample Data'!F244,$B$1),"")</f>
        <v/>
      </c>
      <c r="G245" s="15" t="str">
        <f>IF(SUM('Test Sample Data'!G$3:G$98)&gt;10,IF(AND(ISNUMBER('Test Sample Data'!G244),'Test Sample Data'!G244&lt;$B$1,'Test Sample Data'!G244&gt;0),'Test Sample Data'!G244,$B$1),"")</f>
        <v/>
      </c>
      <c r="H245" s="15" t="str">
        <f>IF(SUM('Test Sample Data'!H$3:H$98)&gt;10,IF(AND(ISNUMBER('Test Sample Data'!H244),'Test Sample Data'!H244&lt;$B$1,'Test Sample Data'!H244&gt;0),'Test Sample Data'!H244,$B$1),"")</f>
        <v/>
      </c>
      <c r="I245" s="15" t="str">
        <f>IF(SUM('Test Sample Data'!I$3:I$98)&gt;10,IF(AND(ISNUMBER('Test Sample Data'!I244),'Test Sample Data'!I244&lt;$B$1,'Test Sample Data'!I244&gt;0),'Test Sample Data'!I244,$B$1),"")</f>
        <v/>
      </c>
      <c r="J245" s="15" t="str">
        <f>IF(SUM('Test Sample Data'!J$3:J$98)&gt;10,IF(AND(ISNUMBER('Test Sample Data'!J244),'Test Sample Data'!J244&lt;$B$1,'Test Sample Data'!J244&gt;0),'Test Sample Data'!J244,$B$1),"")</f>
        <v/>
      </c>
      <c r="K245" s="15" t="str">
        <f>IF(SUM('Test Sample Data'!K$3:K$98)&gt;10,IF(AND(ISNUMBER('Test Sample Data'!K244),'Test Sample Data'!K244&lt;$B$1,'Test Sample Data'!K244&gt;0),'Test Sample Data'!K244,$B$1),"")</f>
        <v/>
      </c>
      <c r="L245" s="15" t="str">
        <f>IF(SUM('Test Sample Data'!L$3:L$98)&gt;10,IF(AND(ISNUMBER('Test Sample Data'!L244),'Test Sample Data'!L244&lt;$B$1,'Test Sample Data'!L244&gt;0),'Test Sample Data'!L244,$B$1),"")</f>
        <v/>
      </c>
      <c r="M245" s="15" t="str">
        <f>IF(SUM('Test Sample Data'!M$3:M$98)&gt;10,IF(AND(ISNUMBER('Test Sample Data'!M244),'Test Sample Data'!M244&lt;$B$1,'Test Sample Data'!M244&gt;0),'Test Sample Data'!M244,$B$1),"")</f>
        <v/>
      </c>
      <c r="N245" s="15" t="str">
        <f>'Gene Table'!E244</f>
        <v>ACE</v>
      </c>
      <c r="O245" s="14" t="s">
        <v>205</v>
      </c>
      <c r="P245" s="15" t="str">
        <f>IF(SUM('Control Sample Data'!D$3:D$98)&gt;10,IF(AND(ISNUMBER('Control Sample Data'!D244),'Control Sample Data'!D244&lt;$B$1,'Control Sample Data'!D244&gt;0),'Control Sample Data'!D244,$B$1),"")</f>
        <v/>
      </c>
      <c r="Q245" s="15" t="str">
        <f>IF(SUM('Control Sample Data'!E$3:E$98)&gt;10,IF(AND(ISNUMBER('Control Sample Data'!E244),'Control Sample Data'!E244&lt;$B$1,'Control Sample Data'!E244&gt;0),'Control Sample Data'!E244,$B$1),"")</f>
        <v/>
      </c>
      <c r="R245" s="15" t="str">
        <f>IF(SUM('Control Sample Data'!F$3:F$98)&gt;10,IF(AND(ISNUMBER('Control Sample Data'!F244),'Control Sample Data'!F244&lt;$B$1,'Control Sample Data'!F244&gt;0),'Control Sample Data'!F244,$B$1),"")</f>
        <v/>
      </c>
      <c r="S245" s="15" t="str">
        <f>IF(SUM('Control Sample Data'!G$3:G$98)&gt;10,IF(AND(ISNUMBER('Control Sample Data'!G244),'Control Sample Data'!G244&lt;$B$1,'Control Sample Data'!G244&gt;0),'Control Sample Data'!G244,$B$1),"")</f>
        <v/>
      </c>
      <c r="T245" s="15" t="str">
        <f>IF(SUM('Control Sample Data'!H$3:H$98)&gt;10,IF(AND(ISNUMBER('Control Sample Data'!H244),'Control Sample Data'!H244&lt;$B$1,'Control Sample Data'!H244&gt;0),'Control Sample Data'!H244,$B$1),"")</f>
        <v/>
      </c>
      <c r="U245" s="15" t="str">
        <f>IF(SUM('Control Sample Data'!I$3:I$98)&gt;10,IF(AND(ISNUMBER('Control Sample Data'!I244),'Control Sample Data'!I244&lt;$B$1,'Control Sample Data'!I244&gt;0),'Control Sample Data'!I244,$B$1),"")</f>
        <v/>
      </c>
      <c r="V245" s="15" t="str">
        <f>IF(SUM('Control Sample Data'!J$3:J$98)&gt;10,IF(AND(ISNUMBER('Control Sample Data'!J244),'Control Sample Data'!J244&lt;$B$1,'Control Sample Data'!J244&gt;0),'Control Sample Data'!J244,$B$1),"")</f>
        <v/>
      </c>
      <c r="W245" s="15" t="str">
        <f>IF(SUM('Control Sample Data'!K$3:K$98)&gt;10,IF(AND(ISNUMBER('Control Sample Data'!K244),'Control Sample Data'!K244&lt;$B$1,'Control Sample Data'!K244&gt;0),'Control Sample Data'!K244,$B$1),"")</f>
        <v/>
      </c>
      <c r="X245" s="15" t="str">
        <f>IF(SUM('Control Sample Data'!L$3:L$98)&gt;10,IF(AND(ISNUMBER('Control Sample Data'!L244),'Control Sample Data'!L244&lt;$B$1,'Control Sample Data'!L244&gt;0),'Control Sample Data'!L244,$B$1),"")</f>
        <v/>
      </c>
      <c r="Y245" s="15" t="str">
        <f>IF(SUM('Control Sample Data'!M$3:M$98)&gt;10,IF(AND(ISNUMBER('Control Sample Data'!M244),'Control Sample Data'!M244&lt;$B$1,'Control Sample Data'!M244&gt;0),'Control Sample Data'!M244,$B$1),"")</f>
        <v/>
      </c>
      <c r="AT245" s="34" t="str">
        <f t="shared" si="224"/>
        <v/>
      </c>
      <c r="AU245" s="34" t="str">
        <f t="shared" si="225"/>
        <v/>
      </c>
      <c r="AV245" s="34" t="str">
        <f t="shared" si="226"/>
        <v/>
      </c>
      <c r="AW245" s="34" t="str">
        <f t="shared" si="227"/>
        <v/>
      </c>
      <c r="AX245" s="34" t="str">
        <f t="shared" si="228"/>
        <v/>
      </c>
      <c r="AY245" s="34" t="str">
        <f t="shared" si="229"/>
        <v/>
      </c>
      <c r="AZ245" s="34" t="str">
        <f t="shared" si="230"/>
        <v/>
      </c>
      <c r="BA245" s="34" t="str">
        <f t="shared" si="231"/>
        <v/>
      </c>
      <c r="BB245" s="34" t="str">
        <f t="shared" si="232"/>
        <v/>
      </c>
      <c r="BC245" s="34" t="str">
        <f t="shared" si="233"/>
        <v/>
      </c>
      <c r="BD245" s="34" t="str">
        <f t="shared" si="193"/>
        <v/>
      </c>
      <c r="BE245" s="34" t="str">
        <f t="shared" si="194"/>
        <v/>
      </c>
      <c r="BF245" s="34" t="str">
        <f t="shared" si="195"/>
        <v/>
      </c>
      <c r="BG245" s="34" t="str">
        <f t="shared" si="196"/>
        <v/>
      </c>
      <c r="BH245" s="34" t="str">
        <f t="shared" si="197"/>
        <v/>
      </c>
      <c r="BI245" s="34" t="str">
        <f t="shared" si="198"/>
        <v/>
      </c>
      <c r="BJ245" s="34" t="str">
        <f t="shared" si="199"/>
        <v/>
      </c>
      <c r="BK245" s="34" t="str">
        <f t="shared" si="200"/>
        <v/>
      </c>
      <c r="BL245" s="34" t="str">
        <f t="shared" si="201"/>
        <v/>
      </c>
      <c r="BM245" s="34" t="str">
        <f t="shared" si="202"/>
        <v/>
      </c>
      <c r="BN245" s="36" t="e">
        <f t="shared" si="234"/>
        <v>#DIV/0!</v>
      </c>
      <c r="BO245" s="36" t="e">
        <f t="shared" si="235"/>
        <v>#DIV/0!</v>
      </c>
      <c r="BP245" s="37" t="str">
        <f t="shared" si="203"/>
        <v/>
      </c>
      <c r="BQ245" s="37" t="str">
        <f t="shared" si="204"/>
        <v/>
      </c>
      <c r="BR245" s="37" t="str">
        <f t="shared" si="205"/>
        <v/>
      </c>
      <c r="BS245" s="37" t="str">
        <f t="shared" si="206"/>
        <v/>
      </c>
      <c r="BT245" s="37" t="str">
        <f t="shared" si="207"/>
        <v/>
      </c>
      <c r="BU245" s="37" t="str">
        <f t="shared" si="208"/>
        <v/>
      </c>
      <c r="BV245" s="37" t="str">
        <f t="shared" si="209"/>
        <v/>
      </c>
      <c r="BW245" s="37" t="str">
        <f t="shared" si="210"/>
        <v/>
      </c>
      <c r="BX245" s="37" t="str">
        <f t="shared" si="211"/>
        <v/>
      </c>
      <c r="BY245" s="37" t="str">
        <f t="shared" si="212"/>
        <v/>
      </c>
      <c r="BZ245" s="37" t="str">
        <f t="shared" si="213"/>
        <v/>
      </c>
      <c r="CA245" s="37" t="str">
        <f t="shared" si="214"/>
        <v/>
      </c>
      <c r="CB245" s="37" t="str">
        <f t="shared" si="215"/>
        <v/>
      </c>
      <c r="CC245" s="37" t="str">
        <f t="shared" si="216"/>
        <v/>
      </c>
      <c r="CD245" s="37" t="str">
        <f t="shared" si="217"/>
        <v/>
      </c>
      <c r="CE245" s="37" t="str">
        <f t="shared" si="218"/>
        <v/>
      </c>
      <c r="CF245" s="37" t="str">
        <f t="shared" si="219"/>
        <v/>
      </c>
      <c r="CG245" s="37" t="str">
        <f t="shared" si="220"/>
        <v/>
      </c>
      <c r="CH245" s="37" t="str">
        <f t="shared" si="221"/>
        <v/>
      </c>
      <c r="CI245" s="37" t="str">
        <f t="shared" si="222"/>
        <v/>
      </c>
    </row>
    <row r="246" spans="1:87" ht="12.75">
      <c r="A246" s="16"/>
      <c r="B246" s="14" t="str">
        <f>'Gene Table'!E245</f>
        <v>ADRB2</v>
      </c>
      <c r="C246" s="14" t="s">
        <v>209</v>
      </c>
      <c r="D246" s="15" t="str">
        <f>IF(SUM('Test Sample Data'!D$3:D$98)&gt;10,IF(AND(ISNUMBER('Test Sample Data'!D245),'Test Sample Data'!D245&lt;$B$1,'Test Sample Data'!D245&gt;0),'Test Sample Data'!D245,$B$1),"")</f>
        <v/>
      </c>
      <c r="E246" s="15" t="str">
        <f>IF(SUM('Test Sample Data'!E$3:E$98)&gt;10,IF(AND(ISNUMBER('Test Sample Data'!E245),'Test Sample Data'!E245&lt;$B$1,'Test Sample Data'!E245&gt;0),'Test Sample Data'!E245,$B$1),"")</f>
        <v/>
      </c>
      <c r="F246" s="15" t="str">
        <f>IF(SUM('Test Sample Data'!F$3:F$98)&gt;10,IF(AND(ISNUMBER('Test Sample Data'!F245),'Test Sample Data'!F245&lt;$B$1,'Test Sample Data'!F245&gt;0),'Test Sample Data'!F245,$B$1),"")</f>
        <v/>
      </c>
      <c r="G246" s="15" t="str">
        <f>IF(SUM('Test Sample Data'!G$3:G$98)&gt;10,IF(AND(ISNUMBER('Test Sample Data'!G245),'Test Sample Data'!G245&lt;$B$1,'Test Sample Data'!G245&gt;0),'Test Sample Data'!G245,$B$1),"")</f>
        <v/>
      </c>
      <c r="H246" s="15" t="str">
        <f>IF(SUM('Test Sample Data'!H$3:H$98)&gt;10,IF(AND(ISNUMBER('Test Sample Data'!H245),'Test Sample Data'!H245&lt;$B$1,'Test Sample Data'!H245&gt;0),'Test Sample Data'!H245,$B$1),"")</f>
        <v/>
      </c>
      <c r="I246" s="15" t="str">
        <f>IF(SUM('Test Sample Data'!I$3:I$98)&gt;10,IF(AND(ISNUMBER('Test Sample Data'!I245),'Test Sample Data'!I245&lt;$B$1,'Test Sample Data'!I245&gt;0),'Test Sample Data'!I245,$B$1),"")</f>
        <v/>
      </c>
      <c r="J246" s="15" t="str">
        <f>IF(SUM('Test Sample Data'!J$3:J$98)&gt;10,IF(AND(ISNUMBER('Test Sample Data'!J245),'Test Sample Data'!J245&lt;$B$1,'Test Sample Data'!J245&gt;0),'Test Sample Data'!J245,$B$1),"")</f>
        <v/>
      </c>
      <c r="K246" s="15" t="str">
        <f>IF(SUM('Test Sample Data'!K$3:K$98)&gt;10,IF(AND(ISNUMBER('Test Sample Data'!K245),'Test Sample Data'!K245&lt;$B$1,'Test Sample Data'!K245&gt;0),'Test Sample Data'!K245,$B$1),"")</f>
        <v/>
      </c>
      <c r="L246" s="15" t="str">
        <f>IF(SUM('Test Sample Data'!L$3:L$98)&gt;10,IF(AND(ISNUMBER('Test Sample Data'!L245),'Test Sample Data'!L245&lt;$B$1,'Test Sample Data'!L245&gt;0),'Test Sample Data'!L245,$B$1),"")</f>
        <v/>
      </c>
      <c r="M246" s="15" t="str">
        <f>IF(SUM('Test Sample Data'!M$3:M$98)&gt;10,IF(AND(ISNUMBER('Test Sample Data'!M245),'Test Sample Data'!M245&lt;$B$1,'Test Sample Data'!M245&gt;0),'Test Sample Data'!M245,$B$1),"")</f>
        <v/>
      </c>
      <c r="N246" s="15" t="str">
        <f>'Gene Table'!E245</f>
        <v>ADRB2</v>
      </c>
      <c r="O246" s="14" t="s">
        <v>209</v>
      </c>
      <c r="P246" s="15" t="str">
        <f>IF(SUM('Control Sample Data'!D$3:D$98)&gt;10,IF(AND(ISNUMBER('Control Sample Data'!D245),'Control Sample Data'!D245&lt;$B$1,'Control Sample Data'!D245&gt;0),'Control Sample Data'!D245,$B$1),"")</f>
        <v/>
      </c>
      <c r="Q246" s="15" t="str">
        <f>IF(SUM('Control Sample Data'!E$3:E$98)&gt;10,IF(AND(ISNUMBER('Control Sample Data'!E245),'Control Sample Data'!E245&lt;$B$1,'Control Sample Data'!E245&gt;0),'Control Sample Data'!E245,$B$1),"")</f>
        <v/>
      </c>
      <c r="R246" s="15" t="str">
        <f>IF(SUM('Control Sample Data'!F$3:F$98)&gt;10,IF(AND(ISNUMBER('Control Sample Data'!F245),'Control Sample Data'!F245&lt;$B$1,'Control Sample Data'!F245&gt;0),'Control Sample Data'!F245,$B$1),"")</f>
        <v/>
      </c>
      <c r="S246" s="15" t="str">
        <f>IF(SUM('Control Sample Data'!G$3:G$98)&gt;10,IF(AND(ISNUMBER('Control Sample Data'!G245),'Control Sample Data'!G245&lt;$B$1,'Control Sample Data'!G245&gt;0),'Control Sample Data'!G245,$B$1),"")</f>
        <v/>
      </c>
      <c r="T246" s="15" t="str">
        <f>IF(SUM('Control Sample Data'!H$3:H$98)&gt;10,IF(AND(ISNUMBER('Control Sample Data'!H245),'Control Sample Data'!H245&lt;$B$1,'Control Sample Data'!H245&gt;0),'Control Sample Data'!H245,$B$1),"")</f>
        <v/>
      </c>
      <c r="U246" s="15" t="str">
        <f>IF(SUM('Control Sample Data'!I$3:I$98)&gt;10,IF(AND(ISNUMBER('Control Sample Data'!I245),'Control Sample Data'!I245&lt;$B$1,'Control Sample Data'!I245&gt;0),'Control Sample Data'!I245,$B$1),"")</f>
        <v/>
      </c>
      <c r="V246" s="15" t="str">
        <f>IF(SUM('Control Sample Data'!J$3:J$98)&gt;10,IF(AND(ISNUMBER('Control Sample Data'!J245),'Control Sample Data'!J245&lt;$B$1,'Control Sample Data'!J245&gt;0),'Control Sample Data'!J245,$B$1),"")</f>
        <v/>
      </c>
      <c r="W246" s="15" t="str">
        <f>IF(SUM('Control Sample Data'!K$3:K$98)&gt;10,IF(AND(ISNUMBER('Control Sample Data'!K245),'Control Sample Data'!K245&lt;$B$1,'Control Sample Data'!K245&gt;0),'Control Sample Data'!K245,$B$1),"")</f>
        <v/>
      </c>
      <c r="X246" s="15" t="str">
        <f>IF(SUM('Control Sample Data'!L$3:L$98)&gt;10,IF(AND(ISNUMBER('Control Sample Data'!L245),'Control Sample Data'!L245&lt;$B$1,'Control Sample Data'!L245&gt;0),'Control Sample Data'!L245,$B$1),"")</f>
        <v/>
      </c>
      <c r="Y246" s="15" t="str">
        <f>IF(SUM('Control Sample Data'!M$3:M$98)&gt;10,IF(AND(ISNUMBER('Control Sample Data'!M245),'Control Sample Data'!M245&lt;$B$1,'Control Sample Data'!M245&gt;0),'Control Sample Data'!M245,$B$1),"")</f>
        <v/>
      </c>
      <c r="AT246" s="34" t="str">
        <f t="shared" si="224"/>
        <v/>
      </c>
      <c r="AU246" s="34" t="str">
        <f t="shared" si="225"/>
        <v/>
      </c>
      <c r="AV246" s="34" t="str">
        <f t="shared" si="226"/>
        <v/>
      </c>
      <c r="AW246" s="34" t="str">
        <f t="shared" si="227"/>
        <v/>
      </c>
      <c r="AX246" s="34" t="str">
        <f t="shared" si="228"/>
        <v/>
      </c>
      <c r="AY246" s="34" t="str">
        <f t="shared" si="229"/>
        <v/>
      </c>
      <c r="AZ246" s="34" t="str">
        <f t="shared" si="230"/>
        <v/>
      </c>
      <c r="BA246" s="34" t="str">
        <f t="shared" si="231"/>
        <v/>
      </c>
      <c r="BB246" s="34" t="str">
        <f t="shared" si="232"/>
        <v/>
      </c>
      <c r="BC246" s="34" t="str">
        <f t="shared" si="233"/>
        <v/>
      </c>
      <c r="BD246" s="34" t="str">
        <f t="shared" si="193"/>
        <v/>
      </c>
      <c r="BE246" s="34" t="str">
        <f t="shared" si="194"/>
        <v/>
      </c>
      <c r="BF246" s="34" t="str">
        <f t="shared" si="195"/>
        <v/>
      </c>
      <c r="BG246" s="34" t="str">
        <f t="shared" si="196"/>
        <v/>
      </c>
      <c r="BH246" s="34" t="str">
        <f t="shared" si="197"/>
        <v/>
      </c>
      <c r="BI246" s="34" t="str">
        <f t="shared" si="198"/>
        <v/>
      </c>
      <c r="BJ246" s="34" t="str">
        <f t="shared" si="199"/>
        <v/>
      </c>
      <c r="BK246" s="34" t="str">
        <f t="shared" si="200"/>
        <v/>
      </c>
      <c r="BL246" s="34" t="str">
        <f t="shared" si="201"/>
        <v/>
      </c>
      <c r="BM246" s="34" t="str">
        <f t="shared" si="202"/>
        <v/>
      </c>
      <c r="BN246" s="36" t="e">
        <f t="shared" si="234"/>
        <v>#DIV/0!</v>
      </c>
      <c r="BO246" s="36" t="e">
        <f t="shared" si="235"/>
        <v>#DIV/0!</v>
      </c>
      <c r="BP246" s="37" t="str">
        <f t="shared" si="203"/>
        <v/>
      </c>
      <c r="BQ246" s="37" t="str">
        <f t="shared" si="204"/>
        <v/>
      </c>
      <c r="BR246" s="37" t="str">
        <f t="shared" si="205"/>
        <v/>
      </c>
      <c r="BS246" s="37" t="str">
        <f t="shared" si="206"/>
        <v/>
      </c>
      <c r="BT246" s="37" t="str">
        <f t="shared" si="207"/>
        <v/>
      </c>
      <c r="BU246" s="37" t="str">
        <f t="shared" si="208"/>
        <v/>
      </c>
      <c r="BV246" s="37" t="str">
        <f t="shared" si="209"/>
        <v/>
      </c>
      <c r="BW246" s="37" t="str">
        <f t="shared" si="210"/>
        <v/>
      </c>
      <c r="BX246" s="37" t="str">
        <f t="shared" si="211"/>
        <v/>
      </c>
      <c r="BY246" s="37" t="str">
        <f t="shared" si="212"/>
        <v/>
      </c>
      <c r="BZ246" s="37" t="str">
        <f t="shared" si="213"/>
        <v/>
      </c>
      <c r="CA246" s="37" t="str">
        <f t="shared" si="214"/>
        <v/>
      </c>
      <c r="CB246" s="37" t="str">
        <f t="shared" si="215"/>
        <v/>
      </c>
      <c r="CC246" s="37" t="str">
        <f t="shared" si="216"/>
        <v/>
      </c>
      <c r="CD246" s="37" t="str">
        <f t="shared" si="217"/>
        <v/>
      </c>
      <c r="CE246" s="37" t="str">
        <f t="shared" si="218"/>
        <v/>
      </c>
      <c r="CF246" s="37" t="str">
        <f t="shared" si="219"/>
        <v/>
      </c>
      <c r="CG246" s="37" t="str">
        <f t="shared" si="220"/>
        <v/>
      </c>
      <c r="CH246" s="37" t="str">
        <f t="shared" si="221"/>
        <v/>
      </c>
      <c r="CI246" s="37" t="str">
        <f t="shared" si="222"/>
        <v/>
      </c>
    </row>
    <row r="247" spans="1:87" ht="12.75">
      <c r="A247" s="16"/>
      <c r="B247" s="14" t="str">
        <f>'Gene Table'!E246</f>
        <v>CTNNB1</v>
      </c>
      <c r="C247" s="14" t="s">
        <v>213</v>
      </c>
      <c r="D247" s="15" t="str">
        <f>IF(SUM('Test Sample Data'!D$3:D$98)&gt;10,IF(AND(ISNUMBER('Test Sample Data'!D246),'Test Sample Data'!D246&lt;$B$1,'Test Sample Data'!D246&gt;0),'Test Sample Data'!D246,$B$1),"")</f>
        <v/>
      </c>
      <c r="E247" s="15" t="str">
        <f>IF(SUM('Test Sample Data'!E$3:E$98)&gt;10,IF(AND(ISNUMBER('Test Sample Data'!E246),'Test Sample Data'!E246&lt;$B$1,'Test Sample Data'!E246&gt;0),'Test Sample Data'!E246,$B$1),"")</f>
        <v/>
      </c>
      <c r="F247" s="15" t="str">
        <f>IF(SUM('Test Sample Data'!F$3:F$98)&gt;10,IF(AND(ISNUMBER('Test Sample Data'!F246),'Test Sample Data'!F246&lt;$B$1,'Test Sample Data'!F246&gt;0),'Test Sample Data'!F246,$B$1),"")</f>
        <v/>
      </c>
      <c r="G247" s="15" t="str">
        <f>IF(SUM('Test Sample Data'!G$3:G$98)&gt;10,IF(AND(ISNUMBER('Test Sample Data'!G246),'Test Sample Data'!G246&lt;$B$1,'Test Sample Data'!G246&gt;0),'Test Sample Data'!G246,$B$1),"")</f>
        <v/>
      </c>
      <c r="H247" s="15" t="str">
        <f>IF(SUM('Test Sample Data'!H$3:H$98)&gt;10,IF(AND(ISNUMBER('Test Sample Data'!H246),'Test Sample Data'!H246&lt;$B$1,'Test Sample Data'!H246&gt;0),'Test Sample Data'!H246,$B$1),"")</f>
        <v/>
      </c>
      <c r="I247" s="15" t="str">
        <f>IF(SUM('Test Sample Data'!I$3:I$98)&gt;10,IF(AND(ISNUMBER('Test Sample Data'!I246),'Test Sample Data'!I246&lt;$B$1,'Test Sample Data'!I246&gt;0),'Test Sample Data'!I246,$B$1),"")</f>
        <v/>
      </c>
      <c r="J247" s="15" t="str">
        <f>IF(SUM('Test Sample Data'!J$3:J$98)&gt;10,IF(AND(ISNUMBER('Test Sample Data'!J246),'Test Sample Data'!J246&lt;$B$1,'Test Sample Data'!J246&gt;0),'Test Sample Data'!J246,$B$1),"")</f>
        <v/>
      </c>
      <c r="K247" s="15" t="str">
        <f>IF(SUM('Test Sample Data'!K$3:K$98)&gt;10,IF(AND(ISNUMBER('Test Sample Data'!K246),'Test Sample Data'!K246&lt;$B$1,'Test Sample Data'!K246&gt;0),'Test Sample Data'!K246,$B$1),"")</f>
        <v/>
      </c>
      <c r="L247" s="15" t="str">
        <f>IF(SUM('Test Sample Data'!L$3:L$98)&gt;10,IF(AND(ISNUMBER('Test Sample Data'!L246),'Test Sample Data'!L246&lt;$B$1,'Test Sample Data'!L246&gt;0),'Test Sample Data'!L246,$B$1),"")</f>
        <v/>
      </c>
      <c r="M247" s="15" t="str">
        <f>IF(SUM('Test Sample Data'!M$3:M$98)&gt;10,IF(AND(ISNUMBER('Test Sample Data'!M246),'Test Sample Data'!M246&lt;$B$1,'Test Sample Data'!M246&gt;0),'Test Sample Data'!M246,$B$1),"")</f>
        <v/>
      </c>
      <c r="N247" s="15" t="str">
        <f>'Gene Table'!E246</f>
        <v>CTNNB1</v>
      </c>
      <c r="O247" s="14" t="s">
        <v>213</v>
      </c>
      <c r="P247" s="15" t="str">
        <f>IF(SUM('Control Sample Data'!D$3:D$98)&gt;10,IF(AND(ISNUMBER('Control Sample Data'!D246),'Control Sample Data'!D246&lt;$B$1,'Control Sample Data'!D246&gt;0),'Control Sample Data'!D246,$B$1),"")</f>
        <v/>
      </c>
      <c r="Q247" s="15" t="str">
        <f>IF(SUM('Control Sample Data'!E$3:E$98)&gt;10,IF(AND(ISNUMBER('Control Sample Data'!E246),'Control Sample Data'!E246&lt;$B$1,'Control Sample Data'!E246&gt;0),'Control Sample Data'!E246,$B$1),"")</f>
        <v/>
      </c>
      <c r="R247" s="15" t="str">
        <f>IF(SUM('Control Sample Data'!F$3:F$98)&gt;10,IF(AND(ISNUMBER('Control Sample Data'!F246),'Control Sample Data'!F246&lt;$B$1,'Control Sample Data'!F246&gt;0),'Control Sample Data'!F246,$B$1),"")</f>
        <v/>
      </c>
      <c r="S247" s="15" t="str">
        <f>IF(SUM('Control Sample Data'!G$3:G$98)&gt;10,IF(AND(ISNUMBER('Control Sample Data'!G246),'Control Sample Data'!G246&lt;$B$1,'Control Sample Data'!G246&gt;0),'Control Sample Data'!G246,$B$1),"")</f>
        <v/>
      </c>
      <c r="T247" s="15" t="str">
        <f>IF(SUM('Control Sample Data'!H$3:H$98)&gt;10,IF(AND(ISNUMBER('Control Sample Data'!H246),'Control Sample Data'!H246&lt;$B$1,'Control Sample Data'!H246&gt;0),'Control Sample Data'!H246,$B$1),"")</f>
        <v/>
      </c>
      <c r="U247" s="15" t="str">
        <f>IF(SUM('Control Sample Data'!I$3:I$98)&gt;10,IF(AND(ISNUMBER('Control Sample Data'!I246),'Control Sample Data'!I246&lt;$B$1,'Control Sample Data'!I246&gt;0),'Control Sample Data'!I246,$B$1),"")</f>
        <v/>
      </c>
      <c r="V247" s="15" t="str">
        <f>IF(SUM('Control Sample Data'!J$3:J$98)&gt;10,IF(AND(ISNUMBER('Control Sample Data'!J246),'Control Sample Data'!J246&lt;$B$1,'Control Sample Data'!J246&gt;0),'Control Sample Data'!J246,$B$1),"")</f>
        <v/>
      </c>
      <c r="W247" s="15" t="str">
        <f>IF(SUM('Control Sample Data'!K$3:K$98)&gt;10,IF(AND(ISNUMBER('Control Sample Data'!K246),'Control Sample Data'!K246&lt;$B$1,'Control Sample Data'!K246&gt;0),'Control Sample Data'!K246,$B$1),"")</f>
        <v/>
      </c>
      <c r="X247" s="15" t="str">
        <f>IF(SUM('Control Sample Data'!L$3:L$98)&gt;10,IF(AND(ISNUMBER('Control Sample Data'!L246),'Control Sample Data'!L246&lt;$B$1,'Control Sample Data'!L246&gt;0),'Control Sample Data'!L246,$B$1),"")</f>
        <v/>
      </c>
      <c r="Y247" s="15" t="str">
        <f>IF(SUM('Control Sample Data'!M$3:M$98)&gt;10,IF(AND(ISNUMBER('Control Sample Data'!M246),'Control Sample Data'!M246&lt;$B$1,'Control Sample Data'!M246&gt;0),'Control Sample Data'!M246,$B$1),"")</f>
        <v/>
      </c>
      <c r="AT247" s="34" t="str">
        <f t="shared" si="224"/>
        <v/>
      </c>
      <c r="AU247" s="34" t="str">
        <f t="shared" si="225"/>
        <v/>
      </c>
      <c r="AV247" s="34" t="str">
        <f t="shared" si="226"/>
        <v/>
      </c>
      <c r="AW247" s="34" t="str">
        <f t="shared" si="227"/>
        <v/>
      </c>
      <c r="AX247" s="34" t="str">
        <f t="shared" si="228"/>
        <v/>
      </c>
      <c r="AY247" s="34" t="str">
        <f t="shared" si="229"/>
        <v/>
      </c>
      <c r="AZ247" s="34" t="str">
        <f t="shared" si="230"/>
        <v/>
      </c>
      <c r="BA247" s="34" t="str">
        <f t="shared" si="231"/>
        <v/>
      </c>
      <c r="BB247" s="34" t="str">
        <f t="shared" si="232"/>
        <v/>
      </c>
      <c r="BC247" s="34" t="str">
        <f t="shared" si="233"/>
        <v/>
      </c>
      <c r="BD247" s="34" t="str">
        <f t="shared" si="193"/>
        <v/>
      </c>
      <c r="BE247" s="34" t="str">
        <f t="shared" si="194"/>
        <v/>
      </c>
      <c r="BF247" s="34" t="str">
        <f t="shared" si="195"/>
        <v/>
      </c>
      <c r="BG247" s="34" t="str">
        <f t="shared" si="196"/>
        <v/>
      </c>
      <c r="BH247" s="34" t="str">
        <f t="shared" si="197"/>
        <v/>
      </c>
      <c r="BI247" s="34" t="str">
        <f t="shared" si="198"/>
        <v/>
      </c>
      <c r="BJ247" s="34" t="str">
        <f t="shared" si="199"/>
        <v/>
      </c>
      <c r="BK247" s="34" t="str">
        <f t="shared" si="200"/>
        <v/>
      </c>
      <c r="BL247" s="34" t="str">
        <f t="shared" si="201"/>
        <v/>
      </c>
      <c r="BM247" s="34" t="str">
        <f t="shared" si="202"/>
        <v/>
      </c>
      <c r="BN247" s="36" t="e">
        <f t="shared" si="234"/>
        <v>#DIV/0!</v>
      </c>
      <c r="BO247" s="36" t="e">
        <f t="shared" si="235"/>
        <v>#DIV/0!</v>
      </c>
      <c r="BP247" s="37" t="str">
        <f t="shared" si="203"/>
        <v/>
      </c>
      <c r="BQ247" s="37" t="str">
        <f t="shared" si="204"/>
        <v/>
      </c>
      <c r="BR247" s="37" t="str">
        <f t="shared" si="205"/>
        <v/>
      </c>
      <c r="BS247" s="37" t="str">
        <f t="shared" si="206"/>
        <v/>
      </c>
      <c r="BT247" s="37" t="str">
        <f t="shared" si="207"/>
        <v/>
      </c>
      <c r="BU247" s="37" t="str">
        <f t="shared" si="208"/>
        <v/>
      </c>
      <c r="BV247" s="37" t="str">
        <f t="shared" si="209"/>
        <v/>
      </c>
      <c r="BW247" s="37" t="str">
        <f t="shared" si="210"/>
        <v/>
      </c>
      <c r="BX247" s="37" t="str">
        <f t="shared" si="211"/>
        <v/>
      </c>
      <c r="BY247" s="37" t="str">
        <f t="shared" si="212"/>
        <v/>
      </c>
      <c r="BZ247" s="37" t="str">
        <f t="shared" si="213"/>
        <v/>
      </c>
      <c r="CA247" s="37" t="str">
        <f t="shared" si="214"/>
        <v/>
      </c>
      <c r="CB247" s="37" t="str">
        <f t="shared" si="215"/>
        <v/>
      </c>
      <c r="CC247" s="37" t="str">
        <f t="shared" si="216"/>
        <v/>
      </c>
      <c r="CD247" s="37" t="str">
        <f t="shared" si="217"/>
        <v/>
      </c>
      <c r="CE247" s="37" t="str">
        <f t="shared" si="218"/>
        <v/>
      </c>
      <c r="CF247" s="37" t="str">
        <f t="shared" si="219"/>
        <v/>
      </c>
      <c r="CG247" s="37" t="str">
        <f t="shared" si="220"/>
        <v/>
      </c>
      <c r="CH247" s="37" t="str">
        <f t="shared" si="221"/>
        <v/>
      </c>
      <c r="CI247" s="37" t="str">
        <f t="shared" si="222"/>
        <v/>
      </c>
    </row>
    <row r="248" spans="1:87" ht="12.75">
      <c r="A248" s="16"/>
      <c r="B248" s="14" t="str">
        <f>'Gene Table'!E247</f>
        <v>CREBBP</v>
      </c>
      <c r="C248" s="14" t="s">
        <v>217</v>
      </c>
      <c r="D248" s="15" t="str">
        <f>IF(SUM('Test Sample Data'!D$3:D$98)&gt;10,IF(AND(ISNUMBER('Test Sample Data'!D247),'Test Sample Data'!D247&lt;$B$1,'Test Sample Data'!D247&gt;0),'Test Sample Data'!D247,$B$1),"")</f>
        <v/>
      </c>
      <c r="E248" s="15" t="str">
        <f>IF(SUM('Test Sample Data'!E$3:E$98)&gt;10,IF(AND(ISNUMBER('Test Sample Data'!E247),'Test Sample Data'!E247&lt;$B$1,'Test Sample Data'!E247&gt;0),'Test Sample Data'!E247,$B$1),"")</f>
        <v/>
      </c>
      <c r="F248" s="15" t="str">
        <f>IF(SUM('Test Sample Data'!F$3:F$98)&gt;10,IF(AND(ISNUMBER('Test Sample Data'!F247),'Test Sample Data'!F247&lt;$B$1,'Test Sample Data'!F247&gt;0),'Test Sample Data'!F247,$B$1),"")</f>
        <v/>
      </c>
      <c r="G248" s="15" t="str">
        <f>IF(SUM('Test Sample Data'!G$3:G$98)&gt;10,IF(AND(ISNUMBER('Test Sample Data'!G247),'Test Sample Data'!G247&lt;$B$1,'Test Sample Data'!G247&gt;0),'Test Sample Data'!G247,$B$1),"")</f>
        <v/>
      </c>
      <c r="H248" s="15" t="str">
        <f>IF(SUM('Test Sample Data'!H$3:H$98)&gt;10,IF(AND(ISNUMBER('Test Sample Data'!H247),'Test Sample Data'!H247&lt;$B$1,'Test Sample Data'!H247&gt;0),'Test Sample Data'!H247,$B$1),"")</f>
        <v/>
      </c>
      <c r="I248" s="15" t="str">
        <f>IF(SUM('Test Sample Data'!I$3:I$98)&gt;10,IF(AND(ISNUMBER('Test Sample Data'!I247),'Test Sample Data'!I247&lt;$B$1,'Test Sample Data'!I247&gt;0),'Test Sample Data'!I247,$B$1),"")</f>
        <v/>
      </c>
      <c r="J248" s="15" t="str">
        <f>IF(SUM('Test Sample Data'!J$3:J$98)&gt;10,IF(AND(ISNUMBER('Test Sample Data'!J247),'Test Sample Data'!J247&lt;$B$1,'Test Sample Data'!J247&gt;0),'Test Sample Data'!J247,$B$1),"")</f>
        <v/>
      </c>
      <c r="K248" s="15" t="str">
        <f>IF(SUM('Test Sample Data'!K$3:K$98)&gt;10,IF(AND(ISNUMBER('Test Sample Data'!K247),'Test Sample Data'!K247&lt;$B$1,'Test Sample Data'!K247&gt;0),'Test Sample Data'!K247,$B$1),"")</f>
        <v/>
      </c>
      <c r="L248" s="15" t="str">
        <f>IF(SUM('Test Sample Data'!L$3:L$98)&gt;10,IF(AND(ISNUMBER('Test Sample Data'!L247),'Test Sample Data'!L247&lt;$B$1,'Test Sample Data'!L247&gt;0),'Test Sample Data'!L247,$B$1),"")</f>
        <v/>
      </c>
      <c r="M248" s="15" t="str">
        <f>IF(SUM('Test Sample Data'!M$3:M$98)&gt;10,IF(AND(ISNUMBER('Test Sample Data'!M247),'Test Sample Data'!M247&lt;$B$1,'Test Sample Data'!M247&gt;0),'Test Sample Data'!M247,$B$1),"")</f>
        <v/>
      </c>
      <c r="N248" s="15" t="str">
        <f>'Gene Table'!E247</f>
        <v>CREBBP</v>
      </c>
      <c r="O248" s="14" t="s">
        <v>217</v>
      </c>
      <c r="P248" s="15" t="str">
        <f>IF(SUM('Control Sample Data'!D$3:D$98)&gt;10,IF(AND(ISNUMBER('Control Sample Data'!D247),'Control Sample Data'!D247&lt;$B$1,'Control Sample Data'!D247&gt;0),'Control Sample Data'!D247,$B$1),"")</f>
        <v/>
      </c>
      <c r="Q248" s="15" t="str">
        <f>IF(SUM('Control Sample Data'!E$3:E$98)&gt;10,IF(AND(ISNUMBER('Control Sample Data'!E247),'Control Sample Data'!E247&lt;$B$1,'Control Sample Data'!E247&gt;0),'Control Sample Data'!E247,$B$1),"")</f>
        <v/>
      </c>
      <c r="R248" s="15" t="str">
        <f>IF(SUM('Control Sample Data'!F$3:F$98)&gt;10,IF(AND(ISNUMBER('Control Sample Data'!F247),'Control Sample Data'!F247&lt;$B$1,'Control Sample Data'!F247&gt;0),'Control Sample Data'!F247,$B$1),"")</f>
        <v/>
      </c>
      <c r="S248" s="15" t="str">
        <f>IF(SUM('Control Sample Data'!G$3:G$98)&gt;10,IF(AND(ISNUMBER('Control Sample Data'!G247),'Control Sample Data'!G247&lt;$B$1,'Control Sample Data'!G247&gt;0),'Control Sample Data'!G247,$B$1),"")</f>
        <v/>
      </c>
      <c r="T248" s="15" t="str">
        <f>IF(SUM('Control Sample Data'!H$3:H$98)&gt;10,IF(AND(ISNUMBER('Control Sample Data'!H247),'Control Sample Data'!H247&lt;$B$1,'Control Sample Data'!H247&gt;0),'Control Sample Data'!H247,$B$1),"")</f>
        <v/>
      </c>
      <c r="U248" s="15" t="str">
        <f>IF(SUM('Control Sample Data'!I$3:I$98)&gt;10,IF(AND(ISNUMBER('Control Sample Data'!I247),'Control Sample Data'!I247&lt;$B$1,'Control Sample Data'!I247&gt;0),'Control Sample Data'!I247,$B$1),"")</f>
        <v/>
      </c>
      <c r="V248" s="15" t="str">
        <f>IF(SUM('Control Sample Data'!J$3:J$98)&gt;10,IF(AND(ISNUMBER('Control Sample Data'!J247),'Control Sample Data'!J247&lt;$B$1,'Control Sample Data'!J247&gt;0),'Control Sample Data'!J247,$B$1),"")</f>
        <v/>
      </c>
      <c r="W248" s="15" t="str">
        <f>IF(SUM('Control Sample Data'!K$3:K$98)&gt;10,IF(AND(ISNUMBER('Control Sample Data'!K247),'Control Sample Data'!K247&lt;$B$1,'Control Sample Data'!K247&gt;0),'Control Sample Data'!K247,$B$1),"")</f>
        <v/>
      </c>
      <c r="X248" s="15" t="str">
        <f>IF(SUM('Control Sample Data'!L$3:L$98)&gt;10,IF(AND(ISNUMBER('Control Sample Data'!L247),'Control Sample Data'!L247&lt;$B$1,'Control Sample Data'!L247&gt;0),'Control Sample Data'!L247,$B$1),"")</f>
        <v/>
      </c>
      <c r="Y248" s="15" t="str">
        <f>IF(SUM('Control Sample Data'!M$3:M$98)&gt;10,IF(AND(ISNUMBER('Control Sample Data'!M247),'Control Sample Data'!M247&lt;$B$1,'Control Sample Data'!M247&gt;0),'Control Sample Data'!M247,$B$1),"")</f>
        <v/>
      </c>
      <c r="AT248" s="34" t="str">
        <f t="shared" si="224"/>
        <v/>
      </c>
      <c r="AU248" s="34" t="str">
        <f t="shared" si="225"/>
        <v/>
      </c>
      <c r="AV248" s="34" t="str">
        <f t="shared" si="226"/>
        <v/>
      </c>
      <c r="AW248" s="34" t="str">
        <f t="shared" si="227"/>
        <v/>
      </c>
      <c r="AX248" s="34" t="str">
        <f t="shared" si="228"/>
        <v/>
      </c>
      <c r="AY248" s="34" t="str">
        <f t="shared" si="229"/>
        <v/>
      </c>
      <c r="AZ248" s="34" t="str">
        <f t="shared" si="230"/>
        <v/>
      </c>
      <c r="BA248" s="34" t="str">
        <f t="shared" si="231"/>
        <v/>
      </c>
      <c r="BB248" s="34" t="str">
        <f t="shared" si="232"/>
        <v/>
      </c>
      <c r="BC248" s="34" t="str">
        <f t="shared" si="233"/>
        <v/>
      </c>
      <c r="BD248" s="34" t="str">
        <f t="shared" si="193"/>
        <v/>
      </c>
      <c r="BE248" s="34" t="str">
        <f t="shared" si="194"/>
        <v/>
      </c>
      <c r="BF248" s="34" t="str">
        <f t="shared" si="195"/>
        <v/>
      </c>
      <c r="BG248" s="34" t="str">
        <f t="shared" si="196"/>
        <v/>
      </c>
      <c r="BH248" s="34" t="str">
        <f t="shared" si="197"/>
        <v/>
      </c>
      <c r="BI248" s="34" t="str">
        <f t="shared" si="198"/>
        <v/>
      </c>
      <c r="BJ248" s="34" t="str">
        <f t="shared" si="199"/>
        <v/>
      </c>
      <c r="BK248" s="34" t="str">
        <f t="shared" si="200"/>
        <v/>
      </c>
      <c r="BL248" s="34" t="str">
        <f t="shared" si="201"/>
        <v/>
      </c>
      <c r="BM248" s="34" t="str">
        <f t="shared" si="202"/>
        <v/>
      </c>
      <c r="BN248" s="36" t="e">
        <f t="shared" si="234"/>
        <v>#DIV/0!</v>
      </c>
      <c r="BO248" s="36" t="e">
        <f t="shared" si="235"/>
        <v>#DIV/0!</v>
      </c>
      <c r="BP248" s="37" t="str">
        <f t="shared" si="203"/>
        <v/>
      </c>
      <c r="BQ248" s="37" t="str">
        <f t="shared" si="204"/>
        <v/>
      </c>
      <c r="BR248" s="37" t="str">
        <f t="shared" si="205"/>
        <v/>
      </c>
      <c r="BS248" s="37" t="str">
        <f t="shared" si="206"/>
        <v/>
      </c>
      <c r="BT248" s="37" t="str">
        <f t="shared" si="207"/>
        <v/>
      </c>
      <c r="BU248" s="37" t="str">
        <f t="shared" si="208"/>
        <v/>
      </c>
      <c r="BV248" s="37" t="str">
        <f t="shared" si="209"/>
        <v/>
      </c>
      <c r="BW248" s="37" t="str">
        <f t="shared" si="210"/>
        <v/>
      </c>
      <c r="BX248" s="37" t="str">
        <f t="shared" si="211"/>
        <v/>
      </c>
      <c r="BY248" s="37" t="str">
        <f t="shared" si="212"/>
        <v/>
      </c>
      <c r="BZ248" s="37" t="str">
        <f t="shared" si="213"/>
        <v/>
      </c>
      <c r="CA248" s="37" t="str">
        <f t="shared" si="214"/>
        <v/>
      </c>
      <c r="CB248" s="37" t="str">
        <f t="shared" si="215"/>
        <v/>
      </c>
      <c r="CC248" s="37" t="str">
        <f t="shared" si="216"/>
        <v/>
      </c>
      <c r="CD248" s="37" t="str">
        <f t="shared" si="217"/>
        <v/>
      </c>
      <c r="CE248" s="37" t="str">
        <f t="shared" si="218"/>
        <v/>
      </c>
      <c r="CF248" s="37" t="str">
        <f t="shared" si="219"/>
        <v/>
      </c>
      <c r="CG248" s="37" t="str">
        <f t="shared" si="220"/>
        <v/>
      </c>
      <c r="CH248" s="37" t="str">
        <f t="shared" si="221"/>
        <v/>
      </c>
      <c r="CI248" s="37" t="str">
        <f t="shared" si="222"/>
        <v/>
      </c>
    </row>
    <row r="249" spans="1:87" ht="12.75">
      <c r="A249" s="16"/>
      <c r="B249" s="14" t="str">
        <f>'Gene Table'!E248</f>
        <v>CCR5</v>
      </c>
      <c r="C249" s="14" t="s">
        <v>221</v>
      </c>
      <c r="D249" s="15" t="str">
        <f>IF(SUM('Test Sample Data'!D$3:D$98)&gt;10,IF(AND(ISNUMBER('Test Sample Data'!D248),'Test Sample Data'!D248&lt;$B$1,'Test Sample Data'!D248&gt;0),'Test Sample Data'!D248,$B$1),"")</f>
        <v/>
      </c>
      <c r="E249" s="15" t="str">
        <f>IF(SUM('Test Sample Data'!E$3:E$98)&gt;10,IF(AND(ISNUMBER('Test Sample Data'!E248),'Test Sample Data'!E248&lt;$B$1,'Test Sample Data'!E248&gt;0),'Test Sample Data'!E248,$B$1),"")</f>
        <v/>
      </c>
      <c r="F249" s="15" t="str">
        <f>IF(SUM('Test Sample Data'!F$3:F$98)&gt;10,IF(AND(ISNUMBER('Test Sample Data'!F248),'Test Sample Data'!F248&lt;$B$1,'Test Sample Data'!F248&gt;0),'Test Sample Data'!F248,$B$1),"")</f>
        <v/>
      </c>
      <c r="G249" s="15" t="str">
        <f>IF(SUM('Test Sample Data'!G$3:G$98)&gt;10,IF(AND(ISNUMBER('Test Sample Data'!G248),'Test Sample Data'!G248&lt;$B$1,'Test Sample Data'!G248&gt;0),'Test Sample Data'!G248,$B$1),"")</f>
        <v/>
      </c>
      <c r="H249" s="15" t="str">
        <f>IF(SUM('Test Sample Data'!H$3:H$98)&gt;10,IF(AND(ISNUMBER('Test Sample Data'!H248),'Test Sample Data'!H248&lt;$B$1,'Test Sample Data'!H248&gt;0),'Test Sample Data'!H248,$B$1),"")</f>
        <v/>
      </c>
      <c r="I249" s="15" t="str">
        <f>IF(SUM('Test Sample Data'!I$3:I$98)&gt;10,IF(AND(ISNUMBER('Test Sample Data'!I248),'Test Sample Data'!I248&lt;$B$1,'Test Sample Data'!I248&gt;0),'Test Sample Data'!I248,$B$1),"")</f>
        <v/>
      </c>
      <c r="J249" s="15" t="str">
        <f>IF(SUM('Test Sample Data'!J$3:J$98)&gt;10,IF(AND(ISNUMBER('Test Sample Data'!J248),'Test Sample Data'!J248&lt;$B$1,'Test Sample Data'!J248&gt;0),'Test Sample Data'!J248,$B$1),"")</f>
        <v/>
      </c>
      <c r="K249" s="15" t="str">
        <f>IF(SUM('Test Sample Data'!K$3:K$98)&gt;10,IF(AND(ISNUMBER('Test Sample Data'!K248),'Test Sample Data'!K248&lt;$B$1,'Test Sample Data'!K248&gt;0),'Test Sample Data'!K248,$B$1),"")</f>
        <v/>
      </c>
      <c r="L249" s="15" t="str">
        <f>IF(SUM('Test Sample Data'!L$3:L$98)&gt;10,IF(AND(ISNUMBER('Test Sample Data'!L248),'Test Sample Data'!L248&lt;$B$1,'Test Sample Data'!L248&gt;0),'Test Sample Data'!L248,$B$1),"")</f>
        <v/>
      </c>
      <c r="M249" s="15" t="str">
        <f>IF(SUM('Test Sample Data'!M$3:M$98)&gt;10,IF(AND(ISNUMBER('Test Sample Data'!M248),'Test Sample Data'!M248&lt;$B$1,'Test Sample Data'!M248&gt;0),'Test Sample Data'!M248,$B$1),"")</f>
        <v/>
      </c>
      <c r="N249" s="15" t="str">
        <f>'Gene Table'!E248</f>
        <v>CCR5</v>
      </c>
      <c r="O249" s="14" t="s">
        <v>221</v>
      </c>
      <c r="P249" s="15" t="str">
        <f>IF(SUM('Control Sample Data'!D$3:D$98)&gt;10,IF(AND(ISNUMBER('Control Sample Data'!D248),'Control Sample Data'!D248&lt;$B$1,'Control Sample Data'!D248&gt;0),'Control Sample Data'!D248,$B$1),"")</f>
        <v/>
      </c>
      <c r="Q249" s="15" t="str">
        <f>IF(SUM('Control Sample Data'!E$3:E$98)&gt;10,IF(AND(ISNUMBER('Control Sample Data'!E248),'Control Sample Data'!E248&lt;$B$1,'Control Sample Data'!E248&gt;0),'Control Sample Data'!E248,$B$1),"")</f>
        <v/>
      </c>
      <c r="R249" s="15" t="str">
        <f>IF(SUM('Control Sample Data'!F$3:F$98)&gt;10,IF(AND(ISNUMBER('Control Sample Data'!F248),'Control Sample Data'!F248&lt;$B$1,'Control Sample Data'!F248&gt;0),'Control Sample Data'!F248,$B$1),"")</f>
        <v/>
      </c>
      <c r="S249" s="15" t="str">
        <f>IF(SUM('Control Sample Data'!G$3:G$98)&gt;10,IF(AND(ISNUMBER('Control Sample Data'!G248),'Control Sample Data'!G248&lt;$B$1,'Control Sample Data'!G248&gt;0),'Control Sample Data'!G248,$B$1),"")</f>
        <v/>
      </c>
      <c r="T249" s="15" t="str">
        <f>IF(SUM('Control Sample Data'!H$3:H$98)&gt;10,IF(AND(ISNUMBER('Control Sample Data'!H248),'Control Sample Data'!H248&lt;$B$1,'Control Sample Data'!H248&gt;0),'Control Sample Data'!H248,$B$1),"")</f>
        <v/>
      </c>
      <c r="U249" s="15" t="str">
        <f>IF(SUM('Control Sample Data'!I$3:I$98)&gt;10,IF(AND(ISNUMBER('Control Sample Data'!I248),'Control Sample Data'!I248&lt;$B$1,'Control Sample Data'!I248&gt;0),'Control Sample Data'!I248,$B$1),"")</f>
        <v/>
      </c>
      <c r="V249" s="15" t="str">
        <f>IF(SUM('Control Sample Data'!J$3:J$98)&gt;10,IF(AND(ISNUMBER('Control Sample Data'!J248),'Control Sample Data'!J248&lt;$B$1,'Control Sample Data'!J248&gt;0),'Control Sample Data'!J248,$B$1),"")</f>
        <v/>
      </c>
      <c r="W249" s="15" t="str">
        <f>IF(SUM('Control Sample Data'!K$3:K$98)&gt;10,IF(AND(ISNUMBER('Control Sample Data'!K248),'Control Sample Data'!K248&lt;$B$1,'Control Sample Data'!K248&gt;0),'Control Sample Data'!K248,$B$1),"")</f>
        <v/>
      </c>
      <c r="X249" s="15" t="str">
        <f>IF(SUM('Control Sample Data'!L$3:L$98)&gt;10,IF(AND(ISNUMBER('Control Sample Data'!L248),'Control Sample Data'!L248&lt;$B$1,'Control Sample Data'!L248&gt;0),'Control Sample Data'!L248,$B$1),"")</f>
        <v/>
      </c>
      <c r="Y249" s="15" t="str">
        <f>IF(SUM('Control Sample Data'!M$3:M$98)&gt;10,IF(AND(ISNUMBER('Control Sample Data'!M248),'Control Sample Data'!M248&lt;$B$1,'Control Sample Data'!M248&gt;0),'Control Sample Data'!M248,$B$1),"")</f>
        <v/>
      </c>
      <c r="AT249" s="34" t="str">
        <f t="shared" si="224"/>
        <v/>
      </c>
      <c r="AU249" s="34" t="str">
        <f t="shared" si="225"/>
        <v/>
      </c>
      <c r="AV249" s="34" t="str">
        <f t="shared" si="226"/>
        <v/>
      </c>
      <c r="AW249" s="34" t="str">
        <f t="shared" si="227"/>
        <v/>
      </c>
      <c r="AX249" s="34" t="str">
        <f t="shared" si="228"/>
        <v/>
      </c>
      <c r="AY249" s="34" t="str">
        <f t="shared" si="229"/>
        <v/>
      </c>
      <c r="AZ249" s="34" t="str">
        <f t="shared" si="230"/>
        <v/>
      </c>
      <c r="BA249" s="34" t="str">
        <f t="shared" si="231"/>
        <v/>
      </c>
      <c r="BB249" s="34" t="str">
        <f t="shared" si="232"/>
        <v/>
      </c>
      <c r="BC249" s="34" t="str">
        <f t="shared" si="233"/>
        <v/>
      </c>
      <c r="BD249" s="34" t="str">
        <f t="shared" si="193"/>
        <v/>
      </c>
      <c r="BE249" s="34" t="str">
        <f t="shared" si="194"/>
        <v/>
      </c>
      <c r="BF249" s="34" t="str">
        <f t="shared" si="195"/>
        <v/>
      </c>
      <c r="BG249" s="34" t="str">
        <f t="shared" si="196"/>
        <v/>
      </c>
      <c r="BH249" s="34" t="str">
        <f t="shared" si="197"/>
        <v/>
      </c>
      <c r="BI249" s="34" t="str">
        <f t="shared" si="198"/>
        <v/>
      </c>
      <c r="BJ249" s="34" t="str">
        <f t="shared" si="199"/>
        <v/>
      </c>
      <c r="BK249" s="34" t="str">
        <f t="shared" si="200"/>
        <v/>
      </c>
      <c r="BL249" s="34" t="str">
        <f t="shared" si="201"/>
        <v/>
      </c>
      <c r="BM249" s="34" t="str">
        <f t="shared" si="202"/>
        <v/>
      </c>
      <c r="BN249" s="36" t="e">
        <f t="shared" si="234"/>
        <v>#DIV/0!</v>
      </c>
      <c r="BO249" s="36" t="e">
        <f t="shared" si="235"/>
        <v>#DIV/0!</v>
      </c>
      <c r="BP249" s="37" t="str">
        <f t="shared" si="203"/>
        <v/>
      </c>
      <c r="BQ249" s="37" t="str">
        <f t="shared" si="204"/>
        <v/>
      </c>
      <c r="BR249" s="37" t="str">
        <f t="shared" si="205"/>
        <v/>
      </c>
      <c r="BS249" s="37" t="str">
        <f t="shared" si="206"/>
        <v/>
      </c>
      <c r="BT249" s="37" t="str">
        <f t="shared" si="207"/>
        <v/>
      </c>
      <c r="BU249" s="37" t="str">
        <f t="shared" si="208"/>
        <v/>
      </c>
      <c r="BV249" s="37" t="str">
        <f t="shared" si="209"/>
        <v/>
      </c>
      <c r="BW249" s="37" t="str">
        <f t="shared" si="210"/>
        <v/>
      </c>
      <c r="BX249" s="37" t="str">
        <f t="shared" si="211"/>
        <v/>
      </c>
      <c r="BY249" s="37" t="str">
        <f t="shared" si="212"/>
        <v/>
      </c>
      <c r="BZ249" s="37" t="str">
        <f t="shared" si="213"/>
        <v/>
      </c>
      <c r="CA249" s="37" t="str">
        <f t="shared" si="214"/>
        <v/>
      </c>
      <c r="CB249" s="37" t="str">
        <f t="shared" si="215"/>
        <v/>
      </c>
      <c r="CC249" s="37" t="str">
        <f t="shared" si="216"/>
        <v/>
      </c>
      <c r="CD249" s="37" t="str">
        <f t="shared" si="217"/>
        <v/>
      </c>
      <c r="CE249" s="37" t="str">
        <f t="shared" si="218"/>
        <v/>
      </c>
      <c r="CF249" s="37" t="str">
        <f t="shared" si="219"/>
        <v/>
      </c>
      <c r="CG249" s="37" t="str">
        <f t="shared" si="220"/>
        <v/>
      </c>
      <c r="CH249" s="37" t="str">
        <f t="shared" si="221"/>
        <v/>
      </c>
      <c r="CI249" s="37" t="str">
        <f t="shared" si="222"/>
        <v/>
      </c>
    </row>
    <row r="250" spans="1:87" ht="12.75">
      <c r="A250" s="16"/>
      <c r="B250" s="14" t="str">
        <f>'Gene Table'!E249</f>
        <v>AKAP13</v>
      </c>
      <c r="C250" s="14" t="s">
        <v>225</v>
      </c>
      <c r="D250" s="15" t="str">
        <f>IF(SUM('Test Sample Data'!D$3:D$98)&gt;10,IF(AND(ISNUMBER('Test Sample Data'!D249),'Test Sample Data'!D249&lt;$B$1,'Test Sample Data'!D249&gt;0),'Test Sample Data'!D249,$B$1),"")</f>
        <v/>
      </c>
      <c r="E250" s="15" t="str">
        <f>IF(SUM('Test Sample Data'!E$3:E$98)&gt;10,IF(AND(ISNUMBER('Test Sample Data'!E249),'Test Sample Data'!E249&lt;$B$1,'Test Sample Data'!E249&gt;0),'Test Sample Data'!E249,$B$1),"")</f>
        <v/>
      </c>
      <c r="F250" s="15" t="str">
        <f>IF(SUM('Test Sample Data'!F$3:F$98)&gt;10,IF(AND(ISNUMBER('Test Sample Data'!F249),'Test Sample Data'!F249&lt;$B$1,'Test Sample Data'!F249&gt;0),'Test Sample Data'!F249,$B$1),"")</f>
        <v/>
      </c>
      <c r="G250" s="15" t="str">
        <f>IF(SUM('Test Sample Data'!G$3:G$98)&gt;10,IF(AND(ISNUMBER('Test Sample Data'!G249),'Test Sample Data'!G249&lt;$B$1,'Test Sample Data'!G249&gt;0),'Test Sample Data'!G249,$B$1),"")</f>
        <v/>
      </c>
      <c r="H250" s="15" t="str">
        <f>IF(SUM('Test Sample Data'!H$3:H$98)&gt;10,IF(AND(ISNUMBER('Test Sample Data'!H249),'Test Sample Data'!H249&lt;$B$1,'Test Sample Data'!H249&gt;0),'Test Sample Data'!H249,$B$1),"")</f>
        <v/>
      </c>
      <c r="I250" s="15" t="str">
        <f>IF(SUM('Test Sample Data'!I$3:I$98)&gt;10,IF(AND(ISNUMBER('Test Sample Data'!I249),'Test Sample Data'!I249&lt;$B$1,'Test Sample Data'!I249&gt;0),'Test Sample Data'!I249,$B$1),"")</f>
        <v/>
      </c>
      <c r="J250" s="15" t="str">
        <f>IF(SUM('Test Sample Data'!J$3:J$98)&gt;10,IF(AND(ISNUMBER('Test Sample Data'!J249),'Test Sample Data'!J249&lt;$B$1,'Test Sample Data'!J249&gt;0),'Test Sample Data'!J249,$B$1),"")</f>
        <v/>
      </c>
      <c r="K250" s="15" t="str">
        <f>IF(SUM('Test Sample Data'!K$3:K$98)&gt;10,IF(AND(ISNUMBER('Test Sample Data'!K249),'Test Sample Data'!K249&lt;$B$1,'Test Sample Data'!K249&gt;0),'Test Sample Data'!K249,$B$1),"")</f>
        <v/>
      </c>
      <c r="L250" s="15" t="str">
        <f>IF(SUM('Test Sample Data'!L$3:L$98)&gt;10,IF(AND(ISNUMBER('Test Sample Data'!L249),'Test Sample Data'!L249&lt;$B$1,'Test Sample Data'!L249&gt;0),'Test Sample Data'!L249,$B$1),"")</f>
        <v/>
      </c>
      <c r="M250" s="15" t="str">
        <f>IF(SUM('Test Sample Data'!M$3:M$98)&gt;10,IF(AND(ISNUMBER('Test Sample Data'!M249),'Test Sample Data'!M249&lt;$B$1,'Test Sample Data'!M249&gt;0),'Test Sample Data'!M249,$B$1),"")</f>
        <v/>
      </c>
      <c r="N250" s="15" t="str">
        <f>'Gene Table'!E249</f>
        <v>AKAP13</v>
      </c>
      <c r="O250" s="14" t="s">
        <v>225</v>
      </c>
      <c r="P250" s="15" t="str">
        <f>IF(SUM('Control Sample Data'!D$3:D$98)&gt;10,IF(AND(ISNUMBER('Control Sample Data'!D249),'Control Sample Data'!D249&lt;$B$1,'Control Sample Data'!D249&gt;0),'Control Sample Data'!D249,$B$1),"")</f>
        <v/>
      </c>
      <c r="Q250" s="15" t="str">
        <f>IF(SUM('Control Sample Data'!E$3:E$98)&gt;10,IF(AND(ISNUMBER('Control Sample Data'!E249),'Control Sample Data'!E249&lt;$B$1,'Control Sample Data'!E249&gt;0),'Control Sample Data'!E249,$B$1),"")</f>
        <v/>
      </c>
      <c r="R250" s="15" t="str">
        <f>IF(SUM('Control Sample Data'!F$3:F$98)&gt;10,IF(AND(ISNUMBER('Control Sample Data'!F249),'Control Sample Data'!F249&lt;$B$1,'Control Sample Data'!F249&gt;0),'Control Sample Data'!F249,$B$1),"")</f>
        <v/>
      </c>
      <c r="S250" s="15" t="str">
        <f>IF(SUM('Control Sample Data'!G$3:G$98)&gt;10,IF(AND(ISNUMBER('Control Sample Data'!G249),'Control Sample Data'!G249&lt;$B$1,'Control Sample Data'!G249&gt;0),'Control Sample Data'!G249,$B$1),"")</f>
        <v/>
      </c>
      <c r="T250" s="15" t="str">
        <f>IF(SUM('Control Sample Data'!H$3:H$98)&gt;10,IF(AND(ISNUMBER('Control Sample Data'!H249),'Control Sample Data'!H249&lt;$B$1,'Control Sample Data'!H249&gt;0),'Control Sample Data'!H249,$B$1),"")</f>
        <v/>
      </c>
      <c r="U250" s="15" t="str">
        <f>IF(SUM('Control Sample Data'!I$3:I$98)&gt;10,IF(AND(ISNUMBER('Control Sample Data'!I249),'Control Sample Data'!I249&lt;$B$1,'Control Sample Data'!I249&gt;0),'Control Sample Data'!I249,$B$1),"")</f>
        <v/>
      </c>
      <c r="V250" s="15" t="str">
        <f>IF(SUM('Control Sample Data'!J$3:J$98)&gt;10,IF(AND(ISNUMBER('Control Sample Data'!J249),'Control Sample Data'!J249&lt;$B$1,'Control Sample Data'!J249&gt;0),'Control Sample Data'!J249,$B$1),"")</f>
        <v/>
      </c>
      <c r="W250" s="15" t="str">
        <f>IF(SUM('Control Sample Data'!K$3:K$98)&gt;10,IF(AND(ISNUMBER('Control Sample Data'!K249),'Control Sample Data'!K249&lt;$B$1,'Control Sample Data'!K249&gt;0),'Control Sample Data'!K249,$B$1),"")</f>
        <v/>
      </c>
      <c r="X250" s="15" t="str">
        <f>IF(SUM('Control Sample Data'!L$3:L$98)&gt;10,IF(AND(ISNUMBER('Control Sample Data'!L249),'Control Sample Data'!L249&lt;$B$1,'Control Sample Data'!L249&gt;0),'Control Sample Data'!L249,$B$1),"")</f>
        <v/>
      </c>
      <c r="Y250" s="15" t="str">
        <f>IF(SUM('Control Sample Data'!M$3:M$98)&gt;10,IF(AND(ISNUMBER('Control Sample Data'!M249),'Control Sample Data'!M249&lt;$B$1,'Control Sample Data'!M249&gt;0),'Control Sample Data'!M249,$B$1),"")</f>
        <v/>
      </c>
      <c r="AT250" s="34" t="str">
        <f t="shared" si="224"/>
        <v/>
      </c>
      <c r="AU250" s="34" t="str">
        <f t="shared" si="225"/>
        <v/>
      </c>
      <c r="AV250" s="34" t="str">
        <f t="shared" si="226"/>
        <v/>
      </c>
      <c r="AW250" s="34" t="str">
        <f t="shared" si="227"/>
        <v/>
      </c>
      <c r="AX250" s="34" t="str">
        <f t="shared" si="228"/>
        <v/>
      </c>
      <c r="AY250" s="34" t="str">
        <f t="shared" si="229"/>
        <v/>
      </c>
      <c r="AZ250" s="34" t="str">
        <f t="shared" si="230"/>
        <v/>
      </c>
      <c r="BA250" s="34" t="str">
        <f t="shared" si="231"/>
        <v/>
      </c>
      <c r="BB250" s="34" t="str">
        <f t="shared" si="232"/>
        <v/>
      </c>
      <c r="BC250" s="34" t="str">
        <f t="shared" si="233"/>
        <v/>
      </c>
      <c r="BD250" s="34" t="str">
        <f t="shared" si="193"/>
        <v/>
      </c>
      <c r="BE250" s="34" t="str">
        <f t="shared" si="194"/>
        <v/>
      </c>
      <c r="BF250" s="34" t="str">
        <f t="shared" si="195"/>
        <v/>
      </c>
      <c r="BG250" s="34" t="str">
        <f t="shared" si="196"/>
        <v/>
      </c>
      <c r="BH250" s="34" t="str">
        <f t="shared" si="197"/>
        <v/>
      </c>
      <c r="BI250" s="34" t="str">
        <f t="shared" si="198"/>
        <v/>
      </c>
      <c r="BJ250" s="34" t="str">
        <f t="shared" si="199"/>
        <v/>
      </c>
      <c r="BK250" s="34" t="str">
        <f t="shared" si="200"/>
        <v/>
      </c>
      <c r="BL250" s="34" t="str">
        <f t="shared" si="201"/>
        <v/>
      </c>
      <c r="BM250" s="34" t="str">
        <f t="shared" si="202"/>
        <v/>
      </c>
      <c r="BN250" s="36" t="e">
        <f t="shared" si="234"/>
        <v>#DIV/0!</v>
      </c>
      <c r="BO250" s="36" t="e">
        <f t="shared" si="235"/>
        <v>#DIV/0!</v>
      </c>
      <c r="BP250" s="37" t="str">
        <f t="shared" si="203"/>
        <v/>
      </c>
      <c r="BQ250" s="37" t="str">
        <f t="shared" si="204"/>
        <v/>
      </c>
      <c r="BR250" s="37" t="str">
        <f t="shared" si="205"/>
        <v/>
      </c>
      <c r="BS250" s="37" t="str">
        <f t="shared" si="206"/>
        <v/>
      </c>
      <c r="BT250" s="37" t="str">
        <f t="shared" si="207"/>
        <v/>
      </c>
      <c r="BU250" s="37" t="str">
        <f t="shared" si="208"/>
        <v/>
      </c>
      <c r="BV250" s="37" t="str">
        <f t="shared" si="209"/>
        <v/>
      </c>
      <c r="BW250" s="37" t="str">
        <f t="shared" si="210"/>
        <v/>
      </c>
      <c r="BX250" s="37" t="str">
        <f t="shared" si="211"/>
        <v/>
      </c>
      <c r="BY250" s="37" t="str">
        <f t="shared" si="212"/>
        <v/>
      </c>
      <c r="BZ250" s="37" t="str">
        <f t="shared" si="213"/>
        <v/>
      </c>
      <c r="CA250" s="37" t="str">
        <f t="shared" si="214"/>
        <v/>
      </c>
      <c r="CB250" s="37" t="str">
        <f t="shared" si="215"/>
        <v/>
      </c>
      <c r="CC250" s="37" t="str">
        <f t="shared" si="216"/>
        <v/>
      </c>
      <c r="CD250" s="37" t="str">
        <f t="shared" si="217"/>
        <v/>
      </c>
      <c r="CE250" s="37" t="str">
        <f t="shared" si="218"/>
        <v/>
      </c>
      <c r="CF250" s="37" t="str">
        <f t="shared" si="219"/>
        <v/>
      </c>
      <c r="CG250" s="37" t="str">
        <f t="shared" si="220"/>
        <v/>
      </c>
      <c r="CH250" s="37" t="str">
        <f t="shared" si="221"/>
        <v/>
      </c>
      <c r="CI250" s="37" t="str">
        <f t="shared" si="222"/>
        <v/>
      </c>
    </row>
    <row r="251" spans="1:87" ht="12.75">
      <c r="A251" s="16"/>
      <c r="B251" s="14" t="str">
        <f>'Gene Table'!E250</f>
        <v>RASSF1</v>
      </c>
      <c r="C251" s="14" t="s">
        <v>229</v>
      </c>
      <c r="D251" s="15" t="str">
        <f>IF(SUM('Test Sample Data'!D$3:D$98)&gt;10,IF(AND(ISNUMBER('Test Sample Data'!D250),'Test Sample Data'!D250&lt;$B$1,'Test Sample Data'!D250&gt;0),'Test Sample Data'!D250,$B$1),"")</f>
        <v/>
      </c>
      <c r="E251" s="15" t="str">
        <f>IF(SUM('Test Sample Data'!E$3:E$98)&gt;10,IF(AND(ISNUMBER('Test Sample Data'!E250),'Test Sample Data'!E250&lt;$B$1,'Test Sample Data'!E250&gt;0),'Test Sample Data'!E250,$B$1),"")</f>
        <v/>
      </c>
      <c r="F251" s="15" t="str">
        <f>IF(SUM('Test Sample Data'!F$3:F$98)&gt;10,IF(AND(ISNUMBER('Test Sample Data'!F250),'Test Sample Data'!F250&lt;$B$1,'Test Sample Data'!F250&gt;0),'Test Sample Data'!F250,$B$1),"")</f>
        <v/>
      </c>
      <c r="G251" s="15" t="str">
        <f>IF(SUM('Test Sample Data'!G$3:G$98)&gt;10,IF(AND(ISNUMBER('Test Sample Data'!G250),'Test Sample Data'!G250&lt;$B$1,'Test Sample Data'!G250&gt;0),'Test Sample Data'!G250,$B$1),"")</f>
        <v/>
      </c>
      <c r="H251" s="15" t="str">
        <f>IF(SUM('Test Sample Data'!H$3:H$98)&gt;10,IF(AND(ISNUMBER('Test Sample Data'!H250),'Test Sample Data'!H250&lt;$B$1,'Test Sample Data'!H250&gt;0),'Test Sample Data'!H250,$B$1),"")</f>
        <v/>
      </c>
      <c r="I251" s="15" t="str">
        <f>IF(SUM('Test Sample Data'!I$3:I$98)&gt;10,IF(AND(ISNUMBER('Test Sample Data'!I250),'Test Sample Data'!I250&lt;$B$1,'Test Sample Data'!I250&gt;0),'Test Sample Data'!I250,$B$1),"")</f>
        <v/>
      </c>
      <c r="J251" s="15" t="str">
        <f>IF(SUM('Test Sample Data'!J$3:J$98)&gt;10,IF(AND(ISNUMBER('Test Sample Data'!J250),'Test Sample Data'!J250&lt;$B$1,'Test Sample Data'!J250&gt;0),'Test Sample Data'!J250,$B$1),"")</f>
        <v/>
      </c>
      <c r="K251" s="15" t="str">
        <f>IF(SUM('Test Sample Data'!K$3:K$98)&gt;10,IF(AND(ISNUMBER('Test Sample Data'!K250),'Test Sample Data'!K250&lt;$B$1,'Test Sample Data'!K250&gt;0),'Test Sample Data'!K250,$B$1),"")</f>
        <v/>
      </c>
      <c r="L251" s="15" t="str">
        <f>IF(SUM('Test Sample Data'!L$3:L$98)&gt;10,IF(AND(ISNUMBER('Test Sample Data'!L250),'Test Sample Data'!L250&lt;$B$1,'Test Sample Data'!L250&gt;0),'Test Sample Data'!L250,$B$1),"")</f>
        <v/>
      </c>
      <c r="M251" s="15" t="str">
        <f>IF(SUM('Test Sample Data'!M$3:M$98)&gt;10,IF(AND(ISNUMBER('Test Sample Data'!M250),'Test Sample Data'!M250&lt;$B$1,'Test Sample Data'!M250&gt;0),'Test Sample Data'!M250,$B$1),"")</f>
        <v/>
      </c>
      <c r="N251" s="15" t="str">
        <f>'Gene Table'!E250</f>
        <v>RASSF1</v>
      </c>
      <c r="O251" s="14" t="s">
        <v>229</v>
      </c>
      <c r="P251" s="15" t="str">
        <f>IF(SUM('Control Sample Data'!D$3:D$98)&gt;10,IF(AND(ISNUMBER('Control Sample Data'!D250),'Control Sample Data'!D250&lt;$B$1,'Control Sample Data'!D250&gt;0),'Control Sample Data'!D250,$B$1),"")</f>
        <v/>
      </c>
      <c r="Q251" s="15" t="str">
        <f>IF(SUM('Control Sample Data'!E$3:E$98)&gt;10,IF(AND(ISNUMBER('Control Sample Data'!E250),'Control Sample Data'!E250&lt;$B$1,'Control Sample Data'!E250&gt;0),'Control Sample Data'!E250,$B$1),"")</f>
        <v/>
      </c>
      <c r="R251" s="15" t="str">
        <f>IF(SUM('Control Sample Data'!F$3:F$98)&gt;10,IF(AND(ISNUMBER('Control Sample Data'!F250),'Control Sample Data'!F250&lt;$B$1,'Control Sample Data'!F250&gt;0),'Control Sample Data'!F250,$B$1),"")</f>
        <v/>
      </c>
      <c r="S251" s="15" t="str">
        <f>IF(SUM('Control Sample Data'!G$3:G$98)&gt;10,IF(AND(ISNUMBER('Control Sample Data'!G250),'Control Sample Data'!G250&lt;$B$1,'Control Sample Data'!G250&gt;0),'Control Sample Data'!G250,$B$1),"")</f>
        <v/>
      </c>
      <c r="T251" s="15" t="str">
        <f>IF(SUM('Control Sample Data'!H$3:H$98)&gt;10,IF(AND(ISNUMBER('Control Sample Data'!H250),'Control Sample Data'!H250&lt;$B$1,'Control Sample Data'!H250&gt;0),'Control Sample Data'!H250,$B$1),"")</f>
        <v/>
      </c>
      <c r="U251" s="15" t="str">
        <f>IF(SUM('Control Sample Data'!I$3:I$98)&gt;10,IF(AND(ISNUMBER('Control Sample Data'!I250),'Control Sample Data'!I250&lt;$B$1,'Control Sample Data'!I250&gt;0),'Control Sample Data'!I250,$B$1),"")</f>
        <v/>
      </c>
      <c r="V251" s="15" t="str">
        <f>IF(SUM('Control Sample Data'!J$3:J$98)&gt;10,IF(AND(ISNUMBER('Control Sample Data'!J250),'Control Sample Data'!J250&lt;$B$1,'Control Sample Data'!J250&gt;0),'Control Sample Data'!J250,$B$1),"")</f>
        <v/>
      </c>
      <c r="W251" s="15" t="str">
        <f>IF(SUM('Control Sample Data'!K$3:K$98)&gt;10,IF(AND(ISNUMBER('Control Sample Data'!K250),'Control Sample Data'!K250&lt;$B$1,'Control Sample Data'!K250&gt;0),'Control Sample Data'!K250,$B$1),"")</f>
        <v/>
      </c>
      <c r="X251" s="15" t="str">
        <f>IF(SUM('Control Sample Data'!L$3:L$98)&gt;10,IF(AND(ISNUMBER('Control Sample Data'!L250),'Control Sample Data'!L250&lt;$B$1,'Control Sample Data'!L250&gt;0),'Control Sample Data'!L250,$B$1),"")</f>
        <v/>
      </c>
      <c r="Y251" s="15" t="str">
        <f>IF(SUM('Control Sample Data'!M$3:M$98)&gt;10,IF(AND(ISNUMBER('Control Sample Data'!M250),'Control Sample Data'!M250&lt;$B$1,'Control Sample Data'!M250&gt;0),'Control Sample Data'!M250,$B$1),"")</f>
        <v/>
      </c>
      <c r="AT251" s="34" t="str">
        <f t="shared" si="224"/>
        <v/>
      </c>
      <c r="AU251" s="34" t="str">
        <f t="shared" si="225"/>
        <v/>
      </c>
      <c r="AV251" s="34" t="str">
        <f t="shared" si="226"/>
        <v/>
      </c>
      <c r="AW251" s="34" t="str">
        <f t="shared" si="227"/>
        <v/>
      </c>
      <c r="AX251" s="34" t="str">
        <f t="shared" si="228"/>
        <v/>
      </c>
      <c r="AY251" s="34" t="str">
        <f t="shared" si="229"/>
        <v/>
      </c>
      <c r="AZ251" s="34" t="str">
        <f t="shared" si="230"/>
        <v/>
      </c>
      <c r="BA251" s="34" t="str">
        <f t="shared" si="231"/>
        <v/>
      </c>
      <c r="BB251" s="34" t="str">
        <f t="shared" si="232"/>
        <v/>
      </c>
      <c r="BC251" s="34" t="str">
        <f t="shared" si="233"/>
        <v/>
      </c>
      <c r="BD251" s="34" t="str">
        <f t="shared" si="193"/>
        <v/>
      </c>
      <c r="BE251" s="34" t="str">
        <f t="shared" si="194"/>
        <v/>
      </c>
      <c r="BF251" s="34" t="str">
        <f t="shared" si="195"/>
        <v/>
      </c>
      <c r="BG251" s="34" t="str">
        <f t="shared" si="196"/>
        <v/>
      </c>
      <c r="BH251" s="34" t="str">
        <f t="shared" si="197"/>
        <v/>
      </c>
      <c r="BI251" s="34" t="str">
        <f t="shared" si="198"/>
        <v/>
      </c>
      <c r="BJ251" s="34" t="str">
        <f t="shared" si="199"/>
        <v/>
      </c>
      <c r="BK251" s="34" t="str">
        <f t="shared" si="200"/>
        <v/>
      </c>
      <c r="BL251" s="34" t="str">
        <f t="shared" si="201"/>
        <v/>
      </c>
      <c r="BM251" s="34" t="str">
        <f t="shared" si="202"/>
        <v/>
      </c>
      <c r="BN251" s="36" t="e">
        <f t="shared" si="234"/>
        <v>#DIV/0!</v>
      </c>
      <c r="BO251" s="36" t="e">
        <f t="shared" si="235"/>
        <v>#DIV/0!</v>
      </c>
      <c r="BP251" s="37" t="str">
        <f t="shared" si="203"/>
        <v/>
      </c>
      <c r="BQ251" s="37" t="str">
        <f t="shared" si="204"/>
        <v/>
      </c>
      <c r="BR251" s="37" t="str">
        <f t="shared" si="205"/>
        <v/>
      </c>
      <c r="BS251" s="37" t="str">
        <f t="shared" si="206"/>
        <v/>
      </c>
      <c r="BT251" s="37" t="str">
        <f t="shared" si="207"/>
        <v/>
      </c>
      <c r="BU251" s="37" t="str">
        <f t="shared" si="208"/>
        <v/>
      </c>
      <c r="BV251" s="37" t="str">
        <f t="shared" si="209"/>
        <v/>
      </c>
      <c r="BW251" s="37" t="str">
        <f t="shared" si="210"/>
        <v/>
      </c>
      <c r="BX251" s="37" t="str">
        <f t="shared" si="211"/>
        <v/>
      </c>
      <c r="BY251" s="37" t="str">
        <f t="shared" si="212"/>
        <v/>
      </c>
      <c r="BZ251" s="37" t="str">
        <f t="shared" si="213"/>
        <v/>
      </c>
      <c r="CA251" s="37" t="str">
        <f t="shared" si="214"/>
        <v/>
      </c>
      <c r="CB251" s="37" t="str">
        <f t="shared" si="215"/>
        <v/>
      </c>
      <c r="CC251" s="37" t="str">
        <f t="shared" si="216"/>
        <v/>
      </c>
      <c r="CD251" s="37" t="str">
        <f t="shared" si="217"/>
        <v/>
      </c>
      <c r="CE251" s="37" t="str">
        <f t="shared" si="218"/>
        <v/>
      </c>
      <c r="CF251" s="37" t="str">
        <f t="shared" si="219"/>
        <v/>
      </c>
      <c r="CG251" s="37" t="str">
        <f t="shared" si="220"/>
        <v/>
      </c>
      <c r="CH251" s="37" t="str">
        <f t="shared" si="221"/>
        <v/>
      </c>
      <c r="CI251" s="37" t="str">
        <f t="shared" si="222"/>
        <v/>
      </c>
    </row>
    <row r="252" spans="1:87" ht="12.75">
      <c r="A252" s="16"/>
      <c r="B252" s="14" t="str">
        <f>'Gene Table'!E251</f>
        <v>PPARGC1A</v>
      </c>
      <c r="C252" s="14" t="s">
        <v>233</v>
      </c>
      <c r="D252" s="15" t="str">
        <f>IF(SUM('Test Sample Data'!D$3:D$98)&gt;10,IF(AND(ISNUMBER('Test Sample Data'!D251),'Test Sample Data'!D251&lt;$B$1,'Test Sample Data'!D251&gt;0),'Test Sample Data'!D251,$B$1),"")</f>
        <v/>
      </c>
      <c r="E252" s="15" t="str">
        <f>IF(SUM('Test Sample Data'!E$3:E$98)&gt;10,IF(AND(ISNUMBER('Test Sample Data'!E251),'Test Sample Data'!E251&lt;$B$1,'Test Sample Data'!E251&gt;0),'Test Sample Data'!E251,$B$1),"")</f>
        <v/>
      </c>
      <c r="F252" s="15" t="str">
        <f>IF(SUM('Test Sample Data'!F$3:F$98)&gt;10,IF(AND(ISNUMBER('Test Sample Data'!F251),'Test Sample Data'!F251&lt;$B$1,'Test Sample Data'!F251&gt;0),'Test Sample Data'!F251,$B$1),"")</f>
        <v/>
      </c>
      <c r="G252" s="15" t="str">
        <f>IF(SUM('Test Sample Data'!G$3:G$98)&gt;10,IF(AND(ISNUMBER('Test Sample Data'!G251),'Test Sample Data'!G251&lt;$B$1,'Test Sample Data'!G251&gt;0),'Test Sample Data'!G251,$B$1),"")</f>
        <v/>
      </c>
      <c r="H252" s="15" t="str">
        <f>IF(SUM('Test Sample Data'!H$3:H$98)&gt;10,IF(AND(ISNUMBER('Test Sample Data'!H251),'Test Sample Data'!H251&lt;$B$1,'Test Sample Data'!H251&gt;0),'Test Sample Data'!H251,$B$1),"")</f>
        <v/>
      </c>
      <c r="I252" s="15" t="str">
        <f>IF(SUM('Test Sample Data'!I$3:I$98)&gt;10,IF(AND(ISNUMBER('Test Sample Data'!I251),'Test Sample Data'!I251&lt;$B$1,'Test Sample Data'!I251&gt;0),'Test Sample Data'!I251,$B$1),"")</f>
        <v/>
      </c>
      <c r="J252" s="15" t="str">
        <f>IF(SUM('Test Sample Data'!J$3:J$98)&gt;10,IF(AND(ISNUMBER('Test Sample Data'!J251),'Test Sample Data'!J251&lt;$B$1,'Test Sample Data'!J251&gt;0),'Test Sample Data'!J251,$B$1),"")</f>
        <v/>
      </c>
      <c r="K252" s="15" t="str">
        <f>IF(SUM('Test Sample Data'!K$3:K$98)&gt;10,IF(AND(ISNUMBER('Test Sample Data'!K251),'Test Sample Data'!K251&lt;$B$1,'Test Sample Data'!K251&gt;0),'Test Sample Data'!K251,$B$1),"")</f>
        <v/>
      </c>
      <c r="L252" s="15" t="str">
        <f>IF(SUM('Test Sample Data'!L$3:L$98)&gt;10,IF(AND(ISNUMBER('Test Sample Data'!L251),'Test Sample Data'!L251&lt;$B$1,'Test Sample Data'!L251&gt;0),'Test Sample Data'!L251,$B$1),"")</f>
        <v/>
      </c>
      <c r="M252" s="15" t="str">
        <f>IF(SUM('Test Sample Data'!M$3:M$98)&gt;10,IF(AND(ISNUMBER('Test Sample Data'!M251),'Test Sample Data'!M251&lt;$B$1,'Test Sample Data'!M251&gt;0),'Test Sample Data'!M251,$B$1),"")</f>
        <v/>
      </c>
      <c r="N252" s="15" t="str">
        <f>'Gene Table'!E251</f>
        <v>PPARGC1A</v>
      </c>
      <c r="O252" s="14" t="s">
        <v>233</v>
      </c>
      <c r="P252" s="15" t="str">
        <f>IF(SUM('Control Sample Data'!D$3:D$98)&gt;10,IF(AND(ISNUMBER('Control Sample Data'!D251),'Control Sample Data'!D251&lt;$B$1,'Control Sample Data'!D251&gt;0),'Control Sample Data'!D251,$B$1),"")</f>
        <v/>
      </c>
      <c r="Q252" s="15" t="str">
        <f>IF(SUM('Control Sample Data'!E$3:E$98)&gt;10,IF(AND(ISNUMBER('Control Sample Data'!E251),'Control Sample Data'!E251&lt;$B$1,'Control Sample Data'!E251&gt;0),'Control Sample Data'!E251,$B$1),"")</f>
        <v/>
      </c>
      <c r="R252" s="15" t="str">
        <f>IF(SUM('Control Sample Data'!F$3:F$98)&gt;10,IF(AND(ISNUMBER('Control Sample Data'!F251),'Control Sample Data'!F251&lt;$B$1,'Control Sample Data'!F251&gt;0),'Control Sample Data'!F251,$B$1),"")</f>
        <v/>
      </c>
      <c r="S252" s="15" t="str">
        <f>IF(SUM('Control Sample Data'!G$3:G$98)&gt;10,IF(AND(ISNUMBER('Control Sample Data'!G251),'Control Sample Data'!G251&lt;$B$1,'Control Sample Data'!G251&gt;0),'Control Sample Data'!G251,$B$1),"")</f>
        <v/>
      </c>
      <c r="T252" s="15" t="str">
        <f>IF(SUM('Control Sample Data'!H$3:H$98)&gt;10,IF(AND(ISNUMBER('Control Sample Data'!H251),'Control Sample Data'!H251&lt;$B$1,'Control Sample Data'!H251&gt;0),'Control Sample Data'!H251,$B$1),"")</f>
        <v/>
      </c>
      <c r="U252" s="15" t="str">
        <f>IF(SUM('Control Sample Data'!I$3:I$98)&gt;10,IF(AND(ISNUMBER('Control Sample Data'!I251),'Control Sample Data'!I251&lt;$B$1,'Control Sample Data'!I251&gt;0),'Control Sample Data'!I251,$B$1),"")</f>
        <v/>
      </c>
      <c r="V252" s="15" t="str">
        <f>IF(SUM('Control Sample Data'!J$3:J$98)&gt;10,IF(AND(ISNUMBER('Control Sample Data'!J251),'Control Sample Data'!J251&lt;$B$1,'Control Sample Data'!J251&gt;0),'Control Sample Data'!J251,$B$1),"")</f>
        <v/>
      </c>
      <c r="W252" s="15" t="str">
        <f>IF(SUM('Control Sample Data'!K$3:K$98)&gt;10,IF(AND(ISNUMBER('Control Sample Data'!K251),'Control Sample Data'!K251&lt;$B$1,'Control Sample Data'!K251&gt;0),'Control Sample Data'!K251,$B$1),"")</f>
        <v/>
      </c>
      <c r="X252" s="15" t="str">
        <f>IF(SUM('Control Sample Data'!L$3:L$98)&gt;10,IF(AND(ISNUMBER('Control Sample Data'!L251),'Control Sample Data'!L251&lt;$B$1,'Control Sample Data'!L251&gt;0),'Control Sample Data'!L251,$B$1),"")</f>
        <v/>
      </c>
      <c r="Y252" s="15" t="str">
        <f>IF(SUM('Control Sample Data'!M$3:M$98)&gt;10,IF(AND(ISNUMBER('Control Sample Data'!M251),'Control Sample Data'!M251&lt;$B$1,'Control Sample Data'!M251&gt;0),'Control Sample Data'!M251,$B$1),"")</f>
        <v/>
      </c>
      <c r="AT252" s="34" t="str">
        <f t="shared" si="224"/>
        <v/>
      </c>
      <c r="AU252" s="34" t="str">
        <f t="shared" si="225"/>
        <v/>
      </c>
      <c r="AV252" s="34" t="str">
        <f t="shared" si="226"/>
        <v/>
      </c>
      <c r="AW252" s="34" t="str">
        <f t="shared" si="227"/>
        <v/>
      </c>
      <c r="AX252" s="34" t="str">
        <f t="shared" si="228"/>
        <v/>
      </c>
      <c r="AY252" s="34" t="str">
        <f t="shared" si="229"/>
        <v/>
      </c>
      <c r="AZ252" s="34" t="str">
        <f t="shared" si="230"/>
        <v/>
      </c>
      <c r="BA252" s="34" t="str">
        <f t="shared" si="231"/>
        <v/>
      </c>
      <c r="BB252" s="34" t="str">
        <f t="shared" si="232"/>
        <v/>
      </c>
      <c r="BC252" s="34" t="str">
        <f t="shared" si="233"/>
        <v/>
      </c>
      <c r="BD252" s="34" t="str">
        <f t="shared" si="193"/>
        <v/>
      </c>
      <c r="BE252" s="34" t="str">
        <f t="shared" si="194"/>
        <v/>
      </c>
      <c r="BF252" s="34" t="str">
        <f t="shared" si="195"/>
        <v/>
      </c>
      <c r="BG252" s="34" t="str">
        <f t="shared" si="196"/>
        <v/>
      </c>
      <c r="BH252" s="34" t="str">
        <f t="shared" si="197"/>
        <v/>
      </c>
      <c r="BI252" s="34" t="str">
        <f t="shared" si="198"/>
        <v/>
      </c>
      <c r="BJ252" s="34" t="str">
        <f t="shared" si="199"/>
        <v/>
      </c>
      <c r="BK252" s="34" t="str">
        <f t="shared" si="200"/>
        <v/>
      </c>
      <c r="BL252" s="34" t="str">
        <f t="shared" si="201"/>
        <v/>
      </c>
      <c r="BM252" s="34" t="str">
        <f t="shared" si="202"/>
        <v/>
      </c>
      <c r="BN252" s="36" t="e">
        <f t="shared" si="234"/>
        <v>#DIV/0!</v>
      </c>
      <c r="BO252" s="36" t="e">
        <f t="shared" si="235"/>
        <v>#DIV/0!</v>
      </c>
      <c r="BP252" s="37" t="str">
        <f t="shared" si="203"/>
        <v/>
      </c>
      <c r="BQ252" s="37" t="str">
        <f t="shared" si="204"/>
        <v/>
      </c>
      <c r="BR252" s="37" t="str">
        <f t="shared" si="205"/>
        <v/>
      </c>
      <c r="BS252" s="37" t="str">
        <f t="shared" si="206"/>
        <v/>
      </c>
      <c r="BT252" s="37" t="str">
        <f t="shared" si="207"/>
        <v/>
      </c>
      <c r="BU252" s="37" t="str">
        <f t="shared" si="208"/>
        <v/>
      </c>
      <c r="BV252" s="37" t="str">
        <f t="shared" si="209"/>
        <v/>
      </c>
      <c r="BW252" s="37" t="str">
        <f t="shared" si="210"/>
        <v/>
      </c>
      <c r="BX252" s="37" t="str">
        <f t="shared" si="211"/>
        <v/>
      </c>
      <c r="BY252" s="37" t="str">
        <f t="shared" si="212"/>
        <v/>
      </c>
      <c r="BZ252" s="37" t="str">
        <f t="shared" si="213"/>
        <v/>
      </c>
      <c r="CA252" s="37" t="str">
        <f t="shared" si="214"/>
        <v/>
      </c>
      <c r="CB252" s="37" t="str">
        <f t="shared" si="215"/>
        <v/>
      </c>
      <c r="CC252" s="37" t="str">
        <f t="shared" si="216"/>
        <v/>
      </c>
      <c r="CD252" s="37" t="str">
        <f t="shared" si="217"/>
        <v/>
      </c>
      <c r="CE252" s="37" t="str">
        <f t="shared" si="218"/>
        <v/>
      </c>
      <c r="CF252" s="37" t="str">
        <f t="shared" si="219"/>
        <v/>
      </c>
      <c r="CG252" s="37" t="str">
        <f t="shared" si="220"/>
        <v/>
      </c>
      <c r="CH252" s="37" t="str">
        <f t="shared" si="221"/>
        <v/>
      </c>
      <c r="CI252" s="37" t="str">
        <f t="shared" si="222"/>
        <v/>
      </c>
    </row>
    <row r="253" spans="1:87" ht="12.75">
      <c r="A253" s="16"/>
      <c r="B253" s="14" t="str">
        <f>'Gene Table'!E252</f>
        <v>CARM1</v>
      </c>
      <c r="C253" s="14" t="s">
        <v>237</v>
      </c>
      <c r="D253" s="15" t="str">
        <f>IF(SUM('Test Sample Data'!D$3:D$98)&gt;10,IF(AND(ISNUMBER('Test Sample Data'!D252),'Test Sample Data'!D252&lt;$B$1,'Test Sample Data'!D252&gt;0),'Test Sample Data'!D252,$B$1),"")</f>
        <v/>
      </c>
      <c r="E253" s="15" t="str">
        <f>IF(SUM('Test Sample Data'!E$3:E$98)&gt;10,IF(AND(ISNUMBER('Test Sample Data'!E252),'Test Sample Data'!E252&lt;$B$1,'Test Sample Data'!E252&gt;0),'Test Sample Data'!E252,$B$1),"")</f>
        <v/>
      </c>
      <c r="F253" s="15" t="str">
        <f>IF(SUM('Test Sample Data'!F$3:F$98)&gt;10,IF(AND(ISNUMBER('Test Sample Data'!F252),'Test Sample Data'!F252&lt;$B$1,'Test Sample Data'!F252&gt;0),'Test Sample Data'!F252,$B$1),"")</f>
        <v/>
      </c>
      <c r="G253" s="15" t="str">
        <f>IF(SUM('Test Sample Data'!G$3:G$98)&gt;10,IF(AND(ISNUMBER('Test Sample Data'!G252),'Test Sample Data'!G252&lt;$B$1,'Test Sample Data'!G252&gt;0),'Test Sample Data'!G252,$B$1),"")</f>
        <v/>
      </c>
      <c r="H253" s="15" t="str">
        <f>IF(SUM('Test Sample Data'!H$3:H$98)&gt;10,IF(AND(ISNUMBER('Test Sample Data'!H252),'Test Sample Data'!H252&lt;$B$1,'Test Sample Data'!H252&gt;0),'Test Sample Data'!H252,$B$1),"")</f>
        <v/>
      </c>
      <c r="I253" s="15" t="str">
        <f>IF(SUM('Test Sample Data'!I$3:I$98)&gt;10,IF(AND(ISNUMBER('Test Sample Data'!I252),'Test Sample Data'!I252&lt;$B$1,'Test Sample Data'!I252&gt;0),'Test Sample Data'!I252,$B$1),"")</f>
        <v/>
      </c>
      <c r="J253" s="15" t="str">
        <f>IF(SUM('Test Sample Data'!J$3:J$98)&gt;10,IF(AND(ISNUMBER('Test Sample Data'!J252),'Test Sample Data'!J252&lt;$B$1,'Test Sample Data'!J252&gt;0),'Test Sample Data'!J252,$B$1),"")</f>
        <v/>
      </c>
      <c r="K253" s="15" t="str">
        <f>IF(SUM('Test Sample Data'!K$3:K$98)&gt;10,IF(AND(ISNUMBER('Test Sample Data'!K252),'Test Sample Data'!K252&lt;$B$1,'Test Sample Data'!K252&gt;0),'Test Sample Data'!K252,$B$1),"")</f>
        <v/>
      </c>
      <c r="L253" s="15" t="str">
        <f>IF(SUM('Test Sample Data'!L$3:L$98)&gt;10,IF(AND(ISNUMBER('Test Sample Data'!L252),'Test Sample Data'!L252&lt;$B$1,'Test Sample Data'!L252&gt;0),'Test Sample Data'!L252,$B$1),"")</f>
        <v/>
      </c>
      <c r="M253" s="15" t="str">
        <f>IF(SUM('Test Sample Data'!M$3:M$98)&gt;10,IF(AND(ISNUMBER('Test Sample Data'!M252),'Test Sample Data'!M252&lt;$B$1,'Test Sample Data'!M252&gt;0),'Test Sample Data'!M252,$B$1),"")</f>
        <v/>
      </c>
      <c r="N253" s="15" t="str">
        <f>'Gene Table'!E252</f>
        <v>CARM1</v>
      </c>
      <c r="O253" s="14" t="s">
        <v>237</v>
      </c>
      <c r="P253" s="15" t="str">
        <f>IF(SUM('Control Sample Data'!D$3:D$98)&gt;10,IF(AND(ISNUMBER('Control Sample Data'!D252),'Control Sample Data'!D252&lt;$B$1,'Control Sample Data'!D252&gt;0),'Control Sample Data'!D252,$B$1),"")</f>
        <v/>
      </c>
      <c r="Q253" s="15" t="str">
        <f>IF(SUM('Control Sample Data'!E$3:E$98)&gt;10,IF(AND(ISNUMBER('Control Sample Data'!E252),'Control Sample Data'!E252&lt;$B$1,'Control Sample Data'!E252&gt;0),'Control Sample Data'!E252,$B$1),"")</f>
        <v/>
      </c>
      <c r="R253" s="15" t="str">
        <f>IF(SUM('Control Sample Data'!F$3:F$98)&gt;10,IF(AND(ISNUMBER('Control Sample Data'!F252),'Control Sample Data'!F252&lt;$B$1,'Control Sample Data'!F252&gt;0),'Control Sample Data'!F252,$B$1),"")</f>
        <v/>
      </c>
      <c r="S253" s="15" t="str">
        <f>IF(SUM('Control Sample Data'!G$3:G$98)&gt;10,IF(AND(ISNUMBER('Control Sample Data'!G252),'Control Sample Data'!G252&lt;$B$1,'Control Sample Data'!G252&gt;0),'Control Sample Data'!G252,$B$1),"")</f>
        <v/>
      </c>
      <c r="T253" s="15" t="str">
        <f>IF(SUM('Control Sample Data'!H$3:H$98)&gt;10,IF(AND(ISNUMBER('Control Sample Data'!H252),'Control Sample Data'!H252&lt;$B$1,'Control Sample Data'!H252&gt;0),'Control Sample Data'!H252,$B$1),"")</f>
        <v/>
      </c>
      <c r="U253" s="15" t="str">
        <f>IF(SUM('Control Sample Data'!I$3:I$98)&gt;10,IF(AND(ISNUMBER('Control Sample Data'!I252),'Control Sample Data'!I252&lt;$B$1,'Control Sample Data'!I252&gt;0),'Control Sample Data'!I252,$B$1),"")</f>
        <v/>
      </c>
      <c r="V253" s="15" t="str">
        <f>IF(SUM('Control Sample Data'!J$3:J$98)&gt;10,IF(AND(ISNUMBER('Control Sample Data'!J252),'Control Sample Data'!J252&lt;$B$1,'Control Sample Data'!J252&gt;0),'Control Sample Data'!J252,$B$1),"")</f>
        <v/>
      </c>
      <c r="W253" s="15" t="str">
        <f>IF(SUM('Control Sample Data'!K$3:K$98)&gt;10,IF(AND(ISNUMBER('Control Sample Data'!K252),'Control Sample Data'!K252&lt;$B$1,'Control Sample Data'!K252&gt;0),'Control Sample Data'!K252,$B$1),"")</f>
        <v/>
      </c>
      <c r="X253" s="15" t="str">
        <f>IF(SUM('Control Sample Data'!L$3:L$98)&gt;10,IF(AND(ISNUMBER('Control Sample Data'!L252),'Control Sample Data'!L252&lt;$B$1,'Control Sample Data'!L252&gt;0),'Control Sample Data'!L252,$B$1),"")</f>
        <v/>
      </c>
      <c r="Y253" s="15" t="str">
        <f>IF(SUM('Control Sample Data'!M$3:M$98)&gt;10,IF(AND(ISNUMBER('Control Sample Data'!M252),'Control Sample Data'!M252&lt;$B$1,'Control Sample Data'!M252&gt;0),'Control Sample Data'!M252,$B$1),"")</f>
        <v/>
      </c>
      <c r="AT253" s="34" t="str">
        <f t="shared" si="224"/>
        <v/>
      </c>
      <c r="AU253" s="34" t="str">
        <f t="shared" si="225"/>
        <v/>
      </c>
      <c r="AV253" s="34" t="str">
        <f t="shared" si="226"/>
        <v/>
      </c>
      <c r="AW253" s="34" t="str">
        <f t="shared" si="227"/>
        <v/>
      </c>
      <c r="AX253" s="34" t="str">
        <f t="shared" si="228"/>
        <v/>
      </c>
      <c r="AY253" s="34" t="str">
        <f t="shared" si="229"/>
        <v/>
      </c>
      <c r="AZ253" s="34" t="str">
        <f t="shared" si="230"/>
        <v/>
      </c>
      <c r="BA253" s="34" t="str">
        <f t="shared" si="231"/>
        <v/>
      </c>
      <c r="BB253" s="34" t="str">
        <f t="shared" si="232"/>
        <v/>
      </c>
      <c r="BC253" s="34" t="str">
        <f t="shared" si="233"/>
        <v/>
      </c>
      <c r="BD253" s="34" t="str">
        <f t="shared" si="193"/>
        <v/>
      </c>
      <c r="BE253" s="34" t="str">
        <f t="shared" si="194"/>
        <v/>
      </c>
      <c r="BF253" s="34" t="str">
        <f t="shared" si="195"/>
        <v/>
      </c>
      <c r="BG253" s="34" t="str">
        <f t="shared" si="196"/>
        <v/>
      </c>
      <c r="BH253" s="34" t="str">
        <f t="shared" si="197"/>
        <v/>
      </c>
      <c r="BI253" s="34" t="str">
        <f t="shared" si="198"/>
        <v/>
      </c>
      <c r="BJ253" s="34" t="str">
        <f t="shared" si="199"/>
        <v/>
      </c>
      <c r="BK253" s="34" t="str">
        <f t="shared" si="200"/>
        <v/>
      </c>
      <c r="BL253" s="34" t="str">
        <f t="shared" si="201"/>
        <v/>
      </c>
      <c r="BM253" s="34" t="str">
        <f t="shared" si="202"/>
        <v/>
      </c>
      <c r="BN253" s="36" t="e">
        <f t="shared" si="234"/>
        <v>#DIV/0!</v>
      </c>
      <c r="BO253" s="36" t="e">
        <f t="shared" si="235"/>
        <v>#DIV/0!</v>
      </c>
      <c r="BP253" s="37" t="str">
        <f t="shared" si="203"/>
        <v/>
      </c>
      <c r="BQ253" s="37" t="str">
        <f t="shared" si="204"/>
        <v/>
      </c>
      <c r="BR253" s="37" t="str">
        <f t="shared" si="205"/>
        <v/>
      </c>
      <c r="BS253" s="37" t="str">
        <f t="shared" si="206"/>
        <v/>
      </c>
      <c r="BT253" s="37" t="str">
        <f t="shared" si="207"/>
        <v/>
      </c>
      <c r="BU253" s="37" t="str">
        <f t="shared" si="208"/>
        <v/>
      </c>
      <c r="BV253" s="37" t="str">
        <f t="shared" si="209"/>
        <v/>
      </c>
      <c r="BW253" s="37" t="str">
        <f t="shared" si="210"/>
        <v/>
      </c>
      <c r="BX253" s="37" t="str">
        <f t="shared" si="211"/>
        <v/>
      </c>
      <c r="BY253" s="37" t="str">
        <f t="shared" si="212"/>
        <v/>
      </c>
      <c r="BZ253" s="37" t="str">
        <f t="shared" si="213"/>
        <v/>
      </c>
      <c r="CA253" s="37" t="str">
        <f t="shared" si="214"/>
        <v/>
      </c>
      <c r="CB253" s="37" t="str">
        <f t="shared" si="215"/>
        <v/>
      </c>
      <c r="CC253" s="37" t="str">
        <f t="shared" si="216"/>
        <v/>
      </c>
      <c r="CD253" s="37" t="str">
        <f t="shared" si="217"/>
        <v/>
      </c>
      <c r="CE253" s="37" t="str">
        <f t="shared" si="218"/>
        <v/>
      </c>
      <c r="CF253" s="37" t="str">
        <f t="shared" si="219"/>
        <v/>
      </c>
      <c r="CG253" s="37" t="str">
        <f t="shared" si="220"/>
        <v/>
      </c>
      <c r="CH253" s="37" t="str">
        <f t="shared" si="221"/>
        <v/>
      </c>
      <c r="CI253" s="37" t="str">
        <f t="shared" si="222"/>
        <v/>
      </c>
    </row>
    <row r="254" spans="1:87" ht="12.75">
      <c r="A254" s="16"/>
      <c r="B254" s="14" t="str">
        <f>'Gene Table'!E253</f>
        <v>CDK6</v>
      </c>
      <c r="C254" s="14" t="s">
        <v>241</v>
      </c>
      <c r="D254" s="15" t="str">
        <f>IF(SUM('Test Sample Data'!D$3:D$98)&gt;10,IF(AND(ISNUMBER('Test Sample Data'!D253),'Test Sample Data'!D253&lt;$B$1,'Test Sample Data'!D253&gt;0),'Test Sample Data'!D253,$B$1),"")</f>
        <v/>
      </c>
      <c r="E254" s="15" t="str">
        <f>IF(SUM('Test Sample Data'!E$3:E$98)&gt;10,IF(AND(ISNUMBER('Test Sample Data'!E253),'Test Sample Data'!E253&lt;$B$1,'Test Sample Data'!E253&gt;0),'Test Sample Data'!E253,$B$1),"")</f>
        <v/>
      </c>
      <c r="F254" s="15" t="str">
        <f>IF(SUM('Test Sample Data'!F$3:F$98)&gt;10,IF(AND(ISNUMBER('Test Sample Data'!F253),'Test Sample Data'!F253&lt;$B$1,'Test Sample Data'!F253&gt;0),'Test Sample Data'!F253,$B$1),"")</f>
        <v/>
      </c>
      <c r="G254" s="15" t="str">
        <f>IF(SUM('Test Sample Data'!G$3:G$98)&gt;10,IF(AND(ISNUMBER('Test Sample Data'!G253),'Test Sample Data'!G253&lt;$B$1,'Test Sample Data'!G253&gt;0),'Test Sample Data'!G253,$B$1),"")</f>
        <v/>
      </c>
      <c r="H254" s="15" t="str">
        <f>IF(SUM('Test Sample Data'!H$3:H$98)&gt;10,IF(AND(ISNUMBER('Test Sample Data'!H253),'Test Sample Data'!H253&lt;$B$1,'Test Sample Data'!H253&gt;0),'Test Sample Data'!H253,$B$1),"")</f>
        <v/>
      </c>
      <c r="I254" s="15" t="str">
        <f>IF(SUM('Test Sample Data'!I$3:I$98)&gt;10,IF(AND(ISNUMBER('Test Sample Data'!I253),'Test Sample Data'!I253&lt;$B$1,'Test Sample Data'!I253&gt;0),'Test Sample Data'!I253,$B$1),"")</f>
        <v/>
      </c>
      <c r="J254" s="15" t="str">
        <f>IF(SUM('Test Sample Data'!J$3:J$98)&gt;10,IF(AND(ISNUMBER('Test Sample Data'!J253),'Test Sample Data'!J253&lt;$B$1,'Test Sample Data'!J253&gt;0),'Test Sample Data'!J253,$B$1),"")</f>
        <v/>
      </c>
      <c r="K254" s="15" t="str">
        <f>IF(SUM('Test Sample Data'!K$3:K$98)&gt;10,IF(AND(ISNUMBER('Test Sample Data'!K253),'Test Sample Data'!K253&lt;$B$1,'Test Sample Data'!K253&gt;0),'Test Sample Data'!K253,$B$1),"")</f>
        <v/>
      </c>
      <c r="L254" s="15" t="str">
        <f>IF(SUM('Test Sample Data'!L$3:L$98)&gt;10,IF(AND(ISNUMBER('Test Sample Data'!L253),'Test Sample Data'!L253&lt;$B$1,'Test Sample Data'!L253&gt;0),'Test Sample Data'!L253,$B$1),"")</f>
        <v/>
      </c>
      <c r="M254" s="15" t="str">
        <f>IF(SUM('Test Sample Data'!M$3:M$98)&gt;10,IF(AND(ISNUMBER('Test Sample Data'!M253),'Test Sample Data'!M253&lt;$B$1,'Test Sample Data'!M253&gt;0),'Test Sample Data'!M253,$B$1),"")</f>
        <v/>
      </c>
      <c r="N254" s="15" t="str">
        <f>'Gene Table'!E253</f>
        <v>CDK6</v>
      </c>
      <c r="O254" s="14" t="s">
        <v>241</v>
      </c>
      <c r="P254" s="15" t="str">
        <f>IF(SUM('Control Sample Data'!D$3:D$98)&gt;10,IF(AND(ISNUMBER('Control Sample Data'!D253),'Control Sample Data'!D253&lt;$B$1,'Control Sample Data'!D253&gt;0),'Control Sample Data'!D253,$B$1),"")</f>
        <v/>
      </c>
      <c r="Q254" s="15" t="str">
        <f>IF(SUM('Control Sample Data'!E$3:E$98)&gt;10,IF(AND(ISNUMBER('Control Sample Data'!E253),'Control Sample Data'!E253&lt;$B$1,'Control Sample Data'!E253&gt;0),'Control Sample Data'!E253,$B$1),"")</f>
        <v/>
      </c>
      <c r="R254" s="15" t="str">
        <f>IF(SUM('Control Sample Data'!F$3:F$98)&gt;10,IF(AND(ISNUMBER('Control Sample Data'!F253),'Control Sample Data'!F253&lt;$B$1,'Control Sample Data'!F253&gt;0),'Control Sample Data'!F253,$B$1),"")</f>
        <v/>
      </c>
      <c r="S254" s="15" t="str">
        <f>IF(SUM('Control Sample Data'!G$3:G$98)&gt;10,IF(AND(ISNUMBER('Control Sample Data'!G253),'Control Sample Data'!G253&lt;$B$1,'Control Sample Data'!G253&gt;0),'Control Sample Data'!G253,$B$1),"")</f>
        <v/>
      </c>
      <c r="T254" s="15" t="str">
        <f>IF(SUM('Control Sample Data'!H$3:H$98)&gt;10,IF(AND(ISNUMBER('Control Sample Data'!H253),'Control Sample Data'!H253&lt;$B$1,'Control Sample Data'!H253&gt;0),'Control Sample Data'!H253,$B$1),"")</f>
        <v/>
      </c>
      <c r="U254" s="15" t="str">
        <f>IF(SUM('Control Sample Data'!I$3:I$98)&gt;10,IF(AND(ISNUMBER('Control Sample Data'!I253),'Control Sample Data'!I253&lt;$B$1,'Control Sample Data'!I253&gt;0),'Control Sample Data'!I253,$B$1),"")</f>
        <v/>
      </c>
      <c r="V254" s="15" t="str">
        <f>IF(SUM('Control Sample Data'!J$3:J$98)&gt;10,IF(AND(ISNUMBER('Control Sample Data'!J253),'Control Sample Data'!J253&lt;$B$1,'Control Sample Data'!J253&gt;0),'Control Sample Data'!J253,$B$1),"")</f>
        <v/>
      </c>
      <c r="W254" s="15" t="str">
        <f>IF(SUM('Control Sample Data'!K$3:K$98)&gt;10,IF(AND(ISNUMBER('Control Sample Data'!K253),'Control Sample Data'!K253&lt;$B$1,'Control Sample Data'!K253&gt;0),'Control Sample Data'!K253,$B$1),"")</f>
        <v/>
      </c>
      <c r="X254" s="15" t="str">
        <f>IF(SUM('Control Sample Data'!L$3:L$98)&gt;10,IF(AND(ISNUMBER('Control Sample Data'!L253),'Control Sample Data'!L253&lt;$B$1,'Control Sample Data'!L253&gt;0),'Control Sample Data'!L253,$B$1),"")</f>
        <v/>
      </c>
      <c r="Y254" s="15" t="str">
        <f>IF(SUM('Control Sample Data'!M$3:M$98)&gt;10,IF(AND(ISNUMBER('Control Sample Data'!M253),'Control Sample Data'!M253&lt;$B$1,'Control Sample Data'!M253&gt;0),'Control Sample Data'!M253,$B$1),"")</f>
        <v/>
      </c>
      <c r="AT254" s="34" t="str">
        <f t="shared" si="224"/>
        <v/>
      </c>
      <c r="AU254" s="34" t="str">
        <f t="shared" si="225"/>
        <v/>
      </c>
      <c r="AV254" s="34" t="str">
        <f t="shared" si="226"/>
        <v/>
      </c>
      <c r="AW254" s="34" t="str">
        <f t="shared" si="227"/>
        <v/>
      </c>
      <c r="AX254" s="34" t="str">
        <f t="shared" si="228"/>
        <v/>
      </c>
      <c r="AY254" s="34" t="str">
        <f t="shared" si="229"/>
        <v/>
      </c>
      <c r="AZ254" s="34" t="str">
        <f t="shared" si="230"/>
        <v/>
      </c>
      <c r="BA254" s="34" t="str">
        <f t="shared" si="231"/>
        <v/>
      </c>
      <c r="BB254" s="34" t="str">
        <f t="shared" si="232"/>
        <v/>
      </c>
      <c r="BC254" s="34" t="str">
        <f t="shared" si="233"/>
        <v/>
      </c>
      <c r="BD254" s="34" t="str">
        <f t="shared" si="193"/>
        <v/>
      </c>
      <c r="BE254" s="34" t="str">
        <f t="shared" si="194"/>
        <v/>
      </c>
      <c r="BF254" s="34" t="str">
        <f t="shared" si="195"/>
        <v/>
      </c>
      <c r="BG254" s="34" t="str">
        <f t="shared" si="196"/>
        <v/>
      </c>
      <c r="BH254" s="34" t="str">
        <f t="shared" si="197"/>
        <v/>
      </c>
      <c r="BI254" s="34" t="str">
        <f t="shared" si="198"/>
        <v/>
      </c>
      <c r="BJ254" s="34" t="str">
        <f t="shared" si="199"/>
        <v/>
      </c>
      <c r="BK254" s="34" t="str">
        <f t="shared" si="200"/>
        <v/>
      </c>
      <c r="BL254" s="34" t="str">
        <f t="shared" si="201"/>
        <v/>
      </c>
      <c r="BM254" s="34" t="str">
        <f t="shared" si="202"/>
        <v/>
      </c>
      <c r="BN254" s="36" t="e">
        <f t="shared" si="234"/>
        <v>#DIV/0!</v>
      </c>
      <c r="BO254" s="36" t="e">
        <f t="shared" si="235"/>
        <v>#DIV/0!</v>
      </c>
      <c r="BP254" s="37" t="str">
        <f t="shared" si="203"/>
        <v/>
      </c>
      <c r="BQ254" s="37" t="str">
        <f t="shared" si="204"/>
        <v/>
      </c>
      <c r="BR254" s="37" t="str">
        <f t="shared" si="205"/>
        <v/>
      </c>
      <c r="BS254" s="37" t="str">
        <f t="shared" si="206"/>
        <v/>
      </c>
      <c r="BT254" s="37" t="str">
        <f t="shared" si="207"/>
        <v/>
      </c>
      <c r="BU254" s="37" t="str">
        <f t="shared" si="208"/>
        <v/>
      </c>
      <c r="BV254" s="37" t="str">
        <f t="shared" si="209"/>
        <v/>
      </c>
      <c r="BW254" s="37" t="str">
        <f t="shared" si="210"/>
        <v/>
      </c>
      <c r="BX254" s="37" t="str">
        <f t="shared" si="211"/>
        <v/>
      </c>
      <c r="BY254" s="37" t="str">
        <f t="shared" si="212"/>
        <v/>
      </c>
      <c r="BZ254" s="37" t="str">
        <f t="shared" si="213"/>
        <v/>
      </c>
      <c r="CA254" s="37" t="str">
        <f t="shared" si="214"/>
        <v/>
      </c>
      <c r="CB254" s="37" t="str">
        <f t="shared" si="215"/>
        <v/>
      </c>
      <c r="CC254" s="37" t="str">
        <f t="shared" si="216"/>
        <v/>
      </c>
      <c r="CD254" s="37" t="str">
        <f t="shared" si="217"/>
        <v/>
      </c>
      <c r="CE254" s="37" t="str">
        <f t="shared" si="218"/>
        <v/>
      </c>
      <c r="CF254" s="37" t="str">
        <f t="shared" si="219"/>
        <v/>
      </c>
      <c r="CG254" s="37" t="str">
        <f t="shared" si="220"/>
        <v/>
      </c>
      <c r="CH254" s="37" t="str">
        <f t="shared" si="221"/>
        <v/>
      </c>
      <c r="CI254" s="37" t="str">
        <f t="shared" si="222"/>
        <v/>
      </c>
    </row>
    <row r="255" spans="1:87" ht="12.75">
      <c r="A255" s="16"/>
      <c r="B255" s="14" t="str">
        <f>'Gene Table'!E254</f>
        <v>TP73</v>
      </c>
      <c r="C255" s="14" t="s">
        <v>245</v>
      </c>
      <c r="D255" s="15" t="str">
        <f>IF(SUM('Test Sample Data'!D$3:D$98)&gt;10,IF(AND(ISNUMBER('Test Sample Data'!D254),'Test Sample Data'!D254&lt;$B$1,'Test Sample Data'!D254&gt;0),'Test Sample Data'!D254,$B$1),"")</f>
        <v/>
      </c>
      <c r="E255" s="15" t="str">
        <f>IF(SUM('Test Sample Data'!E$3:E$98)&gt;10,IF(AND(ISNUMBER('Test Sample Data'!E254),'Test Sample Data'!E254&lt;$B$1,'Test Sample Data'!E254&gt;0),'Test Sample Data'!E254,$B$1),"")</f>
        <v/>
      </c>
      <c r="F255" s="15" t="str">
        <f>IF(SUM('Test Sample Data'!F$3:F$98)&gt;10,IF(AND(ISNUMBER('Test Sample Data'!F254),'Test Sample Data'!F254&lt;$B$1,'Test Sample Data'!F254&gt;0),'Test Sample Data'!F254,$B$1),"")</f>
        <v/>
      </c>
      <c r="G255" s="15" t="str">
        <f>IF(SUM('Test Sample Data'!G$3:G$98)&gt;10,IF(AND(ISNUMBER('Test Sample Data'!G254),'Test Sample Data'!G254&lt;$B$1,'Test Sample Data'!G254&gt;0),'Test Sample Data'!G254,$B$1),"")</f>
        <v/>
      </c>
      <c r="H255" s="15" t="str">
        <f>IF(SUM('Test Sample Data'!H$3:H$98)&gt;10,IF(AND(ISNUMBER('Test Sample Data'!H254),'Test Sample Data'!H254&lt;$B$1,'Test Sample Data'!H254&gt;0),'Test Sample Data'!H254,$B$1),"")</f>
        <v/>
      </c>
      <c r="I255" s="15" t="str">
        <f>IF(SUM('Test Sample Data'!I$3:I$98)&gt;10,IF(AND(ISNUMBER('Test Sample Data'!I254),'Test Sample Data'!I254&lt;$B$1,'Test Sample Data'!I254&gt;0),'Test Sample Data'!I254,$B$1),"")</f>
        <v/>
      </c>
      <c r="J255" s="15" t="str">
        <f>IF(SUM('Test Sample Data'!J$3:J$98)&gt;10,IF(AND(ISNUMBER('Test Sample Data'!J254),'Test Sample Data'!J254&lt;$B$1,'Test Sample Data'!J254&gt;0),'Test Sample Data'!J254,$B$1),"")</f>
        <v/>
      </c>
      <c r="K255" s="15" t="str">
        <f>IF(SUM('Test Sample Data'!K$3:K$98)&gt;10,IF(AND(ISNUMBER('Test Sample Data'!K254),'Test Sample Data'!K254&lt;$B$1,'Test Sample Data'!K254&gt;0),'Test Sample Data'!K254,$B$1),"")</f>
        <v/>
      </c>
      <c r="L255" s="15" t="str">
        <f>IF(SUM('Test Sample Data'!L$3:L$98)&gt;10,IF(AND(ISNUMBER('Test Sample Data'!L254),'Test Sample Data'!L254&lt;$B$1,'Test Sample Data'!L254&gt;0),'Test Sample Data'!L254,$B$1),"")</f>
        <v/>
      </c>
      <c r="M255" s="15" t="str">
        <f>IF(SUM('Test Sample Data'!M$3:M$98)&gt;10,IF(AND(ISNUMBER('Test Sample Data'!M254),'Test Sample Data'!M254&lt;$B$1,'Test Sample Data'!M254&gt;0),'Test Sample Data'!M254,$B$1),"")</f>
        <v/>
      </c>
      <c r="N255" s="15" t="str">
        <f>'Gene Table'!E254</f>
        <v>TP73</v>
      </c>
      <c r="O255" s="14" t="s">
        <v>245</v>
      </c>
      <c r="P255" s="15" t="str">
        <f>IF(SUM('Control Sample Data'!D$3:D$98)&gt;10,IF(AND(ISNUMBER('Control Sample Data'!D254),'Control Sample Data'!D254&lt;$B$1,'Control Sample Data'!D254&gt;0),'Control Sample Data'!D254,$B$1),"")</f>
        <v/>
      </c>
      <c r="Q255" s="15" t="str">
        <f>IF(SUM('Control Sample Data'!E$3:E$98)&gt;10,IF(AND(ISNUMBER('Control Sample Data'!E254),'Control Sample Data'!E254&lt;$B$1,'Control Sample Data'!E254&gt;0),'Control Sample Data'!E254,$B$1),"")</f>
        <v/>
      </c>
      <c r="R255" s="15" t="str">
        <f>IF(SUM('Control Sample Data'!F$3:F$98)&gt;10,IF(AND(ISNUMBER('Control Sample Data'!F254),'Control Sample Data'!F254&lt;$B$1,'Control Sample Data'!F254&gt;0),'Control Sample Data'!F254,$B$1),"")</f>
        <v/>
      </c>
      <c r="S255" s="15" t="str">
        <f>IF(SUM('Control Sample Data'!G$3:G$98)&gt;10,IF(AND(ISNUMBER('Control Sample Data'!G254),'Control Sample Data'!G254&lt;$B$1,'Control Sample Data'!G254&gt;0),'Control Sample Data'!G254,$B$1),"")</f>
        <v/>
      </c>
      <c r="T255" s="15" t="str">
        <f>IF(SUM('Control Sample Data'!H$3:H$98)&gt;10,IF(AND(ISNUMBER('Control Sample Data'!H254),'Control Sample Data'!H254&lt;$B$1,'Control Sample Data'!H254&gt;0),'Control Sample Data'!H254,$B$1),"")</f>
        <v/>
      </c>
      <c r="U255" s="15" t="str">
        <f>IF(SUM('Control Sample Data'!I$3:I$98)&gt;10,IF(AND(ISNUMBER('Control Sample Data'!I254),'Control Sample Data'!I254&lt;$B$1,'Control Sample Data'!I254&gt;0),'Control Sample Data'!I254,$B$1),"")</f>
        <v/>
      </c>
      <c r="V255" s="15" t="str">
        <f>IF(SUM('Control Sample Data'!J$3:J$98)&gt;10,IF(AND(ISNUMBER('Control Sample Data'!J254),'Control Sample Data'!J254&lt;$B$1,'Control Sample Data'!J254&gt;0),'Control Sample Data'!J254,$B$1),"")</f>
        <v/>
      </c>
      <c r="W255" s="15" t="str">
        <f>IF(SUM('Control Sample Data'!K$3:K$98)&gt;10,IF(AND(ISNUMBER('Control Sample Data'!K254),'Control Sample Data'!K254&lt;$B$1,'Control Sample Data'!K254&gt;0),'Control Sample Data'!K254,$B$1),"")</f>
        <v/>
      </c>
      <c r="X255" s="15" t="str">
        <f>IF(SUM('Control Sample Data'!L$3:L$98)&gt;10,IF(AND(ISNUMBER('Control Sample Data'!L254),'Control Sample Data'!L254&lt;$B$1,'Control Sample Data'!L254&gt;0),'Control Sample Data'!L254,$B$1),"")</f>
        <v/>
      </c>
      <c r="Y255" s="15" t="str">
        <f>IF(SUM('Control Sample Data'!M$3:M$98)&gt;10,IF(AND(ISNUMBER('Control Sample Data'!M254),'Control Sample Data'!M254&lt;$B$1,'Control Sample Data'!M254&gt;0),'Control Sample Data'!M254,$B$1),"")</f>
        <v/>
      </c>
      <c r="AT255" s="34" t="str">
        <f t="shared" si="224"/>
        <v/>
      </c>
      <c r="AU255" s="34" t="str">
        <f t="shared" si="225"/>
        <v/>
      </c>
      <c r="AV255" s="34" t="str">
        <f t="shared" si="226"/>
        <v/>
      </c>
      <c r="AW255" s="34" t="str">
        <f t="shared" si="227"/>
        <v/>
      </c>
      <c r="AX255" s="34" t="str">
        <f t="shared" si="228"/>
        <v/>
      </c>
      <c r="AY255" s="34" t="str">
        <f t="shared" si="229"/>
        <v/>
      </c>
      <c r="AZ255" s="34" t="str">
        <f t="shared" si="230"/>
        <v/>
      </c>
      <c r="BA255" s="34" t="str">
        <f t="shared" si="231"/>
        <v/>
      </c>
      <c r="BB255" s="34" t="str">
        <f t="shared" si="232"/>
        <v/>
      </c>
      <c r="BC255" s="34" t="str">
        <f t="shared" si="233"/>
        <v/>
      </c>
      <c r="BD255" s="34" t="str">
        <f t="shared" si="193"/>
        <v/>
      </c>
      <c r="BE255" s="34" t="str">
        <f t="shared" si="194"/>
        <v/>
      </c>
      <c r="BF255" s="34" t="str">
        <f t="shared" si="195"/>
        <v/>
      </c>
      <c r="BG255" s="34" t="str">
        <f t="shared" si="196"/>
        <v/>
      </c>
      <c r="BH255" s="34" t="str">
        <f t="shared" si="197"/>
        <v/>
      </c>
      <c r="BI255" s="34" t="str">
        <f t="shared" si="198"/>
        <v/>
      </c>
      <c r="BJ255" s="34" t="str">
        <f t="shared" si="199"/>
        <v/>
      </c>
      <c r="BK255" s="34" t="str">
        <f t="shared" si="200"/>
        <v/>
      </c>
      <c r="BL255" s="34" t="str">
        <f t="shared" si="201"/>
        <v/>
      </c>
      <c r="BM255" s="34" t="str">
        <f t="shared" si="202"/>
        <v/>
      </c>
      <c r="BN255" s="36" t="e">
        <f t="shared" si="234"/>
        <v>#DIV/0!</v>
      </c>
      <c r="BO255" s="36" t="e">
        <f t="shared" si="235"/>
        <v>#DIV/0!</v>
      </c>
      <c r="BP255" s="37" t="str">
        <f t="shared" si="203"/>
        <v/>
      </c>
      <c r="BQ255" s="37" t="str">
        <f t="shared" si="204"/>
        <v/>
      </c>
      <c r="BR255" s="37" t="str">
        <f t="shared" si="205"/>
        <v/>
      </c>
      <c r="BS255" s="37" t="str">
        <f t="shared" si="206"/>
        <v/>
      </c>
      <c r="BT255" s="37" t="str">
        <f t="shared" si="207"/>
        <v/>
      </c>
      <c r="BU255" s="37" t="str">
        <f t="shared" si="208"/>
        <v/>
      </c>
      <c r="BV255" s="37" t="str">
        <f t="shared" si="209"/>
        <v/>
      </c>
      <c r="BW255" s="37" t="str">
        <f t="shared" si="210"/>
        <v/>
      </c>
      <c r="BX255" s="37" t="str">
        <f t="shared" si="211"/>
        <v/>
      </c>
      <c r="BY255" s="37" t="str">
        <f t="shared" si="212"/>
        <v/>
      </c>
      <c r="BZ255" s="37" t="str">
        <f t="shared" si="213"/>
        <v/>
      </c>
      <c r="CA255" s="37" t="str">
        <f t="shared" si="214"/>
        <v/>
      </c>
      <c r="CB255" s="37" t="str">
        <f t="shared" si="215"/>
        <v/>
      </c>
      <c r="CC255" s="37" t="str">
        <f t="shared" si="216"/>
        <v/>
      </c>
      <c r="CD255" s="37" t="str">
        <f t="shared" si="217"/>
        <v/>
      </c>
      <c r="CE255" s="37" t="str">
        <f t="shared" si="218"/>
        <v/>
      </c>
      <c r="CF255" s="37" t="str">
        <f t="shared" si="219"/>
        <v/>
      </c>
      <c r="CG255" s="37" t="str">
        <f t="shared" si="220"/>
        <v/>
      </c>
      <c r="CH255" s="37" t="str">
        <f t="shared" si="221"/>
        <v/>
      </c>
      <c r="CI255" s="37" t="str">
        <f t="shared" si="222"/>
        <v/>
      </c>
    </row>
    <row r="256" spans="1:87" ht="12.75">
      <c r="A256" s="16"/>
      <c r="B256" s="14" t="str">
        <f>'Gene Table'!E255</f>
        <v>NEUROD2</v>
      </c>
      <c r="C256" s="14" t="s">
        <v>249</v>
      </c>
      <c r="D256" s="15" t="str">
        <f>IF(SUM('Test Sample Data'!D$3:D$98)&gt;10,IF(AND(ISNUMBER('Test Sample Data'!D255),'Test Sample Data'!D255&lt;$B$1,'Test Sample Data'!D255&gt;0),'Test Sample Data'!D255,$B$1),"")</f>
        <v/>
      </c>
      <c r="E256" s="15" t="str">
        <f>IF(SUM('Test Sample Data'!E$3:E$98)&gt;10,IF(AND(ISNUMBER('Test Sample Data'!E255),'Test Sample Data'!E255&lt;$B$1,'Test Sample Data'!E255&gt;0),'Test Sample Data'!E255,$B$1),"")</f>
        <v/>
      </c>
      <c r="F256" s="15" t="str">
        <f>IF(SUM('Test Sample Data'!F$3:F$98)&gt;10,IF(AND(ISNUMBER('Test Sample Data'!F255),'Test Sample Data'!F255&lt;$B$1,'Test Sample Data'!F255&gt;0),'Test Sample Data'!F255,$B$1),"")</f>
        <v/>
      </c>
      <c r="G256" s="15" t="str">
        <f>IF(SUM('Test Sample Data'!G$3:G$98)&gt;10,IF(AND(ISNUMBER('Test Sample Data'!G255),'Test Sample Data'!G255&lt;$B$1,'Test Sample Data'!G255&gt;0),'Test Sample Data'!G255,$B$1),"")</f>
        <v/>
      </c>
      <c r="H256" s="15" t="str">
        <f>IF(SUM('Test Sample Data'!H$3:H$98)&gt;10,IF(AND(ISNUMBER('Test Sample Data'!H255),'Test Sample Data'!H255&lt;$B$1,'Test Sample Data'!H255&gt;0),'Test Sample Data'!H255,$B$1),"")</f>
        <v/>
      </c>
      <c r="I256" s="15" t="str">
        <f>IF(SUM('Test Sample Data'!I$3:I$98)&gt;10,IF(AND(ISNUMBER('Test Sample Data'!I255),'Test Sample Data'!I255&lt;$B$1,'Test Sample Data'!I255&gt;0),'Test Sample Data'!I255,$B$1),"")</f>
        <v/>
      </c>
      <c r="J256" s="15" t="str">
        <f>IF(SUM('Test Sample Data'!J$3:J$98)&gt;10,IF(AND(ISNUMBER('Test Sample Data'!J255),'Test Sample Data'!J255&lt;$B$1,'Test Sample Data'!J255&gt;0),'Test Sample Data'!J255,$B$1),"")</f>
        <v/>
      </c>
      <c r="K256" s="15" t="str">
        <f>IF(SUM('Test Sample Data'!K$3:K$98)&gt;10,IF(AND(ISNUMBER('Test Sample Data'!K255),'Test Sample Data'!K255&lt;$B$1,'Test Sample Data'!K255&gt;0),'Test Sample Data'!K255,$B$1),"")</f>
        <v/>
      </c>
      <c r="L256" s="15" t="str">
        <f>IF(SUM('Test Sample Data'!L$3:L$98)&gt;10,IF(AND(ISNUMBER('Test Sample Data'!L255),'Test Sample Data'!L255&lt;$B$1,'Test Sample Data'!L255&gt;0),'Test Sample Data'!L255,$B$1),"")</f>
        <v/>
      </c>
      <c r="M256" s="15" t="str">
        <f>IF(SUM('Test Sample Data'!M$3:M$98)&gt;10,IF(AND(ISNUMBER('Test Sample Data'!M255),'Test Sample Data'!M255&lt;$B$1,'Test Sample Data'!M255&gt;0),'Test Sample Data'!M255,$B$1),"")</f>
        <v/>
      </c>
      <c r="N256" s="15" t="str">
        <f>'Gene Table'!E255</f>
        <v>NEUROD2</v>
      </c>
      <c r="O256" s="14" t="s">
        <v>249</v>
      </c>
      <c r="P256" s="15" t="str">
        <f>IF(SUM('Control Sample Data'!D$3:D$98)&gt;10,IF(AND(ISNUMBER('Control Sample Data'!D255),'Control Sample Data'!D255&lt;$B$1,'Control Sample Data'!D255&gt;0),'Control Sample Data'!D255,$B$1),"")</f>
        <v/>
      </c>
      <c r="Q256" s="15" t="str">
        <f>IF(SUM('Control Sample Data'!E$3:E$98)&gt;10,IF(AND(ISNUMBER('Control Sample Data'!E255),'Control Sample Data'!E255&lt;$B$1,'Control Sample Data'!E255&gt;0),'Control Sample Data'!E255,$B$1),"")</f>
        <v/>
      </c>
      <c r="R256" s="15" t="str">
        <f>IF(SUM('Control Sample Data'!F$3:F$98)&gt;10,IF(AND(ISNUMBER('Control Sample Data'!F255),'Control Sample Data'!F255&lt;$B$1,'Control Sample Data'!F255&gt;0),'Control Sample Data'!F255,$B$1),"")</f>
        <v/>
      </c>
      <c r="S256" s="15" t="str">
        <f>IF(SUM('Control Sample Data'!G$3:G$98)&gt;10,IF(AND(ISNUMBER('Control Sample Data'!G255),'Control Sample Data'!G255&lt;$B$1,'Control Sample Data'!G255&gt;0),'Control Sample Data'!G255,$B$1),"")</f>
        <v/>
      </c>
      <c r="T256" s="15" t="str">
        <f>IF(SUM('Control Sample Data'!H$3:H$98)&gt;10,IF(AND(ISNUMBER('Control Sample Data'!H255),'Control Sample Data'!H255&lt;$B$1,'Control Sample Data'!H255&gt;0),'Control Sample Data'!H255,$B$1),"")</f>
        <v/>
      </c>
      <c r="U256" s="15" t="str">
        <f>IF(SUM('Control Sample Data'!I$3:I$98)&gt;10,IF(AND(ISNUMBER('Control Sample Data'!I255),'Control Sample Data'!I255&lt;$B$1,'Control Sample Data'!I255&gt;0),'Control Sample Data'!I255,$B$1),"")</f>
        <v/>
      </c>
      <c r="V256" s="15" t="str">
        <f>IF(SUM('Control Sample Data'!J$3:J$98)&gt;10,IF(AND(ISNUMBER('Control Sample Data'!J255),'Control Sample Data'!J255&lt;$B$1,'Control Sample Data'!J255&gt;0),'Control Sample Data'!J255,$B$1),"")</f>
        <v/>
      </c>
      <c r="W256" s="15" t="str">
        <f>IF(SUM('Control Sample Data'!K$3:K$98)&gt;10,IF(AND(ISNUMBER('Control Sample Data'!K255),'Control Sample Data'!K255&lt;$B$1,'Control Sample Data'!K255&gt;0),'Control Sample Data'!K255,$B$1),"")</f>
        <v/>
      </c>
      <c r="X256" s="15" t="str">
        <f>IF(SUM('Control Sample Data'!L$3:L$98)&gt;10,IF(AND(ISNUMBER('Control Sample Data'!L255),'Control Sample Data'!L255&lt;$B$1,'Control Sample Data'!L255&gt;0),'Control Sample Data'!L255,$B$1),"")</f>
        <v/>
      </c>
      <c r="Y256" s="15" t="str">
        <f>IF(SUM('Control Sample Data'!M$3:M$98)&gt;10,IF(AND(ISNUMBER('Control Sample Data'!M255),'Control Sample Data'!M255&lt;$B$1,'Control Sample Data'!M255&gt;0),'Control Sample Data'!M255,$B$1),"")</f>
        <v/>
      </c>
      <c r="AT256" s="34" t="str">
        <f t="shared" si="224"/>
        <v/>
      </c>
      <c r="AU256" s="34" t="str">
        <f t="shared" si="225"/>
        <v/>
      </c>
      <c r="AV256" s="34" t="str">
        <f t="shared" si="226"/>
        <v/>
      </c>
      <c r="AW256" s="34" t="str">
        <f t="shared" si="227"/>
        <v/>
      </c>
      <c r="AX256" s="34" t="str">
        <f t="shared" si="228"/>
        <v/>
      </c>
      <c r="AY256" s="34" t="str">
        <f t="shared" si="229"/>
        <v/>
      </c>
      <c r="AZ256" s="34" t="str">
        <f t="shared" si="230"/>
        <v/>
      </c>
      <c r="BA256" s="34" t="str">
        <f t="shared" si="231"/>
        <v/>
      </c>
      <c r="BB256" s="34" t="str">
        <f t="shared" si="232"/>
        <v/>
      </c>
      <c r="BC256" s="34" t="str">
        <f t="shared" si="233"/>
        <v/>
      </c>
      <c r="BD256" s="34" t="str">
        <f t="shared" si="193"/>
        <v/>
      </c>
      <c r="BE256" s="34" t="str">
        <f t="shared" si="194"/>
        <v/>
      </c>
      <c r="BF256" s="34" t="str">
        <f t="shared" si="195"/>
        <v/>
      </c>
      <c r="BG256" s="34" t="str">
        <f t="shared" si="196"/>
        <v/>
      </c>
      <c r="BH256" s="34" t="str">
        <f t="shared" si="197"/>
        <v/>
      </c>
      <c r="BI256" s="34" t="str">
        <f t="shared" si="198"/>
        <v/>
      </c>
      <c r="BJ256" s="34" t="str">
        <f t="shared" si="199"/>
        <v/>
      </c>
      <c r="BK256" s="34" t="str">
        <f t="shared" si="200"/>
        <v/>
      </c>
      <c r="BL256" s="34" t="str">
        <f t="shared" si="201"/>
        <v/>
      </c>
      <c r="BM256" s="34" t="str">
        <f t="shared" si="202"/>
        <v/>
      </c>
      <c r="BN256" s="36" t="e">
        <f t="shared" si="234"/>
        <v>#DIV/0!</v>
      </c>
      <c r="BO256" s="36" t="e">
        <f t="shared" si="235"/>
        <v>#DIV/0!</v>
      </c>
      <c r="BP256" s="37" t="str">
        <f t="shared" si="203"/>
        <v/>
      </c>
      <c r="BQ256" s="37" t="str">
        <f t="shared" si="204"/>
        <v/>
      </c>
      <c r="BR256" s="37" t="str">
        <f t="shared" si="205"/>
        <v/>
      </c>
      <c r="BS256" s="37" t="str">
        <f t="shared" si="206"/>
        <v/>
      </c>
      <c r="BT256" s="37" t="str">
        <f t="shared" si="207"/>
        <v/>
      </c>
      <c r="BU256" s="37" t="str">
        <f t="shared" si="208"/>
        <v/>
      </c>
      <c r="BV256" s="37" t="str">
        <f t="shared" si="209"/>
        <v/>
      </c>
      <c r="BW256" s="37" t="str">
        <f t="shared" si="210"/>
        <v/>
      </c>
      <c r="BX256" s="37" t="str">
        <f t="shared" si="211"/>
        <v/>
      </c>
      <c r="BY256" s="37" t="str">
        <f t="shared" si="212"/>
        <v/>
      </c>
      <c r="BZ256" s="37" t="str">
        <f t="shared" si="213"/>
        <v/>
      </c>
      <c r="CA256" s="37" t="str">
        <f t="shared" si="214"/>
        <v/>
      </c>
      <c r="CB256" s="37" t="str">
        <f t="shared" si="215"/>
        <v/>
      </c>
      <c r="CC256" s="37" t="str">
        <f t="shared" si="216"/>
        <v/>
      </c>
      <c r="CD256" s="37" t="str">
        <f t="shared" si="217"/>
        <v/>
      </c>
      <c r="CE256" s="37" t="str">
        <f t="shared" si="218"/>
        <v/>
      </c>
      <c r="CF256" s="37" t="str">
        <f t="shared" si="219"/>
        <v/>
      </c>
      <c r="CG256" s="37" t="str">
        <f t="shared" si="220"/>
        <v/>
      </c>
      <c r="CH256" s="37" t="str">
        <f t="shared" si="221"/>
        <v/>
      </c>
      <c r="CI256" s="37" t="str">
        <f t="shared" si="222"/>
        <v/>
      </c>
    </row>
    <row r="257" spans="1:87" ht="12.75">
      <c r="A257" s="16"/>
      <c r="B257" s="14" t="str">
        <f>'Gene Table'!E256</f>
        <v>LUM</v>
      </c>
      <c r="C257" s="14" t="s">
        <v>253</v>
      </c>
      <c r="D257" s="15" t="str">
        <f>IF(SUM('Test Sample Data'!D$3:D$98)&gt;10,IF(AND(ISNUMBER('Test Sample Data'!D256),'Test Sample Data'!D256&lt;$B$1,'Test Sample Data'!D256&gt;0),'Test Sample Data'!D256,$B$1),"")</f>
        <v/>
      </c>
      <c r="E257" s="15" t="str">
        <f>IF(SUM('Test Sample Data'!E$3:E$98)&gt;10,IF(AND(ISNUMBER('Test Sample Data'!E256),'Test Sample Data'!E256&lt;$B$1,'Test Sample Data'!E256&gt;0),'Test Sample Data'!E256,$B$1),"")</f>
        <v/>
      </c>
      <c r="F257" s="15" t="str">
        <f>IF(SUM('Test Sample Data'!F$3:F$98)&gt;10,IF(AND(ISNUMBER('Test Sample Data'!F256),'Test Sample Data'!F256&lt;$B$1,'Test Sample Data'!F256&gt;0),'Test Sample Data'!F256,$B$1),"")</f>
        <v/>
      </c>
      <c r="G257" s="15" t="str">
        <f>IF(SUM('Test Sample Data'!G$3:G$98)&gt;10,IF(AND(ISNUMBER('Test Sample Data'!G256),'Test Sample Data'!G256&lt;$B$1,'Test Sample Data'!G256&gt;0),'Test Sample Data'!G256,$B$1),"")</f>
        <v/>
      </c>
      <c r="H257" s="15" t="str">
        <f>IF(SUM('Test Sample Data'!H$3:H$98)&gt;10,IF(AND(ISNUMBER('Test Sample Data'!H256),'Test Sample Data'!H256&lt;$B$1,'Test Sample Data'!H256&gt;0),'Test Sample Data'!H256,$B$1),"")</f>
        <v/>
      </c>
      <c r="I257" s="15" t="str">
        <f>IF(SUM('Test Sample Data'!I$3:I$98)&gt;10,IF(AND(ISNUMBER('Test Sample Data'!I256),'Test Sample Data'!I256&lt;$B$1,'Test Sample Data'!I256&gt;0),'Test Sample Data'!I256,$B$1),"")</f>
        <v/>
      </c>
      <c r="J257" s="15" t="str">
        <f>IF(SUM('Test Sample Data'!J$3:J$98)&gt;10,IF(AND(ISNUMBER('Test Sample Data'!J256),'Test Sample Data'!J256&lt;$B$1,'Test Sample Data'!J256&gt;0),'Test Sample Data'!J256,$B$1),"")</f>
        <v/>
      </c>
      <c r="K257" s="15" t="str">
        <f>IF(SUM('Test Sample Data'!K$3:K$98)&gt;10,IF(AND(ISNUMBER('Test Sample Data'!K256),'Test Sample Data'!K256&lt;$B$1,'Test Sample Data'!K256&gt;0),'Test Sample Data'!K256,$B$1),"")</f>
        <v/>
      </c>
      <c r="L257" s="15" t="str">
        <f>IF(SUM('Test Sample Data'!L$3:L$98)&gt;10,IF(AND(ISNUMBER('Test Sample Data'!L256),'Test Sample Data'!L256&lt;$B$1,'Test Sample Data'!L256&gt;0),'Test Sample Data'!L256,$B$1),"")</f>
        <v/>
      </c>
      <c r="M257" s="15" t="str">
        <f>IF(SUM('Test Sample Data'!M$3:M$98)&gt;10,IF(AND(ISNUMBER('Test Sample Data'!M256),'Test Sample Data'!M256&lt;$B$1,'Test Sample Data'!M256&gt;0),'Test Sample Data'!M256,$B$1),"")</f>
        <v/>
      </c>
      <c r="N257" s="15" t="str">
        <f>'Gene Table'!E256</f>
        <v>LUM</v>
      </c>
      <c r="O257" s="14" t="s">
        <v>253</v>
      </c>
      <c r="P257" s="15" t="str">
        <f>IF(SUM('Control Sample Data'!D$3:D$98)&gt;10,IF(AND(ISNUMBER('Control Sample Data'!D256),'Control Sample Data'!D256&lt;$B$1,'Control Sample Data'!D256&gt;0),'Control Sample Data'!D256,$B$1),"")</f>
        <v/>
      </c>
      <c r="Q257" s="15" t="str">
        <f>IF(SUM('Control Sample Data'!E$3:E$98)&gt;10,IF(AND(ISNUMBER('Control Sample Data'!E256),'Control Sample Data'!E256&lt;$B$1,'Control Sample Data'!E256&gt;0),'Control Sample Data'!E256,$B$1),"")</f>
        <v/>
      </c>
      <c r="R257" s="15" t="str">
        <f>IF(SUM('Control Sample Data'!F$3:F$98)&gt;10,IF(AND(ISNUMBER('Control Sample Data'!F256),'Control Sample Data'!F256&lt;$B$1,'Control Sample Data'!F256&gt;0),'Control Sample Data'!F256,$B$1),"")</f>
        <v/>
      </c>
      <c r="S257" s="15" t="str">
        <f>IF(SUM('Control Sample Data'!G$3:G$98)&gt;10,IF(AND(ISNUMBER('Control Sample Data'!G256),'Control Sample Data'!G256&lt;$B$1,'Control Sample Data'!G256&gt;0),'Control Sample Data'!G256,$B$1),"")</f>
        <v/>
      </c>
      <c r="T257" s="15" t="str">
        <f>IF(SUM('Control Sample Data'!H$3:H$98)&gt;10,IF(AND(ISNUMBER('Control Sample Data'!H256),'Control Sample Data'!H256&lt;$B$1,'Control Sample Data'!H256&gt;0),'Control Sample Data'!H256,$B$1),"")</f>
        <v/>
      </c>
      <c r="U257" s="15" t="str">
        <f>IF(SUM('Control Sample Data'!I$3:I$98)&gt;10,IF(AND(ISNUMBER('Control Sample Data'!I256),'Control Sample Data'!I256&lt;$B$1,'Control Sample Data'!I256&gt;0),'Control Sample Data'!I256,$B$1),"")</f>
        <v/>
      </c>
      <c r="V257" s="15" t="str">
        <f>IF(SUM('Control Sample Data'!J$3:J$98)&gt;10,IF(AND(ISNUMBER('Control Sample Data'!J256),'Control Sample Data'!J256&lt;$B$1,'Control Sample Data'!J256&gt;0),'Control Sample Data'!J256,$B$1),"")</f>
        <v/>
      </c>
      <c r="W257" s="15" t="str">
        <f>IF(SUM('Control Sample Data'!K$3:K$98)&gt;10,IF(AND(ISNUMBER('Control Sample Data'!K256),'Control Sample Data'!K256&lt;$B$1,'Control Sample Data'!K256&gt;0),'Control Sample Data'!K256,$B$1),"")</f>
        <v/>
      </c>
      <c r="X257" s="15" t="str">
        <f>IF(SUM('Control Sample Data'!L$3:L$98)&gt;10,IF(AND(ISNUMBER('Control Sample Data'!L256),'Control Sample Data'!L256&lt;$B$1,'Control Sample Data'!L256&gt;0),'Control Sample Data'!L256,$B$1),"")</f>
        <v/>
      </c>
      <c r="Y257" s="15" t="str">
        <f>IF(SUM('Control Sample Data'!M$3:M$98)&gt;10,IF(AND(ISNUMBER('Control Sample Data'!M256),'Control Sample Data'!M256&lt;$B$1,'Control Sample Data'!M256&gt;0),'Control Sample Data'!M256,$B$1),"")</f>
        <v/>
      </c>
      <c r="AT257" s="34" t="str">
        <f t="shared" si="224"/>
        <v/>
      </c>
      <c r="AU257" s="34" t="str">
        <f t="shared" si="225"/>
        <v/>
      </c>
      <c r="AV257" s="34" t="str">
        <f t="shared" si="226"/>
        <v/>
      </c>
      <c r="AW257" s="34" t="str">
        <f t="shared" si="227"/>
        <v/>
      </c>
      <c r="AX257" s="34" t="str">
        <f t="shared" si="228"/>
        <v/>
      </c>
      <c r="AY257" s="34" t="str">
        <f t="shared" si="229"/>
        <v/>
      </c>
      <c r="AZ257" s="34" t="str">
        <f t="shared" si="230"/>
        <v/>
      </c>
      <c r="BA257" s="34" t="str">
        <f t="shared" si="231"/>
        <v/>
      </c>
      <c r="BB257" s="34" t="str">
        <f t="shared" si="232"/>
        <v/>
      </c>
      <c r="BC257" s="34" t="str">
        <f t="shared" si="233"/>
        <v/>
      </c>
      <c r="BD257" s="34" t="str">
        <f t="shared" si="193"/>
        <v/>
      </c>
      <c r="BE257" s="34" t="str">
        <f t="shared" si="194"/>
        <v/>
      </c>
      <c r="BF257" s="34" t="str">
        <f t="shared" si="195"/>
        <v/>
      </c>
      <c r="BG257" s="34" t="str">
        <f t="shared" si="196"/>
        <v/>
      </c>
      <c r="BH257" s="34" t="str">
        <f t="shared" si="197"/>
        <v/>
      </c>
      <c r="BI257" s="34" t="str">
        <f t="shared" si="198"/>
        <v/>
      </c>
      <c r="BJ257" s="34" t="str">
        <f t="shared" si="199"/>
        <v/>
      </c>
      <c r="BK257" s="34" t="str">
        <f t="shared" si="200"/>
        <v/>
      </c>
      <c r="BL257" s="34" t="str">
        <f t="shared" si="201"/>
        <v/>
      </c>
      <c r="BM257" s="34" t="str">
        <f t="shared" si="202"/>
        <v/>
      </c>
      <c r="BN257" s="36" t="e">
        <f t="shared" si="234"/>
        <v>#DIV/0!</v>
      </c>
      <c r="BO257" s="36" t="e">
        <f t="shared" si="235"/>
        <v>#DIV/0!</v>
      </c>
      <c r="BP257" s="37" t="str">
        <f t="shared" si="203"/>
        <v/>
      </c>
      <c r="BQ257" s="37" t="str">
        <f t="shared" si="204"/>
        <v/>
      </c>
      <c r="BR257" s="37" t="str">
        <f t="shared" si="205"/>
        <v/>
      </c>
      <c r="BS257" s="37" t="str">
        <f t="shared" si="206"/>
        <v/>
      </c>
      <c r="BT257" s="37" t="str">
        <f t="shared" si="207"/>
        <v/>
      </c>
      <c r="BU257" s="37" t="str">
        <f t="shared" si="208"/>
        <v/>
      </c>
      <c r="BV257" s="37" t="str">
        <f t="shared" si="209"/>
        <v/>
      </c>
      <c r="BW257" s="37" t="str">
        <f t="shared" si="210"/>
        <v/>
      </c>
      <c r="BX257" s="37" t="str">
        <f t="shared" si="211"/>
        <v/>
      </c>
      <c r="BY257" s="37" t="str">
        <f t="shared" si="212"/>
        <v/>
      </c>
      <c r="BZ257" s="37" t="str">
        <f t="shared" si="213"/>
        <v/>
      </c>
      <c r="CA257" s="37" t="str">
        <f t="shared" si="214"/>
        <v/>
      </c>
      <c r="CB257" s="37" t="str">
        <f t="shared" si="215"/>
        <v/>
      </c>
      <c r="CC257" s="37" t="str">
        <f t="shared" si="216"/>
        <v/>
      </c>
      <c r="CD257" s="37" t="str">
        <f t="shared" si="217"/>
        <v/>
      </c>
      <c r="CE257" s="37" t="str">
        <f t="shared" si="218"/>
        <v/>
      </c>
      <c r="CF257" s="37" t="str">
        <f t="shared" si="219"/>
        <v/>
      </c>
      <c r="CG257" s="37" t="str">
        <f t="shared" si="220"/>
        <v/>
      </c>
      <c r="CH257" s="37" t="str">
        <f t="shared" si="221"/>
        <v/>
      </c>
      <c r="CI257" s="37" t="str">
        <f t="shared" si="222"/>
        <v/>
      </c>
    </row>
    <row r="258" spans="1:87" ht="12.75">
      <c r="A258" s="16"/>
      <c r="B258" s="14" t="str">
        <f>'Gene Table'!E257</f>
        <v>GHSR</v>
      </c>
      <c r="C258" s="14" t="s">
        <v>257</v>
      </c>
      <c r="D258" s="15" t="str">
        <f>IF(SUM('Test Sample Data'!D$3:D$98)&gt;10,IF(AND(ISNUMBER('Test Sample Data'!D257),'Test Sample Data'!D257&lt;$B$1,'Test Sample Data'!D257&gt;0),'Test Sample Data'!D257,$B$1),"")</f>
        <v/>
      </c>
      <c r="E258" s="15" t="str">
        <f>IF(SUM('Test Sample Data'!E$3:E$98)&gt;10,IF(AND(ISNUMBER('Test Sample Data'!E257),'Test Sample Data'!E257&lt;$B$1,'Test Sample Data'!E257&gt;0),'Test Sample Data'!E257,$B$1),"")</f>
        <v/>
      </c>
      <c r="F258" s="15" t="str">
        <f>IF(SUM('Test Sample Data'!F$3:F$98)&gt;10,IF(AND(ISNUMBER('Test Sample Data'!F257),'Test Sample Data'!F257&lt;$B$1,'Test Sample Data'!F257&gt;0),'Test Sample Data'!F257,$B$1),"")</f>
        <v/>
      </c>
      <c r="G258" s="15" t="str">
        <f>IF(SUM('Test Sample Data'!G$3:G$98)&gt;10,IF(AND(ISNUMBER('Test Sample Data'!G257),'Test Sample Data'!G257&lt;$B$1,'Test Sample Data'!G257&gt;0),'Test Sample Data'!G257,$B$1),"")</f>
        <v/>
      </c>
      <c r="H258" s="15" t="str">
        <f>IF(SUM('Test Sample Data'!H$3:H$98)&gt;10,IF(AND(ISNUMBER('Test Sample Data'!H257),'Test Sample Data'!H257&lt;$B$1,'Test Sample Data'!H257&gt;0),'Test Sample Data'!H257,$B$1),"")</f>
        <v/>
      </c>
      <c r="I258" s="15" t="str">
        <f>IF(SUM('Test Sample Data'!I$3:I$98)&gt;10,IF(AND(ISNUMBER('Test Sample Data'!I257),'Test Sample Data'!I257&lt;$B$1,'Test Sample Data'!I257&gt;0),'Test Sample Data'!I257,$B$1),"")</f>
        <v/>
      </c>
      <c r="J258" s="15" t="str">
        <f>IF(SUM('Test Sample Data'!J$3:J$98)&gt;10,IF(AND(ISNUMBER('Test Sample Data'!J257),'Test Sample Data'!J257&lt;$B$1,'Test Sample Data'!J257&gt;0),'Test Sample Data'!J257,$B$1),"")</f>
        <v/>
      </c>
      <c r="K258" s="15" t="str">
        <f>IF(SUM('Test Sample Data'!K$3:K$98)&gt;10,IF(AND(ISNUMBER('Test Sample Data'!K257),'Test Sample Data'!K257&lt;$B$1,'Test Sample Data'!K257&gt;0),'Test Sample Data'!K257,$B$1),"")</f>
        <v/>
      </c>
      <c r="L258" s="15" t="str">
        <f>IF(SUM('Test Sample Data'!L$3:L$98)&gt;10,IF(AND(ISNUMBER('Test Sample Data'!L257),'Test Sample Data'!L257&lt;$B$1,'Test Sample Data'!L257&gt;0),'Test Sample Data'!L257,$B$1),"")</f>
        <v/>
      </c>
      <c r="M258" s="15" t="str">
        <f>IF(SUM('Test Sample Data'!M$3:M$98)&gt;10,IF(AND(ISNUMBER('Test Sample Data'!M257),'Test Sample Data'!M257&lt;$B$1,'Test Sample Data'!M257&gt;0),'Test Sample Data'!M257,$B$1),"")</f>
        <v/>
      </c>
      <c r="N258" s="15" t="str">
        <f>'Gene Table'!E257</f>
        <v>GHSR</v>
      </c>
      <c r="O258" s="14" t="s">
        <v>257</v>
      </c>
      <c r="P258" s="15" t="str">
        <f>IF(SUM('Control Sample Data'!D$3:D$98)&gt;10,IF(AND(ISNUMBER('Control Sample Data'!D257),'Control Sample Data'!D257&lt;$B$1,'Control Sample Data'!D257&gt;0),'Control Sample Data'!D257,$B$1),"")</f>
        <v/>
      </c>
      <c r="Q258" s="15" t="str">
        <f>IF(SUM('Control Sample Data'!E$3:E$98)&gt;10,IF(AND(ISNUMBER('Control Sample Data'!E257),'Control Sample Data'!E257&lt;$B$1,'Control Sample Data'!E257&gt;0),'Control Sample Data'!E257,$B$1),"")</f>
        <v/>
      </c>
      <c r="R258" s="15" t="str">
        <f>IF(SUM('Control Sample Data'!F$3:F$98)&gt;10,IF(AND(ISNUMBER('Control Sample Data'!F257),'Control Sample Data'!F257&lt;$B$1,'Control Sample Data'!F257&gt;0),'Control Sample Data'!F257,$B$1),"")</f>
        <v/>
      </c>
      <c r="S258" s="15" t="str">
        <f>IF(SUM('Control Sample Data'!G$3:G$98)&gt;10,IF(AND(ISNUMBER('Control Sample Data'!G257),'Control Sample Data'!G257&lt;$B$1,'Control Sample Data'!G257&gt;0),'Control Sample Data'!G257,$B$1),"")</f>
        <v/>
      </c>
      <c r="T258" s="15" t="str">
        <f>IF(SUM('Control Sample Data'!H$3:H$98)&gt;10,IF(AND(ISNUMBER('Control Sample Data'!H257),'Control Sample Data'!H257&lt;$B$1,'Control Sample Data'!H257&gt;0),'Control Sample Data'!H257,$B$1),"")</f>
        <v/>
      </c>
      <c r="U258" s="15" t="str">
        <f>IF(SUM('Control Sample Data'!I$3:I$98)&gt;10,IF(AND(ISNUMBER('Control Sample Data'!I257),'Control Sample Data'!I257&lt;$B$1,'Control Sample Data'!I257&gt;0),'Control Sample Data'!I257,$B$1),"")</f>
        <v/>
      </c>
      <c r="V258" s="15" t="str">
        <f>IF(SUM('Control Sample Data'!J$3:J$98)&gt;10,IF(AND(ISNUMBER('Control Sample Data'!J257),'Control Sample Data'!J257&lt;$B$1,'Control Sample Data'!J257&gt;0),'Control Sample Data'!J257,$B$1),"")</f>
        <v/>
      </c>
      <c r="W258" s="15" t="str">
        <f>IF(SUM('Control Sample Data'!K$3:K$98)&gt;10,IF(AND(ISNUMBER('Control Sample Data'!K257),'Control Sample Data'!K257&lt;$B$1,'Control Sample Data'!K257&gt;0),'Control Sample Data'!K257,$B$1),"")</f>
        <v/>
      </c>
      <c r="X258" s="15" t="str">
        <f>IF(SUM('Control Sample Data'!L$3:L$98)&gt;10,IF(AND(ISNUMBER('Control Sample Data'!L257),'Control Sample Data'!L257&lt;$B$1,'Control Sample Data'!L257&gt;0),'Control Sample Data'!L257,$B$1),"")</f>
        <v/>
      </c>
      <c r="Y258" s="15" t="str">
        <f>IF(SUM('Control Sample Data'!M$3:M$98)&gt;10,IF(AND(ISNUMBER('Control Sample Data'!M257),'Control Sample Data'!M257&lt;$B$1,'Control Sample Data'!M257&gt;0),'Control Sample Data'!M257,$B$1),"")</f>
        <v/>
      </c>
      <c r="AT258" s="34" t="str">
        <f t="shared" si="224"/>
        <v/>
      </c>
      <c r="AU258" s="34" t="str">
        <f t="shared" si="225"/>
        <v/>
      </c>
      <c r="AV258" s="34" t="str">
        <f t="shared" si="226"/>
        <v/>
      </c>
      <c r="AW258" s="34" t="str">
        <f t="shared" si="227"/>
        <v/>
      </c>
      <c r="AX258" s="34" t="str">
        <f t="shared" si="228"/>
        <v/>
      </c>
      <c r="AY258" s="34" t="str">
        <f t="shared" si="229"/>
        <v/>
      </c>
      <c r="AZ258" s="34" t="str">
        <f t="shared" si="230"/>
        <v/>
      </c>
      <c r="BA258" s="34" t="str">
        <f t="shared" si="231"/>
        <v/>
      </c>
      <c r="BB258" s="34" t="str">
        <f t="shared" si="232"/>
        <v/>
      </c>
      <c r="BC258" s="34" t="str">
        <f t="shared" si="233"/>
        <v/>
      </c>
      <c r="BD258" s="34" t="str">
        <f t="shared" si="193"/>
        <v/>
      </c>
      <c r="BE258" s="34" t="str">
        <f t="shared" si="194"/>
        <v/>
      </c>
      <c r="BF258" s="34" t="str">
        <f t="shared" si="195"/>
        <v/>
      </c>
      <c r="BG258" s="34" t="str">
        <f t="shared" si="196"/>
        <v/>
      </c>
      <c r="BH258" s="34" t="str">
        <f t="shared" si="197"/>
        <v/>
      </c>
      <c r="BI258" s="34" t="str">
        <f t="shared" si="198"/>
        <v/>
      </c>
      <c r="BJ258" s="34" t="str">
        <f t="shared" si="199"/>
        <v/>
      </c>
      <c r="BK258" s="34" t="str">
        <f t="shared" si="200"/>
        <v/>
      </c>
      <c r="BL258" s="34" t="str">
        <f t="shared" si="201"/>
        <v/>
      </c>
      <c r="BM258" s="34" t="str">
        <f t="shared" si="202"/>
        <v/>
      </c>
      <c r="BN258" s="36" t="e">
        <f t="shared" si="234"/>
        <v>#DIV/0!</v>
      </c>
      <c r="BO258" s="36" t="e">
        <f t="shared" si="235"/>
        <v>#DIV/0!</v>
      </c>
      <c r="BP258" s="37" t="str">
        <f t="shared" si="203"/>
        <v/>
      </c>
      <c r="BQ258" s="37" t="str">
        <f t="shared" si="204"/>
        <v/>
      </c>
      <c r="BR258" s="37" t="str">
        <f t="shared" si="205"/>
        <v/>
      </c>
      <c r="BS258" s="37" t="str">
        <f t="shared" si="206"/>
        <v/>
      </c>
      <c r="BT258" s="37" t="str">
        <f t="shared" si="207"/>
        <v/>
      </c>
      <c r="BU258" s="37" t="str">
        <f t="shared" si="208"/>
        <v/>
      </c>
      <c r="BV258" s="37" t="str">
        <f t="shared" si="209"/>
        <v/>
      </c>
      <c r="BW258" s="37" t="str">
        <f t="shared" si="210"/>
        <v/>
      </c>
      <c r="BX258" s="37" t="str">
        <f t="shared" si="211"/>
        <v/>
      </c>
      <c r="BY258" s="37" t="str">
        <f t="shared" si="212"/>
        <v/>
      </c>
      <c r="BZ258" s="37" t="str">
        <f t="shared" si="213"/>
        <v/>
      </c>
      <c r="CA258" s="37" t="str">
        <f t="shared" si="214"/>
        <v/>
      </c>
      <c r="CB258" s="37" t="str">
        <f t="shared" si="215"/>
        <v/>
      </c>
      <c r="CC258" s="37" t="str">
        <f t="shared" si="216"/>
        <v/>
      </c>
      <c r="CD258" s="37" t="str">
        <f t="shared" si="217"/>
        <v/>
      </c>
      <c r="CE258" s="37" t="str">
        <f t="shared" si="218"/>
        <v/>
      </c>
      <c r="CF258" s="37" t="str">
        <f t="shared" si="219"/>
        <v/>
      </c>
      <c r="CG258" s="37" t="str">
        <f t="shared" si="220"/>
        <v/>
      </c>
      <c r="CH258" s="37" t="str">
        <f t="shared" si="221"/>
        <v/>
      </c>
      <c r="CI258" s="37" t="str">
        <f t="shared" si="222"/>
        <v/>
      </c>
    </row>
    <row r="259" spans="1:87" ht="12.75">
      <c r="A259" s="16"/>
      <c r="B259" s="14" t="str">
        <f>'Gene Table'!E258</f>
        <v>GHRHR</v>
      </c>
      <c r="C259" s="14" t="s">
        <v>261</v>
      </c>
      <c r="D259" s="15" t="str">
        <f>IF(SUM('Test Sample Data'!D$3:D$98)&gt;10,IF(AND(ISNUMBER('Test Sample Data'!D258),'Test Sample Data'!D258&lt;$B$1,'Test Sample Data'!D258&gt;0),'Test Sample Data'!D258,$B$1),"")</f>
        <v/>
      </c>
      <c r="E259" s="15" t="str">
        <f>IF(SUM('Test Sample Data'!E$3:E$98)&gt;10,IF(AND(ISNUMBER('Test Sample Data'!E258),'Test Sample Data'!E258&lt;$B$1,'Test Sample Data'!E258&gt;0),'Test Sample Data'!E258,$B$1),"")</f>
        <v/>
      </c>
      <c r="F259" s="15" t="str">
        <f>IF(SUM('Test Sample Data'!F$3:F$98)&gt;10,IF(AND(ISNUMBER('Test Sample Data'!F258),'Test Sample Data'!F258&lt;$B$1,'Test Sample Data'!F258&gt;0),'Test Sample Data'!F258,$B$1),"")</f>
        <v/>
      </c>
      <c r="G259" s="15" t="str">
        <f>IF(SUM('Test Sample Data'!G$3:G$98)&gt;10,IF(AND(ISNUMBER('Test Sample Data'!G258),'Test Sample Data'!G258&lt;$B$1,'Test Sample Data'!G258&gt;0),'Test Sample Data'!G258,$B$1),"")</f>
        <v/>
      </c>
      <c r="H259" s="15" t="str">
        <f>IF(SUM('Test Sample Data'!H$3:H$98)&gt;10,IF(AND(ISNUMBER('Test Sample Data'!H258),'Test Sample Data'!H258&lt;$B$1,'Test Sample Data'!H258&gt;0),'Test Sample Data'!H258,$B$1),"")</f>
        <v/>
      </c>
      <c r="I259" s="15" t="str">
        <f>IF(SUM('Test Sample Data'!I$3:I$98)&gt;10,IF(AND(ISNUMBER('Test Sample Data'!I258),'Test Sample Data'!I258&lt;$B$1,'Test Sample Data'!I258&gt;0),'Test Sample Data'!I258,$B$1),"")</f>
        <v/>
      </c>
      <c r="J259" s="15" t="str">
        <f>IF(SUM('Test Sample Data'!J$3:J$98)&gt;10,IF(AND(ISNUMBER('Test Sample Data'!J258),'Test Sample Data'!J258&lt;$B$1,'Test Sample Data'!J258&gt;0),'Test Sample Data'!J258,$B$1),"")</f>
        <v/>
      </c>
      <c r="K259" s="15" t="str">
        <f>IF(SUM('Test Sample Data'!K$3:K$98)&gt;10,IF(AND(ISNUMBER('Test Sample Data'!K258),'Test Sample Data'!K258&lt;$B$1,'Test Sample Data'!K258&gt;0),'Test Sample Data'!K258,$B$1),"")</f>
        <v/>
      </c>
      <c r="L259" s="15" t="str">
        <f>IF(SUM('Test Sample Data'!L$3:L$98)&gt;10,IF(AND(ISNUMBER('Test Sample Data'!L258),'Test Sample Data'!L258&lt;$B$1,'Test Sample Data'!L258&gt;0),'Test Sample Data'!L258,$B$1),"")</f>
        <v/>
      </c>
      <c r="M259" s="15" t="str">
        <f>IF(SUM('Test Sample Data'!M$3:M$98)&gt;10,IF(AND(ISNUMBER('Test Sample Data'!M258),'Test Sample Data'!M258&lt;$B$1,'Test Sample Data'!M258&gt;0),'Test Sample Data'!M258,$B$1),"")</f>
        <v/>
      </c>
      <c r="N259" s="15" t="str">
        <f>'Gene Table'!E258</f>
        <v>GHRHR</v>
      </c>
      <c r="O259" s="14" t="s">
        <v>261</v>
      </c>
      <c r="P259" s="15" t="str">
        <f>IF(SUM('Control Sample Data'!D$3:D$98)&gt;10,IF(AND(ISNUMBER('Control Sample Data'!D258),'Control Sample Data'!D258&lt;$B$1,'Control Sample Data'!D258&gt;0),'Control Sample Data'!D258,$B$1),"")</f>
        <v/>
      </c>
      <c r="Q259" s="15" t="str">
        <f>IF(SUM('Control Sample Data'!E$3:E$98)&gt;10,IF(AND(ISNUMBER('Control Sample Data'!E258),'Control Sample Data'!E258&lt;$B$1,'Control Sample Data'!E258&gt;0),'Control Sample Data'!E258,$B$1),"")</f>
        <v/>
      </c>
      <c r="R259" s="15" t="str">
        <f>IF(SUM('Control Sample Data'!F$3:F$98)&gt;10,IF(AND(ISNUMBER('Control Sample Data'!F258),'Control Sample Data'!F258&lt;$B$1,'Control Sample Data'!F258&gt;0),'Control Sample Data'!F258,$B$1),"")</f>
        <v/>
      </c>
      <c r="S259" s="15" t="str">
        <f>IF(SUM('Control Sample Data'!G$3:G$98)&gt;10,IF(AND(ISNUMBER('Control Sample Data'!G258),'Control Sample Data'!G258&lt;$B$1,'Control Sample Data'!G258&gt;0),'Control Sample Data'!G258,$B$1),"")</f>
        <v/>
      </c>
      <c r="T259" s="15" t="str">
        <f>IF(SUM('Control Sample Data'!H$3:H$98)&gt;10,IF(AND(ISNUMBER('Control Sample Data'!H258),'Control Sample Data'!H258&lt;$B$1,'Control Sample Data'!H258&gt;0),'Control Sample Data'!H258,$B$1),"")</f>
        <v/>
      </c>
      <c r="U259" s="15" t="str">
        <f>IF(SUM('Control Sample Data'!I$3:I$98)&gt;10,IF(AND(ISNUMBER('Control Sample Data'!I258),'Control Sample Data'!I258&lt;$B$1,'Control Sample Data'!I258&gt;0),'Control Sample Data'!I258,$B$1),"")</f>
        <v/>
      </c>
      <c r="V259" s="15" t="str">
        <f>IF(SUM('Control Sample Data'!J$3:J$98)&gt;10,IF(AND(ISNUMBER('Control Sample Data'!J258),'Control Sample Data'!J258&lt;$B$1,'Control Sample Data'!J258&gt;0),'Control Sample Data'!J258,$B$1),"")</f>
        <v/>
      </c>
      <c r="W259" s="15" t="str">
        <f>IF(SUM('Control Sample Data'!K$3:K$98)&gt;10,IF(AND(ISNUMBER('Control Sample Data'!K258),'Control Sample Data'!K258&lt;$B$1,'Control Sample Data'!K258&gt;0),'Control Sample Data'!K258,$B$1),"")</f>
        <v/>
      </c>
      <c r="X259" s="15" t="str">
        <f>IF(SUM('Control Sample Data'!L$3:L$98)&gt;10,IF(AND(ISNUMBER('Control Sample Data'!L258),'Control Sample Data'!L258&lt;$B$1,'Control Sample Data'!L258&gt;0),'Control Sample Data'!L258,$B$1),"")</f>
        <v/>
      </c>
      <c r="Y259" s="15" t="str">
        <f>IF(SUM('Control Sample Data'!M$3:M$98)&gt;10,IF(AND(ISNUMBER('Control Sample Data'!M258),'Control Sample Data'!M258&lt;$B$1,'Control Sample Data'!M258&gt;0),'Control Sample Data'!M258,$B$1),"")</f>
        <v/>
      </c>
      <c r="AT259" s="34" t="str">
        <f t="shared" si="224"/>
        <v/>
      </c>
      <c r="AU259" s="34" t="str">
        <f t="shared" si="225"/>
        <v/>
      </c>
      <c r="AV259" s="34" t="str">
        <f t="shared" si="226"/>
        <v/>
      </c>
      <c r="AW259" s="34" t="str">
        <f t="shared" si="227"/>
        <v/>
      </c>
      <c r="AX259" s="34" t="str">
        <f t="shared" si="228"/>
        <v/>
      </c>
      <c r="AY259" s="34" t="str">
        <f t="shared" si="229"/>
        <v/>
      </c>
      <c r="AZ259" s="34" t="str">
        <f t="shared" si="230"/>
        <v/>
      </c>
      <c r="BA259" s="34" t="str">
        <f t="shared" si="231"/>
        <v/>
      </c>
      <c r="BB259" s="34" t="str">
        <f t="shared" si="232"/>
        <v/>
      </c>
      <c r="BC259" s="34" t="str">
        <f t="shared" si="233"/>
        <v/>
      </c>
      <c r="BD259" s="34" t="str">
        <f t="shared" si="193"/>
        <v/>
      </c>
      <c r="BE259" s="34" t="str">
        <f t="shared" si="194"/>
        <v/>
      </c>
      <c r="BF259" s="34" t="str">
        <f t="shared" si="195"/>
        <v/>
      </c>
      <c r="BG259" s="34" t="str">
        <f t="shared" si="196"/>
        <v/>
      </c>
      <c r="BH259" s="34" t="str">
        <f t="shared" si="197"/>
        <v/>
      </c>
      <c r="BI259" s="34" t="str">
        <f t="shared" si="198"/>
        <v/>
      </c>
      <c r="BJ259" s="34" t="str">
        <f t="shared" si="199"/>
        <v/>
      </c>
      <c r="BK259" s="34" t="str">
        <f t="shared" si="200"/>
        <v/>
      </c>
      <c r="BL259" s="34" t="str">
        <f t="shared" si="201"/>
        <v/>
      </c>
      <c r="BM259" s="34" t="str">
        <f t="shared" si="202"/>
        <v/>
      </c>
      <c r="BN259" s="36" t="e">
        <f t="shared" si="234"/>
        <v>#DIV/0!</v>
      </c>
      <c r="BO259" s="36" t="e">
        <f t="shared" si="235"/>
        <v>#DIV/0!</v>
      </c>
      <c r="BP259" s="37" t="str">
        <f t="shared" si="203"/>
        <v/>
      </c>
      <c r="BQ259" s="37" t="str">
        <f t="shared" si="204"/>
        <v/>
      </c>
      <c r="BR259" s="37" t="str">
        <f t="shared" si="205"/>
        <v/>
      </c>
      <c r="BS259" s="37" t="str">
        <f t="shared" si="206"/>
        <v/>
      </c>
      <c r="BT259" s="37" t="str">
        <f t="shared" si="207"/>
        <v/>
      </c>
      <c r="BU259" s="37" t="str">
        <f t="shared" si="208"/>
        <v/>
      </c>
      <c r="BV259" s="37" t="str">
        <f t="shared" si="209"/>
        <v/>
      </c>
      <c r="BW259" s="37" t="str">
        <f t="shared" si="210"/>
        <v/>
      </c>
      <c r="BX259" s="37" t="str">
        <f t="shared" si="211"/>
        <v/>
      </c>
      <c r="BY259" s="37" t="str">
        <f t="shared" si="212"/>
        <v/>
      </c>
      <c r="BZ259" s="37" t="str">
        <f t="shared" si="213"/>
        <v/>
      </c>
      <c r="CA259" s="37" t="str">
        <f t="shared" si="214"/>
        <v/>
      </c>
      <c r="CB259" s="37" t="str">
        <f t="shared" si="215"/>
        <v/>
      </c>
      <c r="CC259" s="37" t="str">
        <f t="shared" si="216"/>
        <v/>
      </c>
      <c r="CD259" s="37" t="str">
        <f t="shared" si="217"/>
        <v/>
      </c>
      <c r="CE259" s="37" t="str">
        <f t="shared" si="218"/>
        <v/>
      </c>
      <c r="CF259" s="37" t="str">
        <f t="shared" si="219"/>
        <v/>
      </c>
      <c r="CG259" s="37" t="str">
        <f t="shared" si="220"/>
        <v/>
      </c>
      <c r="CH259" s="37" t="str">
        <f t="shared" si="221"/>
        <v/>
      </c>
      <c r="CI259" s="37" t="str">
        <f t="shared" si="222"/>
        <v/>
      </c>
    </row>
    <row r="260" spans="1:87" ht="12.75">
      <c r="A260" s="16"/>
      <c r="B260" s="14" t="str">
        <f>'Gene Table'!E259</f>
        <v>ABCC4</v>
      </c>
      <c r="C260" s="14" t="s">
        <v>265</v>
      </c>
      <c r="D260" s="15" t="str">
        <f>IF(SUM('Test Sample Data'!D$3:D$98)&gt;10,IF(AND(ISNUMBER('Test Sample Data'!D259),'Test Sample Data'!D259&lt;$B$1,'Test Sample Data'!D259&gt;0),'Test Sample Data'!D259,$B$1),"")</f>
        <v/>
      </c>
      <c r="E260" s="15" t="str">
        <f>IF(SUM('Test Sample Data'!E$3:E$98)&gt;10,IF(AND(ISNUMBER('Test Sample Data'!E259),'Test Sample Data'!E259&lt;$B$1,'Test Sample Data'!E259&gt;0),'Test Sample Data'!E259,$B$1),"")</f>
        <v/>
      </c>
      <c r="F260" s="15" t="str">
        <f>IF(SUM('Test Sample Data'!F$3:F$98)&gt;10,IF(AND(ISNUMBER('Test Sample Data'!F259),'Test Sample Data'!F259&lt;$B$1,'Test Sample Data'!F259&gt;0),'Test Sample Data'!F259,$B$1),"")</f>
        <v/>
      </c>
      <c r="G260" s="15" t="str">
        <f>IF(SUM('Test Sample Data'!G$3:G$98)&gt;10,IF(AND(ISNUMBER('Test Sample Data'!G259),'Test Sample Data'!G259&lt;$B$1,'Test Sample Data'!G259&gt;0),'Test Sample Data'!G259,$B$1),"")</f>
        <v/>
      </c>
      <c r="H260" s="15" t="str">
        <f>IF(SUM('Test Sample Data'!H$3:H$98)&gt;10,IF(AND(ISNUMBER('Test Sample Data'!H259),'Test Sample Data'!H259&lt;$B$1,'Test Sample Data'!H259&gt;0),'Test Sample Data'!H259,$B$1),"")</f>
        <v/>
      </c>
      <c r="I260" s="15" t="str">
        <f>IF(SUM('Test Sample Data'!I$3:I$98)&gt;10,IF(AND(ISNUMBER('Test Sample Data'!I259),'Test Sample Data'!I259&lt;$B$1,'Test Sample Data'!I259&gt;0),'Test Sample Data'!I259,$B$1),"")</f>
        <v/>
      </c>
      <c r="J260" s="15" t="str">
        <f>IF(SUM('Test Sample Data'!J$3:J$98)&gt;10,IF(AND(ISNUMBER('Test Sample Data'!J259),'Test Sample Data'!J259&lt;$B$1,'Test Sample Data'!J259&gt;0),'Test Sample Data'!J259,$B$1),"")</f>
        <v/>
      </c>
      <c r="K260" s="15" t="str">
        <f>IF(SUM('Test Sample Data'!K$3:K$98)&gt;10,IF(AND(ISNUMBER('Test Sample Data'!K259),'Test Sample Data'!K259&lt;$B$1,'Test Sample Data'!K259&gt;0),'Test Sample Data'!K259,$B$1),"")</f>
        <v/>
      </c>
      <c r="L260" s="15" t="str">
        <f>IF(SUM('Test Sample Data'!L$3:L$98)&gt;10,IF(AND(ISNUMBER('Test Sample Data'!L259),'Test Sample Data'!L259&lt;$B$1,'Test Sample Data'!L259&gt;0),'Test Sample Data'!L259,$B$1),"")</f>
        <v/>
      </c>
      <c r="M260" s="15" t="str">
        <f>IF(SUM('Test Sample Data'!M$3:M$98)&gt;10,IF(AND(ISNUMBER('Test Sample Data'!M259),'Test Sample Data'!M259&lt;$B$1,'Test Sample Data'!M259&gt;0),'Test Sample Data'!M259,$B$1),"")</f>
        <v/>
      </c>
      <c r="N260" s="15" t="str">
        <f>'Gene Table'!E259</f>
        <v>ABCC4</v>
      </c>
      <c r="O260" s="14" t="s">
        <v>265</v>
      </c>
      <c r="P260" s="15" t="str">
        <f>IF(SUM('Control Sample Data'!D$3:D$98)&gt;10,IF(AND(ISNUMBER('Control Sample Data'!D259),'Control Sample Data'!D259&lt;$B$1,'Control Sample Data'!D259&gt;0),'Control Sample Data'!D259,$B$1),"")</f>
        <v/>
      </c>
      <c r="Q260" s="15" t="str">
        <f>IF(SUM('Control Sample Data'!E$3:E$98)&gt;10,IF(AND(ISNUMBER('Control Sample Data'!E259),'Control Sample Data'!E259&lt;$B$1,'Control Sample Data'!E259&gt;0),'Control Sample Data'!E259,$B$1),"")</f>
        <v/>
      </c>
      <c r="R260" s="15" t="str">
        <f>IF(SUM('Control Sample Data'!F$3:F$98)&gt;10,IF(AND(ISNUMBER('Control Sample Data'!F259),'Control Sample Data'!F259&lt;$B$1,'Control Sample Data'!F259&gt;0),'Control Sample Data'!F259,$B$1),"")</f>
        <v/>
      </c>
      <c r="S260" s="15" t="str">
        <f>IF(SUM('Control Sample Data'!G$3:G$98)&gt;10,IF(AND(ISNUMBER('Control Sample Data'!G259),'Control Sample Data'!G259&lt;$B$1,'Control Sample Data'!G259&gt;0),'Control Sample Data'!G259,$B$1),"")</f>
        <v/>
      </c>
      <c r="T260" s="15" t="str">
        <f>IF(SUM('Control Sample Data'!H$3:H$98)&gt;10,IF(AND(ISNUMBER('Control Sample Data'!H259),'Control Sample Data'!H259&lt;$B$1,'Control Sample Data'!H259&gt;0),'Control Sample Data'!H259,$B$1),"")</f>
        <v/>
      </c>
      <c r="U260" s="15" t="str">
        <f>IF(SUM('Control Sample Data'!I$3:I$98)&gt;10,IF(AND(ISNUMBER('Control Sample Data'!I259),'Control Sample Data'!I259&lt;$B$1,'Control Sample Data'!I259&gt;0),'Control Sample Data'!I259,$B$1),"")</f>
        <v/>
      </c>
      <c r="V260" s="15" t="str">
        <f>IF(SUM('Control Sample Data'!J$3:J$98)&gt;10,IF(AND(ISNUMBER('Control Sample Data'!J259),'Control Sample Data'!J259&lt;$B$1,'Control Sample Data'!J259&gt;0),'Control Sample Data'!J259,$B$1),"")</f>
        <v/>
      </c>
      <c r="W260" s="15" t="str">
        <f>IF(SUM('Control Sample Data'!K$3:K$98)&gt;10,IF(AND(ISNUMBER('Control Sample Data'!K259),'Control Sample Data'!K259&lt;$B$1,'Control Sample Data'!K259&gt;0),'Control Sample Data'!K259,$B$1),"")</f>
        <v/>
      </c>
      <c r="X260" s="15" t="str">
        <f>IF(SUM('Control Sample Data'!L$3:L$98)&gt;10,IF(AND(ISNUMBER('Control Sample Data'!L259),'Control Sample Data'!L259&lt;$B$1,'Control Sample Data'!L259&gt;0),'Control Sample Data'!L259,$B$1),"")</f>
        <v/>
      </c>
      <c r="Y260" s="15" t="str">
        <f>IF(SUM('Control Sample Data'!M$3:M$98)&gt;10,IF(AND(ISNUMBER('Control Sample Data'!M259),'Control Sample Data'!M259&lt;$B$1,'Control Sample Data'!M259&gt;0),'Control Sample Data'!M259,$B$1),"")</f>
        <v/>
      </c>
      <c r="AT260" s="34" t="str">
        <f aca="true" t="shared" si="236" ref="AT260:AT291">IF(ISERROR(D260-Z$218),"",D260-Z$218)</f>
        <v/>
      </c>
      <c r="AU260" s="34" t="str">
        <f aca="true" t="shared" si="237" ref="AU260:AU291">IF(ISERROR(E260-AA$218),"",E260-AA$218)</f>
        <v/>
      </c>
      <c r="AV260" s="34" t="str">
        <f aca="true" t="shared" si="238" ref="AV260:AV291">IF(ISERROR(F260-AB$218),"",F260-AB$218)</f>
        <v/>
      </c>
      <c r="AW260" s="34" t="str">
        <f aca="true" t="shared" si="239" ref="AW260:AW291">IF(ISERROR(G260-AC$218),"",G260-AC$218)</f>
        <v/>
      </c>
      <c r="AX260" s="34" t="str">
        <f aca="true" t="shared" si="240" ref="AX260:AX291">IF(ISERROR(H260-AD$218),"",H260-AD$218)</f>
        <v/>
      </c>
      <c r="AY260" s="34" t="str">
        <f aca="true" t="shared" si="241" ref="AY260:AY291">IF(ISERROR(I260-AE$218),"",I260-AE$218)</f>
        <v/>
      </c>
      <c r="AZ260" s="34" t="str">
        <f aca="true" t="shared" si="242" ref="AZ260:AZ291">IF(ISERROR(J260-AF$218),"",J260-AF$218)</f>
        <v/>
      </c>
      <c r="BA260" s="34" t="str">
        <f aca="true" t="shared" si="243" ref="BA260:BA291">IF(ISERROR(K260-AG$218),"",K260-AG$218)</f>
        <v/>
      </c>
      <c r="BB260" s="34" t="str">
        <f aca="true" t="shared" si="244" ref="BB260:BB291">IF(ISERROR(L260-AH$218),"",L260-AH$218)</f>
        <v/>
      </c>
      <c r="BC260" s="34" t="str">
        <f aca="true" t="shared" si="245" ref="BC260:BC291">IF(ISERROR(M260-AI$218),"",M260-AI$218)</f>
        <v/>
      </c>
      <c r="BD260" s="34" t="str">
        <f t="shared" si="193"/>
        <v/>
      </c>
      <c r="BE260" s="34" t="str">
        <f t="shared" si="194"/>
        <v/>
      </c>
      <c r="BF260" s="34" t="str">
        <f t="shared" si="195"/>
        <v/>
      </c>
      <c r="BG260" s="34" t="str">
        <f t="shared" si="196"/>
        <v/>
      </c>
      <c r="BH260" s="34" t="str">
        <f t="shared" si="197"/>
        <v/>
      </c>
      <c r="BI260" s="34" t="str">
        <f t="shared" si="198"/>
        <v/>
      </c>
      <c r="BJ260" s="34" t="str">
        <f t="shared" si="199"/>
        <v/>
      </c>
      <c r="BK260" s="34" t="str">
        <f t="shared" si="200"/>
        <v/>
      </c>
      <c r="BL260" s="34" t="str">
        <f t="shared" si="201"/>
        <v/>
      </c>
      <c r="BM260" s="34" t="str">
        <f t="shared" si="202"/>
        <v/>
      </c>
      <c r="BN260" s="36" t="e">
        <f t="shared" si="234"/>
        <v>#DIV/0!</v>
      </c>
      <c r="BO260" s="36" t="e">
        <f t="shared" si="235"/>
        <v>#DIV/0!</v>
      </c>
      <c r="BP260" s="37" t="str">
        <f t="shared" si="203"/>
        <v/>
      </c>
      <c r="BQ260" s="37" t="str">
        <f t="shared" si="204"/>
        <v/>
      </c>
      <c r="BR260" s="37" t="str">
        <f t="shared" si="205"/>
        <v/>
      </c>
      <c r="BS260" s="37" t="str">
        <f t="shared" si="206"/>
        <v/>
      </c>
      <c r="BT260" s="37" t="str">
        <f t="shared" si="207"/>
        <v/>
      </c>
      <c r="BU260" s="37" t="str">
        <f t="shared" si="208"/>
        <v/>
      </c>
      <c r="BV260" s="37" t="str">
        <f t="shared" si="209"/>
        <v/>
      </c>
      <c r="BW260" s="37" t="str">
        <f t="shared" si="210"/>
        <v/>
      </c>
      <c r="BX260" s="37" t="str">
        <f t="shared" si="211"/>
        <v/>
      </c>
      <c r="BY260" s="37" t="str">
        <f t="shared" si="212"/>
        <v/>
      </c>
      <c r="BZ260" s="37" t="str">
        <f t="shared" si="213"/>
        <v/>
      </c>
      <c r="CA260" s="37" t="str">
        <f t="shared" si="214"/>
        <v/>
      </c>
      <c r="CB260" s="37" t="str">
        <f t="shared" si="215"/>
        <v/>
      </c>
      <c r="CC260" s="37" t="str">
        <f t="shared" si="216"/>
        <v/>
      </c>
      <c r="CD260" s="37" t="str">
        <f t="shared" si="217"/>
        <v/>
      </c>
      <c r="CE260" s="37" t="str">
        <f t="shared" si="218"/>
        <v/>
      </c>
      <c r="CF260" s="37" t="str">
        <f t="shared" si="219"/>
        <v/>
      </c>
      <c r="CG260" s="37" t="str">
        <f t="shared" si="220"/>
        <v/>
      </c>
      <c r="CH260" s="37" t="str">
        <f t="shared" si="221"/>
        <v/>
      </c>
      <c r="CI260" s="37" t="str">
        <f t="shared" si="222"/>
        <v/>
      </c>
    </row>
    <row r="261" spans="1:87" ht="12.75">
      <c r="A261" s="16"/>
      <c r="B261" s="14" t="str">
        <f>'Gene Table'!E260</f>
        <v>FGFR1</v>
      </c>
      <c r="C261" s="14" t="s">
        <v>269</v>
      </c>
      <c r="D261" s="15" t="str">
        <f>IF(SUM('Test Sample Data'!D$3:D$98)&gt;10,IF(AND(ISNUMBER('Test Sample Data'!D260),'Test Sample Data'!D260&lt;$B$1,'Test Sample Data'!D260&gt;0),'Test Sample Data'!D260,$B$1),"")</f>
        <v/>
      </c>
      <c r="E261" s="15" t="str">
        <f>IF(SUM('Test Sample Data'!E$3:E$98)&gt;10,IF(AND(ISNUMBER('Test Sample Data'!E260),'Test Sample Data'!E260&lt;$B$1,'Test Sample Data'!E260&gt;0),'Test Sample Data'!E260,$B$1),"")</f>
        <v/>
      </c>
      <c r="F261" s="15" t="str">
        <f>IF(SUM('Test Sample Data'!F$3:F$98)&gt;10,IF(AND(ISNUMBER('Test Sample Data'!F260),'Test Sample Data'!F260&lt;$B$1,'Test Sample Data'!F260&gt;0),'Test Sample Data'!F260,$B$1),"")</f>
        <v/>
      </c>
      <c r="G261" s="15" t="str">
        <f>IF(SUM('Test Sample Data'!G$3:G$98)&gt;10,IF(AND(ISNUMBER('Test Sample Data'!G260),'Test Sample Data'!G260&lt;$B$1,'Test Sample Data'!G260&gt;0),'Test Sample Data'!G260,$B$1),"")</f>
        <v/>
      </c>
      <c r="H261" s="15" t="str">
        <f>IF(SUM('Test Sample Data'!H$3:H$98)&gt;10,IF(AND(ISNUMBER('Test Sample Data'!H260),'Test Sample Data'!H260&lt;$B$1,'Test Sample Data'!H260&gt;0),'Test Sample Data'!H260,$B$1),"")</f>
        <v/>
      </c>
      <c r="I261" s="15" t="str">
        <f>IF(SUM('Test Sample Data'!I$3:I$98)&gt;10,IF(AND(ISNUMBER('Test Sample Data'!I260),'Test Sample Data'!I260&lt;$B$1,'Test Sample Data'!I260&gt;0),'Test Sample Data'!I260,$B$1),"")</f>
        <v/>
      </c>
      <c r="J261" s="15" t="str">
        <f>IF(SUM('Test Sample Data'!J$3:J$98)&gt;10,IF(AND(ISNUMBER('Test Sample Data'!J260),'Test Sample Data'!J260&lt;$B$1,'Test Sample Data'!J260&gt;0),'Test Sample Data'!J260,$B$1),"")</f>
        <v/>
      </c>
      <c r="K261" s="15" t="str">
        <f>IF(SUM('Test Sample Data'!K$3:K$98)&gt;10,IF(AND(ISNUMBER('Test Sample Data'!K260),'Test Sample Data'!K260&lt;$B$1,'Test Sample Data'!K260&gt;0),'Test Sample Data'!K260,$B$1),"")</f>
        <v/>
      </c>
      <c r="L261" s="15" t="str">
        <f>IF(SUM('Test Sample Data'!L$3:L$98)&gt;10,IF(AND(ISNUMBER('Test Sample Data'!L260),'Test Sample Data'!L260&lt;$B$1,'Test Sample Data'!L260&gt;0),'Test Sample Data'!L260,$B$1),"")</f>
        <v/>
      </c>
      <c r="M261" s="15" t="str">
        <f>IF(SUM('Test Sample Data'!M$3:M$98)&gt;10,IF(AND(ISNUMBER('Test Sample Data'!M260),'Test Sample Data'!M260&lt;$B$1,'Test Sample Data'!M260&gt;0),'Test Sample Data'!M260,$B$1),"")</f>
        <v/>
      </c>
      <c r="N261" s="15" t="str">
        <f>'Gene Table'!E260</f>
        <v>FGFR1</v>
      </c>
      <c r="O261" s="14" t="s">
        <v>269</v>
      </c>
      <c r="P261" s="15" t="str">
        <f>IF(SUM('Control Sample Data'!D$3:D$98)&gt;10,IF(AND(ISNUMBER('Control Sample Data'!D260),'Control Sample Data'!D260&lt;$B$1,'Control Sample Data'!D260&gt;0),'Control Sample Data'!D260,$B$1),"")</f>
        <v/>
      </c>
      <c r="Q261" s="15" t="str">
        <f>IF(SUM('Control Sample Data'!E$3:E$98)&gt;10,IF(AND(ISNUMBER('Control Sample Data'!E260),'Control Sample Data'!E260&lt;$B$1,'Control Sample Data'!E260&gt;0),'Control Sample Data'!E260,$B$1),"")</f>
        <v/>
      </c>
      <c r="R261" s="15" t="str">
        <f>IF(SUM('Control Sample Data'!F$3:F$98)&gt;10,IF(AND(ISNUMBER('Control Sample Data'!F260),'Control Sample Data'!F260&lt;$B$1,'Control Sample Data'!F260&gt;0),'Control Sample Data'!F260,$B$1),"")</f>
        <v/>
      </c>
      <c r="S261" s="15" t="str">
        <f>IF(SUM('Control Sample Data'!G$3:G$98)&gt;10,IF(AND(ISNUMBER('Control Sample Data'!G260),'Control Sample Data'!G260&lt;$B$1,'Control Sample Data'!G260&gt;0),'Control Sample Data'!G260,$B$1),"")</f>
        <v/>
      </c>
      <c r="T261" s="15" t="str">
        <f>IF(SUM('Control Sample Data'!H$3:H$98)&gt;10,IF(AND(ISNUMBER('Control Sample Data'!H260),'Control Sample Data'!H260&lt;$B$1,'Control Sample Data'!H260&gt;0),'Control Sample Data'!H260,$B$1),"")</f>
        <v/>
      </c>
      <c r="U261" s="15" t="str">
        <f>IF(SUM('Control Sample Data'!I$3:I$98)&gt;10,IF(AND(ISNUMBER('Control Sample Data'!I260),'Control Sample Data'!I260&lt;$B$1,'Control Sample Data'!I260&gt;0),'Control Sample Data'!I260,$B$1),"")</f>
        <v/>
      </c>
      <c r="V261" s="15" t="str">
        <f>IF(SUM('Control Sample Data'!J$3:J$98)&gt;10,IF(AND(ISNUMBER('Control Sample Data'!J260),'Control Sample Data'!J260&lt;$B$1,'Control Sample Data'!J260&gt;0),'Control Sample Data'!J260,$B$1),"")</f>
        <v/>
      </c>
      <c r="W261" s="15" t="str">
        <f>IF(SUM('Control Sample Data'!K$3:K$98)&gt;10,IF(AND(ISNUMBER('Control Sample Data'!K260),'Control Sample Data'!K260&lt;$B$1,'Control Sample Data'!K260&gt;0),'Control Sample Data'!K260,$B$1),"")</f>
        <v/>
      </c>
      <c r="X261" s="15" t="str">
        <f>IF(SUM('Control Sample Data'!L$3:L$98)&gt;10,IF(AND(ISNUMBER('Control Sample Data'!L260),'Control Sample Data'!L260&lt;$B$1,'Control Sample Data'!L260&gt;0),'Control Sample Data'!L260,$B$1),"")</f>
        <v/>
      </c>
      <c r="Y261" s="15" t="str">
        <f>IF(SUM('Control Sample Data'!M$3:M$98)&gt;10,IF(AND(ISNUMBER('Control Sample Data'!M260),'Control Sample Data'!M260&lt;$B$1,'Control Sample Data'!M260&gt;0),'Control Sample Data'!M260,$B$1),"")</f>
        <v/>
      </c>
      <c r="AT261" s="34" t="str">
        <f t="shared" si="236"/>
        <v/>
      </c>
      <c r="AU261" s="34" t="str">
        <f t="shared" si="237"/>
        <v/>
      </c>
      <c r="AV261" s="34" t="str">
        <f t="shared" si="238"/>
        <v/>
      </c>
      <c r="AW261" s="34" t="str">
        <f t="shared" si="239"/>
        <v/>
      </c>
      <c r="AX261" s="34" t="str">
        <f t="shared" si="240"/>
        <v/>
      </c>
      <c r="AY261" s="34" t="str">
        <f t="shared" si="241"/>
        <v/>
      </c>
      <c r="AZ261" s="34" t="str">
        <f t="shared" si="242"/>
        <v/>
      </c>
      <c r="BA261" s="34" t="str">
        <f t="shared" si="243"/>
        <v/>
      </c>
      <c r="BB261" s="34" t="str">
        <f t="shared" si="244"/>
        <v/>
      </c>
      <c r="BC261" s="34" t="str">
        <f t="shared" si="245"/>
        <v/>
      </c>
      <c r="BD261" s="34" t="str">
        <f aca="true" t="shared" si="246" ref="BD261:BD291">IF(ISERROR(P261-AJ$218),"",P261-AJ$218)</f>
        <v/>
      </c>
      <c r="BE261" s="34" t="str">
        <f aca="true" t="shared" si="247" ref="BE261:BE291">IF(ISERROR(Q261-AK$218),"",Q261-AK$218)</f>
        <v/>
      </c>
      <c r="BF261" s="34" t="str">
        <f aca="true" t="shared" si="248" ref="BF261:BF291">IF(ISERROR(R261-AL$218),"",R261-AL$218)</f>
        <v/>
      </c>
      <c r="BG261" s="34" t="str">
        <f aca="true" t="shared" si="249" ref="BG261:BG291">IF(ISERROR(S261-AM$218),"",S261-AM$218)</f>
        <v/>
      </c>
      <c r="BH261" s="34" t="str">
        <f aca="true" t="shared" si="250" ref="BH261:BH291">IF(ISERROR(T261-AN$218),"",T261-AN$218)</f>
        <v/>
      </c>
      <c r="BI261" s="34" t="str">
        <f aca="true" t="shared" si="251" ref="BI261:BI291">IF(ISERROR(U261-AO$218),"",U261-AO$218)</f>
        <v/>
      </c>
      <c r="BJ261" s="34" t="str">
        <f aca="true" t="shared" si="252" ref="BJ261:BJ291">IF(ISERROR(V261-AP$218),"",V261-AP$218)</f>
        <v/>
      </c>
      <c r="BK261" s="34" t="str">
        <f aca="true" t="shared" si="253" ref="BK261:BK291">IF(ISERROR(W261-AQ$218),"",W261-AQ$218)</f>
        <v/>
      </c>
      <c r="BL261" s="34" t="str">
        <f aca="true" t="shared" si="254" ref="BL261:BL291">IF(ISERROR(X261-AR$218),"",X261-AR$218)</f>
        <v/>
      </c>
      <c r="BM261" s="34" t="str">
        <f aca="true" t="shared" si="255" ref="BM261:BM291">IF(ISERROR(Y261-AS$218),"",Y261-AS$218)</f>
        <v/>
      </c>
      <c r="BN261" s="36" t="e">
        <f t="shared" si="234"/>
        <v>#DIV/0!</v>
      </c>
      <c r="BO261" s="36" t="e">
        <f t="shared" si="235"/>
        <v>#DIV/0!</v>
      </c>
      <c r="BP261" s="37" t="str">
        <f aca="true" t="shared" si="256" ref="BP261:BP324">IF(ISNUMBER(AT261),POWER(2,-AT261),"")</f>
        <v/>
      </c>
      <c r="BQ261" s="37" t="str">
        <f aca="true" t="shared" si="257" ref="BQ261:BQ324">IF(ISNUMBER(AU261),POWER(2,-AU261),"")</f>
        <v/>
      </c>
      <c r="BR261" s="37" t="str">
        <f aca="true" t="shared" si="258" ref="BR261:BR324">IF(ISNUMBER(AV261),POWER(2,-AV261),"")</f>
        <v/>
      </c>
      <c r="BS261" s="37" t="str">
        <f aca="true" t="shared" si="259" ref="BS261:BS324">IF(ISNUMBER(AW261),POWER(2,-AW261),"")</f>
        <v/>
      </c>
      <c r="BT261" s="37" t="str">
        <f aca="true" t="shared" si="260" ref="BT261:BT324">IF(ISNUMBER(AX261),POWER(2,-AX261),"")</f>
        <v/>
      </c>
      <c r="BU261" s="37" t="str">
        <f aca="true" t="shared" si="261" ref="BU261:BU324">IF(ISNUMBER(AY261),POWER(2,-AY261),"")</f>
        <v/>
      </c>
      <c r="BV261" s="37" t="str">
        <f aca="true" t="shared" si="262" ref="BV261:BV324">IF(ISNUMBER(AZ261),POWER(2,-AZ261),"")</f>
        <v/>
      </c>
      <c r="BW261" s="37" t="str">
        <f aca="true" t="shared" si="263" ref="BW261:BW324">IF(ISNUMBER(BA261),POWER(2,-BA261),"")</f>
        <v/>
      </c>
      <c r="BX261" s="37" t="str">
        <f aca="true" t="shared" si="264" ref="BX261:BX324">IF(ISNUMBER(BB261),POWER(2,-BB261),"")</f>
        <v/>
      </c>
      <c r="BY261" s="37" t="str">
        <f aca="true" t="shared" si="265" ref="BY261:BY324">IF(ISNUMBER(BC261),POWER(2,-BC261),"")</f>
        <v/>
      </c>
      <c r="BZ261" s="37" t="str">
        <f aca="true" t="shared" si="266" ref="BZ261:BZ324">IF(ISNUMBER(BD261),POWER(2,-BD261),"")</f>
        <v/>
      </c>
      <c r="CA261" s="37" t="str">
        <f aca="true" t="shared" si="267" ref="CA261:CA324">IF(ISNUMBER(BE261),POWER(2,-BE261),"")</f>
        <v/>
      </c>
      <c r="CB261" s="37" t="str">
        <f aca="true" t="shared" si="268" ref="CB261:CB324">IF(ISNUMBER(BF261),POWER(2,-BF261),"")</f>
        <v/>
      </c>
      <c r="CC261" s="37" t="str">
        <f aca="true" t="shared" si="269" ref="CC261:CC324">IF(ISNUMBER(BG261),POWER(2,-BG261),"")</f>
        <v/>
      </c>
      <c r="CD261" s="37" t="str">
        <f aca="true" t="shared" si="270" ref="CD261:CD324">IF(ISNUMBER(BH261),POWER(2,-BH261),"")</f>
        <v/>
      </c>
      <c r="CE261" s="37" t="str">
        <f aca="true" t="shared" si="271" ref="CE261:CE324">IF(ISNUMBER(BI261),POWER(2,-BI261),"")</f>
        <v/>
      </c>
      <c r="CF261" s="37" t="str">
        <f aca="true" t="shared" si="272" ref="CF261:CF324">IF(ISNUMBER(BJ261),POWER(2,-BJ261),"")</f>
        <v/>
      </c>
      <c r="CG261" s="37" t="str">
        <f aca="true" t="shared" si="273" ref="CG261:CG324">IF(ISNUMBER(BK261),POWER(2,-BK261),"")</f>
        <v/>
      </c>
      <c r="CH261" s="37" t="str">
        <f aca="true" t="shared" si="274" ref="CH261:CH324">IF(ISNUMBER(BL261),POWER(2,-BL261),"")</f>
        <v/>
      </c>
      <c r="CI261" s="37" t="str">
        <f aca="true" t="shared" si="275" ref="CI261:CI324">IF(ISNUMBER(BM261),POWER(2,-BM261),"")</f>
        <v/>
      </c>
    </row>
    <row r="262" spans="1:87" ht="12.75">
      <c r="A262" s="16"/>
      <c r="B262" s="14" t="str">
        <f>'Gene Table'!E261</f>
        <v>EXO1</v>
      </c>
      <c r="C262" s="14" t="s">
        <v>273</v>
      </c>
      <c r="D262" s="15" t="str">
        <f>IF(SUM('Test Sample Data'!D$3:D$98)&gt;10,IF(AND(ISNUMBER('Test Sample Data'!D261),'Test Sample Data'!D261&lt;$B$1,'Test Sample Data'!D261&gt;0),'Test Sample Data'!D261,$B$1),"")</f>
        <v/>
      </c>
      <c r="E262" s="15" t="str">
        <f>IF(SUM('Test Sample Data'!E$3:E$98)&gt;10,IF(AND(ISNUMBER('Test Sample Data'!E261),'Test Sample Data'!E261&lt;$B$1,'Test Sample Data'!E261&gt;0),'Test Sample Data'!E261,$B$1),"")</f>
        <v/>
      </c>
      <c r="F262" s="15" t="str">
        <f>IF(SUM('Test Sample Data'!F$3:F$98)&gt;10,IF(AND(ISNUMBER('Test Sample Data'!F261),'Test Sample Data'!F261&lt;$B$1,'Test Sample Data'!F261&gt;0),'Test Sample Data'!F261,$B$1),"")</f>
        <v/>
      </c>
      <c r="G262" s="15" t="str">
        <f>IF(SUM('Test Sample Data'!G$3:G$98)&gt;10,IF(AND(ISNUMBER('Test Sample Data'!G261),'Test Sample Data'!G261&lt;$B$1,'Test Sample Data'!G261&gt;0),'Test Sample Data'!G261,$B$1),"")</f>
        <v/>
      </c>
      <c r="H262" s="15" t="str">
        <f>IF(SUM('Test Sample Data'!H$3:H$98)&gt;10,IF(AND(ISNUMBER('Test Sample Data'!H261),'Test Sample Data'!H261&lt;$B$1,'Test Sample Data'!H261&gt;0),'Test Sample Data'!H261,$B$1),"")</f>
        <v/>
      </c>
      <c r="I262" s="15" t="str">
        <f>IF(SUM('Test Sample Data'!I$3:I$98)&gt;10,IF(AND(ISNUMBER('Test Sample Data'!I261),'Test Sample Data'!I261&lt;$B$1,'Test Sample Data'!I261&gt;0),'Test Sample Data'!I261,$B$1),"")</f>
        <v/>
      </c>
      <c r="J262" s="15" t="str">
        <f>IF(SUM('Test Sample Data'!J$3:J$98)&gt;10,IF(AND(ISNUMBER('Test Sample Data'!J261),'Test Sample Data'!J261&lt;$B$1,'Test Sample Data'!J261&gt;0),'Test Sample Data'!J261,$B$1),"")</f>
        <v/>
      </c>
      <c r="K262" s="15" t="str">
        <f>IF(SUM('Test Sample Data'!K$3:K$98)&gt;10,IF(AND(ISNUMBER('Test Sample Data'!K261),'Test Sample Data'!K261&lt;$B$1,'Test Sample Data'!K261&gt;0),'Test Sample Data'!K261,$B$1),"")</f>
        <v/>
      </c>
      <c r="L262" s="15" t="str">
        <f>IF(SUM('Test Sample Data'!L$3:L$98)&gt;10,IF(AND(ISNUMBER('Test Sample Data'!L261),'Test Sample Data'!L261&lt;$B$1,'Test Sample Data'!L261&gt;0),'Test Sample Data'!L261,$B$1),"")</f>
        <v/>
      </c>
      <c r="M262" s="15" t="str">
        <f>IF(SUM('Test Sample Data'!M$3:M$98)&gt;10,IF(AND(ISNUMBER('Test Sample Data'!M261),'Test Sample Data'!M261&lt;$B$1,'Test Sample Data'!M261&gt;0),'Test Sample Data'!M261,$B$1),"")</f>
        <v/>
      </c>
      <c r="N262" s="15" t="str">
        <f>'Gene Table'!E261</f>
        <v>EXO1</v>
      </c>
      <c r="O262" s="14" t="s">
        <v>273</v>
      </c>
      <c r="P262" s="15" t="str">
        <f>IF(SUM('Control Sample Data'!D$3:D$98)&gt;10,IF(AND(ISNUMBER('Control Sample Data'!D261),'Control Sample Data'!D261&lt;$B$1,'Control Sample Data'!D261&gt;0),'Control Sample Data'!D261,$B$1),"")</f>
        <v/>
      </c>
      <c r="Q262" s="15" t="str">
        <f>IF(SUM('Control Sample Data'!E$3:E$98)&gt;10,IF(AND(ISNUMBER('Control Sample Data'!E261),'Control Sample Data'!E261&lt;$B$1,'Control Sample Data'!E261&gt;0),'Control Sample Data'!E261,$B$1),"")</f>
        <v/>
      </c>
      <c r="R262" s="15" t="str">
        <f>IF(SUM('Control Sample Data'!F$3:F$98)&gt;10,IF(AND(ISNUMBER('Control Sample Data'!F261),'Control Sample Data'!F261&lt;$B$1,'Control Sample Data'!F261&gt;0),'Control Sample Data'!F261,$B$1),"")</f>
        <v/>
      </c>
      <c r="S262" s="15" t="str">
        <f>IF(SUM('Control Sample Data'!G$3:G$98)&gt;10,IF(AND(ISNUMBER('Control Sample Data'!G261),'Control Sample Data'!G261&lt;$B$1,'Control Sample Data'!G261&gt;0),'Control Sample Data'!G261,$B$1),"")</f>
        <v/>
      </c>
      <c r="T262" s="15" t="str">
        <f>IF(SUM('Control Sample Data'!H$3:H$98)&gt;10,IF(AND(ISNUMBER('Control Sample Data'!H261),'Control Sample Data'!H261&lt;$B$1,'Control Sample Data'!H261&gt;0),'Control Sample Data'!H261,$B$1),"")</f>
        <v/>
      </c>
      <c r="U262" s="15" t="str">
        <f>IF(SUM('Control Sample Data'!I$3:I$98)&gt;10,IF(AND(ISNUMBER('Control Sample Data'!I261),'Control Sample Data'!I261&lt;$B$1,'Control Sample Data'!I261&gt;0),'Control Sample Data'!I261,$B$1),"")</f>
        <v/>
      </c>
      <c r="V262" s="15" t="str">
        <f>IF(SUM('Control Sample Data'!J$3:J$98)&gt;10,IF(AND(ISNUMBER('Control Sample Data'!J261),'Control Sample Data'!J261&lt;$B$1,'Control Sample Data'!J261&gt;0),'Control Sample Data'!J261,$B$1),"")</f>
        <v/>
      </c>
      <c r="W262" s="15" t="str">
        <f>IF(SUM('Control Sample Data'!K$3:K$98)&gt;10,IF(AND(ISNUMBER('Control Sample Data'!K261),'Control Sample Data'!K261&lt;$B$1,'Control Sample Data'!K261&gt;0),'Control Sample Data'!K261,$B$1),"")</f>
        <v/>
      </c>
      <c r="X262" s="15" t="str">
        <f>IF(SUM('Control Sample Data'!L$3:L$98)&gt;10,IF(AND(ISNUMBER('Control Sample Data'!L261),'Control Sample Data'!L261&lt;$B$1,'Control Sample Data'!L261&gt;0),'Control Sample Data'!L261,$B$1),"")</f>
        <v/>
      </c>
      <c r="Y262" s="15" t="str">
        <f>IF(SUM('Control Sample Data'!M$3:M$98)&gt;10,IF(AND(ISNUMBER('Control Sample Data'!M261),'Control Sample Data'!M261&lt;$B$1,'Control Sample Data'!M261&gt;0),'Control Sample Data'!M261,$B$1),"")</f>
        <v/>
      </c>
      <c r="AT262" s="34" t="str">
        <f t="shared" si="236"/>
        <v/>
      </c>
      <c r="AU262" s="34" t="str">
        <f t="shared" si="237"/>
        <v/>
      </c>
      <c r="AV262" s="34" t="str">
        <f t="shared" si="238"/>
        <v/>
      </c>
      <c r="AW262" s="34" t="str">
        <f t="shared" si="239"/>
        <v/>
      </c>
      <c r="AX262" s="34" t="str">
        <f t="shared" si="240"/>
        <v/>
      </c>
      <c r="AY262" s="34" t="str">
        <f t="shared" si="241"/>
        <v/>
      </c>
      <c r="AZ262" s="34" t="str">
        <f t="shared" si="242"/>
        <v/>
      </c>
      <c r="BA262" s="34" t="str">
        <f t="shared" si="243"/>
        <v/>
      </c>
      <c r="BB262" s="34" t="str">
        <f t="shared" si="244"/>
        <v/>
      </c>
      <c r="BC262" s="34" t="str">
        <f t="shared" si="245"/>
        <v/>
      </c>
      <c r="BD262" s="34" t="str">
        <f t="shared" si="246"/>
        <v/>
      </c>
      <c r="BE262" s="34" t="str">
        <f t="shared" si="247"/>
        <v/>
      </c>
      <c r="BF262" s="34" t="str">
        <f t="shared" si="248"/>
        <v/>
      </c>
      <c r="BG262" s="34" t="str">
        <f t="shared" si="249"/>
        <v/>
      </c>
      <c r="BH262" s="34" t="str">
        <f t="shared" si="250"/>
        <v/>
      </c>
      <c r="BI262" s="34" t="str">
        <f t="shared" si="251"/>
        <v/>
      </c>
      <c r="BJ262" s="34" t="str">
        <f t="shared" si="252"/>
        <v/>
      </c>
      <c r="BK262" s="34" t="str">
        <f t="shared" si="253"/>
        <v/>
      </c>
      <c r="BL262" s="34" t="str">
        <f t="shared" si="254"/>
        <v/>
      </c>
      <c r="BM262" s="34" t="str">
        <f t="shared" si="255"/>
        <v/>
      </c>
      <c r="BN262" s="36" t="e">
        <f t="shared" si="234"/>
        <v>#DIV/0!</v>
      </c>
      <c r="BO262" s="36" t="e">
        <f t="shared" si="235"/>
        <v>#DIV/0!</v>
      </c>
      <c r="BP262" s="37" t="str">
        <f t="shared" si="256"/>
        <v/>
      </c>
      <c r="BQ262" s="37" t="str">
        <f t="shared" si="257"/>
        <v/>
      </c>
      <c r="BR262" s="37" t="str">
        <f t="shared" si="258"/>
        <v/>
      </c>
      <c r="BS262" s="37" t="str">
        <f t="shared" si="259"/>
        <v/>
      </c>
      <c r="BT262" s="37" t="str">
        <f t="shared" si="260"/>
        <v/>
      </c>
      <c r="BU262" s="37" t="str">
        <f t="shared" si="261"/>
        <v/>
      </c>
      <c r="BV262" s="37" t="str">
        <f t="shared" si="262"/>
        <v/>
      </c>
      <c r="BW262" s="37" t="str">
        <f t="shared" si="263"/>
        <v/>
      </c>
      <c r="BX262" s="37" t="str">
        <f t="shared" si="264"/>
        <v/>
      </c>
      <c r="BY262" s="37" t="str">
        <f t="shared" si="265"/>
        <v/>
      </c>
      <c r="BZ262" s="37" t="str">
        <f t="shared" si="266"/>
        <v/>
      </c>
      <c r="CA262" s="37" t="str">
        <f t="shared" si="267"/>
        <v/>
      </c>
      <c r="CB262" s="37" t="str">
        <f t="shared" si="268"/>
        <v/>
      </c>
      <c r="CC262" s="37" t="str">
        <f t="shared" si="269"/>
        <v/>
      </c>
      <c r="CD262" s="37" t="str">
        <f t="shared" si="270"/>
        <v/>
      </c>
      <c r="CE262" s="37" t="str">
        <f t="shared" si="271"/>
        <v/>
      </c>
      <c r="CF262" s="37" t="str">
        <f t="shared" si="272"/>
        <v/>
      </c>
      <c r="CG262" s="37" t="str">
        <f t="shared" si="273"/>
        <v/>
      </c>
      <c r="CH262" s="37" t="str">
        <f t="shared" si="274"/>
        <v/>
      </c>
      <c r="CI262" s="37" t="str">
        <f t="shared" si="275"/>
        <v/>
      </c>
    </row>
    <row r="263" spans="1:87" ht="12.75">
      <c r="A263" s="16"/>
      <c r="B263" s="14" t="str">
        <f>'Gene Table'!E262</f>
        <v>SLC6A4</v>
      </c>
      <c r="C263" s="14" t="s">
        <v>277</v>
      </c>
      <c r="D263" s="15" t="str">
        <f>IF(SUM('Test Sample Data'!D$3:D$98)&gt;10,IF(AND(ISNUMBER('Test Sample Data'!D262),'Test Sample Data'!D262&lt;$B$1,'Test Sample Data'!D262&gt;0),'Test Sample Data'!D262,$B$1),"")</f>
        <v/>
      </c>
      <c r="E263" s="15" t="str">
        <f>IF(SUM('Test Sample Data'!E$3:E$98)&gt;10,IF(AND(ISNUMBER('Test Sample Data'!E262),'Test Sample Data'!E262&lt;$B$1,'Test Sample Data'!E262&gt;0),'Test Sample Data'!E262,$B$1),"")</f>
        <v/>
      </c>
      <c r="F263" s="15" t="str">
        <f>IF(SUM('Test Sample Data'!F$3:F$98)&gt;10,IF(AND(ISNUMBER('Test Sample Data'!F262),'Test Sample Data'!F262&lt;$B$1,'Test Sample Data'!F262&gt;0),'Test Sample Data'!F262,$B$1),"")</f>
        <v/>
      </c>
      <c r="G263" s="15" t="str">
        <f>IF(SUM('Test Sample Data'!G$3:G$98)&gt;10,IF(AND(ISNUMBER('Test Sample Data'!G262),'Test Sample Data'!G262&lt;$B$1,'Test Sample Data'!G262&gt;0),'Test Sample Data'!G262,$B$1),"")</f>
        <v/>
      </c>
      <c r="H263" s="15" t="str">
        <f>IF(SUM('Test Sample Data'!H$3:H$98)&gt;10,IF(AND(ISNUMBER('Test Sample Data'!H262),'Test Sample Data'!H262&lt;$B$1,'Test Sample Data'!H262&gt;0),'Test Sample Data'!H262,$B$1),"")</f>
        <v/>
      </c>
      <c r="I263" s="15" t="str">
        <f>IF(SUM('Test Sample Data'!I$3:I$98)&gt;10,IF(AND(ISNUMBER('Test Sample Data'!I262),'Test Sample Data'!I262&lt;$B$1,'Test Sample Data'!I262&gt;0),'Test Sample Data'!I262,$B$1),"")</f>
        <v/>
      </c>
      <c r="J263" s="15" t="str">
        <f>IF(SUM('Test Sample Data'!J$3:J$98)&gt;10,IF(AND(ISNUMBER('Test Sample Data'!J262),'Test Sample Data'!J262&lt;$B$1,'Test Sample Data'!J262&gt;0),'Test Sample Data'!J262,$B$1),"")</f>
        <v/>
      </c>
      <c r="K263" s="15" t="str">
        <f>IF(SUM('Test Sample Data'!K$3:K$98)&gt;10,IF(AND(ISNUMBER('Test Sample Data'!K262),'Test Sample Data'!K262&lt;$B$1,'Test Sample Data'!K262&gt;0),'Test Sample Data'!K262,$B$1),"")</f>
        <v/>
      </c>
      <c r="L263" s="15" t="str">
        <f>IF(SUM('Test Sample Data'!L$3:L$98)&gt;10,IF(AND(ISNUMBER('Test Sample Data'!L262),'Test Sample Data'!L262&lt;$B$1,'Test Sample Data'!L262&gt;0),'Test Sample Data'!L262,$B$1),"")</f>
        <v/>
      </c>
      <c r="M263" s="15" t="str">
        <f>IF(SUM('Test Sample Data'!M$3:M$98)&gt;10,IF(AND(ISNUMBER('Test Sample Data'!M262),'Test Sample Data'!M262&lt;$B$1,'Test Sample Data'!M262&gt;0),'Test Sample Data'!M262,$B$1),"")</f>
        <v/>
      </c>
      <c r="N263" s="15" t="str">
        <f>'Gene Table'!E262</f>
        <v>SLC6A4</v>
      </c>
      <c r="O263" s="14" t="s">
        <v>277</v>
      </c>
      <c r="P263" s="15" t="str">
        <f>IF(SUM('Control Sample Data'!D$3:D$98)&gt;10,IF(AND(ISNUMBER('Control Sample Data'!D262),'Control Sample Data'!D262&lt;$B$1,'Control Sample Data'!D262&gt;0),'Control Sample Data'!D262,$B$1),"")</f>
        <v/>
      </c>
      <c r="Q263" s="15" t="str">
        <f>IF(SUM('Control Sample Data'!E$3:E$98)&gt;10,IF(AND(ISNUMBER('Control Sample Data'!E262),'Control Sample Data'!E262&lt;$B$1,'Control Sample Data'!E262&gt;0),'Control Sample Data'!E262,$B$1),"")</f>
        <v/>
      </c>
      <c r="R263" s="15" t="str">
        <f>IF(SUM('Control Sample Data'!F$3:F$98)&gt;10,IF(AND(ISNUMBER('Control Sample Data'!F262),'Control Sample Data'!F262&lt;$B$1,'Control Sample Data'!F262&gt;0),'Control Sample Data'!F262,$B$1),"")</f>
        <v/>
      </c>
      <c r="S263" s="15" t="str">
        <f>IF(SUM('Control Sample Data'!G$3:G$98)&gt;10,IF(AND(ISNUMBER('Control Sample Data'!G262),'Control Sample Data'!G262&lt;$B$1,'Control Sample Data'!G262&gt;0),'Control Sample Data'!G262,$B$1),"")</f>
        <v/>
      </c>
      <c r="T263" s="15" t="str">
        <f>IF(SUM('Control Sample Data'!H$3:H$98)&gt;10,IF(AND(ISNUMBER('Control Sample Data'!H262),'Control Sample Data'!H262&lt;$B$1,'Control Sample Data'!H262&gt;0),'Control Sample Data'!H262,$B$1),"")</f>
        <v/>
      </c>
      <c r="U263" s="15" t="str">
        <f>IF(SUM('Control Sample Data'!I$3:I$98)&gt;10,IF(AND(ISNUMBER('Control Sample Data'!I262),'Control Sample Data'!I262&lt;$B$1,'Control Sample Data'!I262&gt;0),'Control Sample Data'!I262,$B$1),"")</f>
        <v/>
      </c>
      <c r="V263" s="15" t="str">
        <f>IF(SUM('Control Sample Data'!J$3:J$98)&gt;10,IF(AND(ISNUMBER('Control Sample Data'!J262),'Control Sample Data'!J262&lt;$B$1,'Control Sample Data'!J262&gt;0),'Control Sample Data'!J262,$B$1),"")</f>
        <v/>
      </c>
      <c r="W263" s="15" t="str">
        <f>IF(SUM('Control Sample Data'!K$3:K$98)&gt;10,IF(AND(ISNUMBER('Control Sample Data'!K262),'Control Sample Data'!K262&lt;$B$1,'Control Sample Data'!K262&gt;0),'Control Sample Data'!K262,$B$1),"")</f>
        <v/>
      </c>
      <c r="X263" s="15" t="str">
        <f>IF(SUM('Control Sample Data'!L$3:L$98)&gt;10,IF(AND(ISNUMBER('Control Sample Data'!L262),'Control Sample Data'!L262&lt;$B$1,'Control Sample Data'!L262&gt;0),'Control Sample Data'!L262,$B$1),"")</f>
        <v/>
      </c>
      <c r="Y263" s="15" t="str">
        <f>IF(SUM('Control Sample Data'!M$3:M$98)&gt;10,IF(AND(ISNUMBER('Control Sample Data'!M262),'Control Sample Data'!M262&lt;$B$1,'Control Sample Data'!M262&gt;0),'Control Sample Data'!M262,$B$1),"")</f>
        <v/>
      </c>
      <c r="AT263" s="34" t="str">
        <f t="shared" si="236"/>
        <v/>
      </c>
      <c r="AU263" s="34" t="str">
        <f t="shared" si="237"/>
        <v/>
      </c>
      <c r="AV263" s="34" t="str">
        <f t="shared" si="238"/>
        <v/>
      </c>
      <c r="AW263" s="34" t="str">
        <f t="shared" si="239"/>
        <v/>
      </c>
      <c r="AX263" s="34" t="str">
        <f t="shared" si="240"/>
        <v/>
      </c>
      <c r="AY263" s="34" t="str">
        <f t="shared" si="241"/>
        <v/>
      </c>
      <c r="AZ263" s="34" t="str">
        <f t="shared" si="242"/>
        <v/>
      </c>
      <c r="BA263" s="34" t="str">
        <f t="shared" si="243"/>
        <v/>
      </c>
      <c r="BB263" s="34" t="str">
        <f t="shared" si="244"/>
        <v/>
      </c>
      <c r="BC263" s="34" t="str">
        <f t="shared" si="245"/>
        <v/>
      </c>
      <c r="BD263" s="34" t="str">
        <f t="shared" si="246"/>
        <v/>
      </c>
      <c r="BE263" s="34" t="str">
        <f t="shared" si="247"/>
        <v/>
      </c>
      <c r="BF263" s="34" t="str">
        <f t="shared" si="248"/>
        <v/>
      </c>
      <c r="BG263" s="34" t="str">
        <f t="shared" si="249"/>
        <v/>
      </c>
      <c r="BH263" s="34" t="str">
        <f t="shared" si="250"/>
        <v/>
      </c>
      <c r="BI263" s="34" t="str">
        <f t="shared" si="251"/>
        <v/>
      </c>
      <c r="BJ263" s="34" t="str">
        <f t="shared" si="252"/>
        <v/>
      </c>
      <c r="BK263" s="34" t="str">
        <f t="shared" si="253"/>
        <v/>
      </c>
      <c r="BL263" s="34" t="str">
        <f t="shared" si="254"/>
        <v/>
      </c>
      <c r="BM263" s="34" t="str">
        <f t="shared" si="255"/>
        <v/>
      </c>
      <c r="BN263" s="36" t="e">
        <f t="shared" si="234"/>
        <v>#DIV/0!</v>
      </c>
      <c r="BO263" s="36" t="e">
        <f t="shared" si="235"/>
        <v>#DIV/0!</v>
      </c>
      <c r="BP263" s="37" t="str">
        <f t="shared" si="256"/>
        <v/>
      </c>
      <c r="BQ263" s="37" t="str">
        <f t="shared" si="257"/>
        <v/>
      </c>
      <c r="BR263" s="37" t="str">
        <f t="shared" si="258"/>
        <v/>
      </c>
      <c r="BS263" s="37" t="str">
        <f t="shared" si="259"/>
        <v/>
      </c>
      <c r="BT263" s="37" t="str">
        <f t="shared" si="260"/>
        <v/>
      </c>
      <c r="BU263" s="37" t="str">
        <f t="shared" si="261"/>
        <v/>
      </c>
      <c r="BV263" s="37" t="str">
        <f t="shared" si="262"/>
        <v/>
      </c>
      <c r="BW263" s="37" t="str">
        <f t="shared" si="263"/>
        <v/>
      </c>
      <c r="BX263" s="37" t="str">
        <f t="shared" si="264"/>
        <v/>
      </c>
      <c r="BY263" s="37" t="str">
        <f t="shared" si="265"/>
        <v/>
      </c>
      <c r="BZ263" s="37" t="str">
        <f t="shared" si="266"/>
        <v/>
      </c>
      <c r="CA263" s="37" t="str">
        <f t="shared" si="267"/>
        <v/>
      </c>
      <c r="CB263" s="37" t="str">
        <f t="shared" si="268"/>
        <v/>
      </c>
      <c r="CC263" s="37" t="str">
        <f t="shared" si="269"/>
        <v/>
      </c>
      <c r="CD263" s="37" t="str">
        <f t="shared" si="270"/>
        <v/>
      </c>
      <c r="CE263" s="37" t="str">
        <f t="shared" si="271"/>
        <v/>
      </c>
      <c r="CF263" s="37" t="str">
        <f t="shared" si="272"/>
        <v/>
      </c>
      <c r="CG263" s="37" t="str">
        <f t="shared" si="273"/>
        <v/>
      </c>
      <c r="CH263" s="37" t="str">
        <f t="shared" si="274"/>
        <v/>
      </c>
      <c r="CI263" s="37" t="str">
        <f t="shared" si="275"/>
        <v/>
      </c>
    </row>
    <row r="264" spans="1:87" ht="12.75">
      <c r="A264" s="16"/>
      <c r="B264" s="14" t="str">
        <f>'Gene Table'!E263</f>
        <v>DMTF1</v>
      </c>
      <c r="C264" s="14" t="s">
        <v>281</v>
      </c>
      <c r="D264" s="15" t="str">
        <f>IF(SUM('Test Sample Data'!D$3:D$98)&gt;10,IF(AND(ISNUMBER('Test Sample Data'!D263),'Test Sample Data'!D263&lt;$B$1,'Test Sample Data'!D263&gt;0),'Test Sample Data'!D263,$B$1),"")</f>
        <v/>
      </c>
      <c r="E264" s="15" t="str">
        <f>IF(SUM('Test Sample Data'!E$3:E$98)&gt;10,IF(AND(ISNUMBER('Test Sample Data'!E263),'Test Sample Data'!E263&lt;$B$1,'Test Sample Data'!E263&gt;0),'Test Sample Data'!E263,$B$1),"")</f>
        <v/>
      </c>
      <c r="F264" s="15" t="str">
        <f>IF(SUM('Test Sample Data'!F$3:F$98)&gt;10,IF(AND(ISNUMBER('Test Sample Data'!F263),'Test Sample Data'!F263&lt;$B$1,'Test Sample Data'!F263&gt;0),'Test Sample Data'!F263,$B$1),"")</f>
        <v/>
      </c>
      <c r="G264" s="15" t="str">
        <f>IF(SUM('Test Sample Data'!G$3:G$98)&gt;10,IF(AND(ISNUMBER('Test Sample Data'!G263),'Test Sample Data'!G263&lt;$B$1,'Test Sample Data'!G263&gt;0),'Test Sample Data'!G263,$B$1),"")</f>
        <v/>
      </c>
      <c r="H264" s="15" t="str">
        <f>IF(SUM('Test Sample Data'!H$3:H$98)&gt;10,IF(AND(ISNUMBER('Test Sample Data'!H263),'Test Sample Data'!H263&lt;$B$1,'Test Sample Data'!H263&gt;0),'Test Sample Data'!H263,$B$1),"")</f>
        <v/>
      </c>
      <c r="I264" s="15" t="str">
        <f>IF(SUM('Test Sample Data'!I$3:I$98)&gt;10,IF(AND(ISNUMBER('Test Sample Data'!I263),'Test Sample Data'!I263&lt;$B$1,'Test Sample Data'!I263&gt;0),'Test Sample Data'!I263,$B$1),"")</f>
        <v/>
      </c>
      <c r="J264" s="15" t="str">
        <f>IF(SUM('Test Sample Data'!J$3:J$98)&gt;10,IF(AND(ISNUMBER('Test Sample Data'!J263),'Test Sample Data'!J263&lt;$B$1,'Test Sample Data'!J263&gt;0),'Test Sample Data'!J263,$B$1),"")</f>
        <v/>
      </c>
      <c r="K264" s="15" t="str">
        <f>IF(SUM('Test Sample Data'!K$3:K$98)&gt;10,IF(AND(ISNUMBER('Test Sample Data'!K263),'Test Sample Data'!K263&lt;$B$1,'Test Sample Data'!K263&gt;0),'Test Sample Data'!K263,$B$1),"")</f>
        <v/>
      </c>
      <c r="L264" s="15" t="str">
        <f>IF(SUM('Test Sample Data'!L$3:L$98)&gt;10,IF(AND(ISNUMBER('Test Sample Data'!L263),'Test Sample Data'!L263&lt;$B$1,'Test Sample Data'!L263&gt;0),'Test Sample Data'!L263,$B$1),"")</f>
        <v/>
      </c>
      <c r="M264" s="15" t="str">
        <f>IF(SUM('Test Sample Data'!M$3:M$98)&gt;10,IF(AND(ISNUMBER('Test Sample Data'!M263),'Test Sample Data'!M263&lt;$B$1,'Test Sample Data'!M263&gt;0),'Test Sample Data'!M263,$B$1),"")</f>
        <v/>
      </c>
      <c r="N264" s="15" t="str">
        <f>'Gene Table'!E263</f>
        <v>DMTF1</v>
      </c>
      <c r="O264" s="14" t="s">
        <v>281</v>
      </c>
      <c r="P264" s="15" t="str">
        <f>IF(SUM('Control Sample Data'!D$3:D$98)&gt;10,IF(AND(ISNUMBER('Control Sample Data'!D263),'Control Sample Data'!D263&lt;$B$1,'Control Sample Data'!D263&gt;0),'Control Sample Data'!D263,$B$1),"")</f>
        <v/>
      </c>
      <c r="Q264" s="15" t="str">
        <f>IF(SUM('Control Sample Data'!E$3:E$98)&gt;10,IF(AND(ISNUMBER('Control Sample Data'!E263),'Control Sample Data'!E263&lt;$B$1,'Control Sample Data'!E263&gt;0),'Control Sample Data'!E263,$B$1),"")</f>
        <v/>
      </c>
      <c r="R264" s="15" t="str">
        <f>IF(SUM('Control Sample Data'!F$3:F$98)&gt;10,IF(AND(ISNUMBER('Control Sample Data'!F263),'Control Sample Data'!F263&lt;$B$1,'Control Sample Data'!F263&gt;0),'Control Sample Data'!F263,$B$1),"")</f>
        <v/>
      </c>
      <c r="S264" s="15" t="str">
        <f>IF(SUM('Control Sample Data'!G$3:G$98)&gt;10,IF(AND(ISNUMBER('Control Sample Data'!G263),'Control Sample Data'!G263&lt;$B$1,'Control Sample Data'!G263&gt;0),'Control Sample Data'!G263,$B$1),"")</f>
        <v/>
      </c>
      <c r="T264" s="15" t="str">
        <f>IF(SUM('Control Sample Data'!H$3:H$98)&gt;10,IF(AND(ISNUMBER('Control Sample Data'!H263),'Control Sample Data'!H263&lt;$B$1,'Control Sample Data'!H263&gt;0),'Control Sample Data'!H263,$B$1),"")</f>
        <v/>
      </c>
      <c r="U264" s="15" t="str">
        <f>IF(SUM('Control Sample Data'!I$3:I$98)&gt;10,IF(AND(ISNUMBER('Control Sample Data'!I263),'Control Sample Data'!I263&lt;$B$1,'Control Sample Data'!I263&gt;0),'Control Sample Data'!I263,$B$1),"")</f>
        <v/>
      </c>
      <c r="V264" s="15" t="str">
        <f>IF(SUM('Control Sample Data'!J$3:J$98)&gt;10,IF(AND(ISNUMBER('Control Sample Data'!J263),'Control Sample Data'!J263&lt;$B$1,'Control Sample Data'!J263&gt;0),'Control Sample Data'!J263,$B$1),"")</f>
        <v/>
      </c>
      <c r="W264" s="15" t="str">
        <f>IF(SUM('Control Sample Data'!K$3:K$98)&gt;10,IF(AND(ISNUMBER('Control Sample Data'!K263),'Control Sample Data'!K263&lt;$B$1,'Control Sample Data'!K263&gt;0),'Control Sample Data'!K263,$B$1),"")</f>
        <v/>
      </c>
      <c r="X264" s="15" t="str">
        <f>IF(SUM('Control Sample Data'!L$3:L$98)&gt;10,IF(AND(ISNUMBER('Control Sample Data'!L263),'Control Sample Data'!L263&lt;$B$1,'Control Sample Data'!L263&gt;0),'Control Sample Data'!L263,$B$1),"")</f>
        <v/>
      </c>
      <c r="Y264" s="15" t="str">
        <f>IF(SUM('Control Sample Data'!M$3:M$98)&gt;10,IF(AND(ISNUMBER('Control Sample Data'!M263),'Control Sample Data'!M263&lt;$B$1,'Control Sample Data'!M263&gt;0),'Control Sample Data'!M263,$B$1),"")</f>
        <v/>
      </c>
      <c r="AT264" s="34" t="str">
        <f t="shared" si="236"/>
        <v/>
      </c>
      <c r="AU264" s="34" t="str">
        <f t="shared" si="237"/>
        <v/>
      </c>
      <c r="AV264" s="34" t="str">
        <f t="shared" si="238"/>
        <v/>
      </c>
      <c r="AW264" s="34" t="str">
        <f t="shared" si="239"/>
        <v/>
      </c>
      <c r="AX264" s="34" t="str">
        <f t="shared" si="240"/>
        <v/>
      </c>
      <c r="AY264" s="34" t="str">
        <f t="shared" si="241"/>
        <v/>
      </c>
      <c r="AZ264" s="34" t="str">
        <f t="shared" si="242"/>
        <v/>
      </c>
      <c r="BA264" s="34" t="str">
        <f t="shared" si="243"/>
        <v/>
      </c>
      <c r="BB264" s="34" t="str">
        <f t="shared" si="244"/>
        <v/>
      </c>
      <c r="BC264" s="34" t="str">
        <f t="shared" si="245"/>
        <v/>
      </c>
      <c r="BD264" s="34" t="str">
        <f t="shared" si="246"/>
        <v/>
      </c>
      <c r="BE264" s="34" t="str">
        <f t="shared" si="247"/>
        <v/>
      </c>
      <c r="BF264" s="34" t="str">
        <f t="shared" si="248"/>
        <v/>
      </c>
      <c r="BG264" s="34" t="str">
        <f t="shared" si="249"/>
        <v/>
      </c>
      <c r="BH264" s="34" t="str">
        <f t="shared" si="250"/>
        <v/>
      </c>
      <c r="BI264" s="34" t="str">
        <f t="shared" si="251"/>
        <v/>
      </c>
      <c r="BJ264" s="34" t="str">
        <f t="shared" si="252"/>
        <v/>
      </c>
      <c r="BK264" s="34" t="str">
        <f t="shared" si="253"/>
        <v/>
      </c>
      <c r="BL264" s="34" t="str">
        <f t="shared" si="254"/>
        <v/>
      </c>
      <c r="BM264" s="34" t="str">
        <f t="shared" si="255"/>
        <v/>
      </c>
      <c r="BN264" s="36" t="e">
        <f t="shared" si="234"/>
        <v>#DIV/0!</v>
      </c>
      <c r="BO264" s="36" t="e">
        <f t="shared" si="235"/>
        <v>#DIV/0!</v>
      </c>
      <c r="BP264" s="37" t="str">
        <f t="shared" si="256"/>
        <v/>
      </c>
      <c r="BQ264" s="37" t="str">
        <f t="shared" si="257"/>
        <v/>
      </c>
      <c r="BR264" s="37" t="str">
        <f t="shared" si="258"/>
        <v/>
      </c>
      <c r="BS264" s="37" t="str">
        <f t="shared" si="259"/>
        <v/>
      </c>
      <c r="BT264" s="37" t="str">
        <f t="shared" si="260"/>
        <v/>
      </c>
      <c r="BU264" s="37" t="str">
        <f t="shared" si="261"/>
        <v/>
      </c>
      <c r="BV264" s="37" t="str">
        <f t="shared" si="262"/>
        <v/>
      </c>
      <c r="BW264" s="37" t="str">
        <f t="shared" si="263"/>
        <v/>
      </c>
      <c r="BX264" s="37" t="str">
        <f t="shared" si="264"/>
        <v/>
      </c>
      <c r="BY264" s="37" t="str">
        <f t="shared" si="265"/>
        <v/>
      </c>
      <c r="BZ264" s="37" t="str">
        <f t="shared" si="266"/>
        <v/>
      </c>
      <c r="CA264" s="37" t="str">
        <f t="shared" si="267"/>
        <v/>
      </c>
      <c r="CB264" s="37" t="str">
        <f t="shared" si="268"/>
        <v/>
      </c>
      <c r="CC264" s="37" t="str">
        <f t="shared" si="269"/>
        <v/>
      </c>
      <c r="CD264" s="37" t="str">
        <f t="shared" si="270"/>
        <v/>
      </c>
      <c r="CE264" s="37" t="str">
        <f t="shared" si="271"/>
        <v/>
      </c>
      <c r="CF264" s="37" t="str">
        <f t="shared" si="272"/>
        <v/>
      </c>
      <c r="CG264" s="37" t="str">
        <f t="shared" si="273"/>
        <v/>
      </c>
      <c r="CH264" s="37" t="str">
        <f t="shared" si="274"/>
        <v/>
      </c>
      <c r="CI264" s="37" t="str">
        <f t="shared" si="275"/>
        <v/>
      </c>
    </row>
    <row r="265" spans="1:87" ht="12.75">
      <c r="A265" s="16"/>
      <c r="B265" s="14" t="str">
        <f>'Gene Table'!E264</f>
        <v>CDC34</v>
      </c>
      <c r="C265" s="14" t="s">
        <v>285</v>
      </c>
      <c r="D265" s="15" t="str">
        <f>IF(SUM('Test Sample Data'!D$3:D$98)&gt;10,IF(AND(ISNUMBER('Test Sample Data'!D264),'Test Sample Data'!D264&lt;$B$1,'Test Sample Data'!D264&gt;0),'Test Sample Data'!D264,$B$1),"")</f>
        <v/>
      </c>
      <c r="E265" s="15" t="str">
        <f>IF(SUM('Test Sample Data'!E$3:E$98)&gt;10,IF(AND(ISNUMBER('Test Sample Data'!E264),'Test Sample Data'!E264&lt;$B$1,'Test Sample Data'!E264&gt;0),'Test Sample Data'!E264,$B$1),"")</f>
        <v/>
      </c>
      <c r="F265" s="15" t="str">
        <f>IF(SUM('Test Sample Data'!F$3:F$98)&gt;10,IF(AND(ISNUMBER('Test Sample Data'!F264),'Test Sample Data'!F264&lt;$B$1,'Test Sample Data'!F264&gt;0),'Test Sample Data'!F264,$B$1),"")</f>
        <v/>
      </c>
      <c r="G265" s="15" t="str">
        <f>IF(SUM('Test Sample Data'!G$3:G$98)&gt;10,IF(AND(ISNUMBER('Test Sample Data'!G264),'Test Sample Data'!G264&lt;$B$1,'Test Sample Data'!G264&gt;0),'Test Sample Data'!G264,$B$1),"")</f>
        <v/>
      </c>
      <c r="H265" s="15" t="str">
        <f>IF(SUM('Test Sample Data'!H$3:H$98)&gt;10,IF(AND(ISNUMBER('Test Sample Data'!H264),'Test Sample Data'!H264&lt;$B$1,'Test Sample Data'!H264&gt;0),'Test Sample Data'!H264,$B$1),"")</f>
        <v/>
      </c>
      <c r="I265" s="15" t="str">
        <f>IF(SUM('Test Sample Data'!I$3:I$98)&gt;10,IF(AND(ISNUMBER('Test Sample Data'!I264),'Test Sample Data'!I264&lt;$B$1,'Test Sample Data'!I264&gt;0),'Test Sample Data'!I264,$B$1),"")</f>
        <v/>
      </c>
      <c r="J265" s="15" t="str">
        <f>IF(SUM('Test Sample Data'!J$3:J$98)&gt;10,IF(AND(ISNUMBER('Test Sample Data'!J264),'Test Sample Data'!J264&lt;$B$1,'Test Sample Data'!J264&gt;0),'Test Sample Data'!J264,$B$1),"")</f>
        <v/>
      </c>
      <c r="K265" s="15" t="str">
        <f>IF(SUM('Test Sample Data'!K$3:K$98)&gt;10,IF(AND(ISNUMBER('Test Sample Data'!K264),'Test Sample Data'!K264&lt;$B$1,'Test Sample Data'!K264&gt;0),'Test Sample Data'!K264,$B$1),"")</f>
        <v/>
      </c>
      <c r="L265" s="15" t="str">
        <f>IF(SUM('Test Sample Data'!L$3:L$98)&gt;10,IF(AND(ISNUMBER('Test Sample Data'!L264),'Test Sample Data'!L264&lt;$B$1,'Test Sample Data'!L264&gt;0),'Test Sample Data'!L264,$B$1),"")</f>
        <v/>
      </c>
      <c r="M265" s="15" t="str">
        <f>IF(SUM('Test Sample Data'!M$3:M$98)&gt;10,IF(AND(ISNUMBER('Test Sample Data'!M264),'Test Sample Data'!M264&lt;$B$1,'Test Sample Data'!M264&gt;0),'Test Sample Data'!M264,$B$1),"")</f>
        <v/>
      </c>
      <c r="N265" s="15" t="str">
        <f>'Gene Table'!E264</f>
        <v>CDC34</v>
      </c>
      <c r="O265" s="14" t="s">
        <v>285</v>
      </c>
      <c r="P265" s="15" t="str">
        <f>IF(SUM('Control Sample Data'!D$3:D$98)&gt;10,IF(AND(ISNUMBER('Control Sample Data'!D264),'Control Sample Data'!D264&lt;$B$1,'Control Sample Data'!D264&gt;0),'Control Sample Data'!D264,$B$1),"")</f>
        <v/>
      </c>
      <c r="Q265" s="15" t="str">
        <f>IF(SUM('Control Sample Data'!E$3:E$98)&gt;10,IF(AND(ISNUMBER('Control Sample Data'!E264),'Control Sample Data'!E264&lt;$B$1,'Control Sample Data'!E264&gt;0),'Control Sample Data'!E264,$B$1),"")</f>
        <v/>
      </c>
      <c r="R265" s="15" t="str">
        <f>IF(SUM('Control Sample Data'!F$3:F$98)&gt;10,IF(AND(ISNUMBER('Control Sample Data'!F264),'Control Sample Data'!F264&lt;$B$1,'Control Sample Data'!F264&gt;0),'Control Sample Data'!F264,$B$1),"")</f>
        <v/>
      </c>
      <c r="S265" s="15" t="str">
        <f>IF(SUM('Control Sample Data'!G$3:G$98)&gt;10,IF(AND(ISNUMBER('Control Sample Data'!G264),'Control Sample Data'!G264&lt;$B$1,'Control Sample Data'!G264&gt;0),'Control Sample Data'!G264,$B$1),"")</f>
        <v/>
      </c>
      <c r="T265" s="15" t="str">
        <f>IF(SUM('Control Sample Data'!H$3:H$98)&gt;10,IF(AND(ISNUMBER('Control Sample Data'!H264),'Control Sample Data'!H264&lt;$B$1,'Control Sample Data'!H264&gt;0),'Control Sample Data'!H264,$B$1),"")</f>
        <v/>
      </c>
      <c r="U265" s="15" t="str">
        <f>IF(SUM('Control Sample Data'!I$3:I$98)&gt;10,IF(AND(ISNUMBER('Control Sample Data'!I264),'Control Sample Data'!I264&lt;$B$1,'Control Sample Data'!I264&gt;0),'Control Sample Data'!I264,$B$1),"")</f>
        <v/>
      </c>
      <c r="V265" s="15" t="str">
        <f>IF(SUM('Control Sample Data'!J$3:J$98)&gt;10,IF(AND(ISNUMBER('Control Sample Data'!J264),'Control Sample Data'!J264&lt;$B$1,'Control Sample Data'!J264&gt;0),'Control Sample Data'!J264,$B$1),"")</f>
        <v/>
      </c>
      <c r="W265" s="15" t="str">
        <f>IF(SUM('Control Sample Data'!K$3:K$98)&gt;10,IF(AND(ISNUMBER('Control Sample Data'!K264),'Control Sample Data'!K264&lt;$B$1,'Control Sample Data'!K264&gt;0),'Control Sample Data'!K264,$B$1),"")</f>
        <v/>
      </c>
      <c r="X265" s="15" t="str">
        <f>IF(SUM('Control Sample Data'!L$3:L$98)&gt;10,IF(AND(ISNUMBER('Control Sample Data'!L264),'Control Sample Data'!L264&lt;$B$1,'Control Sample Data'!L264&gt;0),'Control Sample Data'!L264,$B$1),"")</f>
        <v/>
      </c>
      <c r="Y265" s="15" t="str">
        <f>IF(SUM('Control Sample Data'!M$3:M$98)&gt;10,IF(AND(ISNUMBER('Control Sample Data'!M264),'Control Sample Data'!M264&lt;$B$1,'Control Sample Data'!M264&gt;0),'Control Sample Data'!M264,$B$1),"")</f>
        <v/>
      </c>
      <c r="AT265" s="34" t="str">
        <f t="shared" si="236"/>
        <v/>
      </c>
      <c r="AU265" s="34" t="str">
        <f t="shared" si="237"/>
        <v/>
      </c>
      <c r="AV265" s="34" t="str">
        <f t="shared" si="238"/>
        <v/>
      </c>
      <c r="AW265" s="34" t="str">
        <f t="shared" si="239"/>
        <v/>
      </c>
      <c r="AX265" s="34" t="str">
        <f t="shared" si="240"/>
        <v/>
      </c>
      <c r="AY265" s="34" t="str">
        <f t="shared" si="241"/>
        <v/>
      </c>
      <c r="AZ265" s="34" t="str">
        <f t="shared" si="242"/>
        <v/>
      </c>
      <c r="BA265" s="34" t="str">
        <f t="shared" si="243"/>
        <v/>
      </c>
      <c r="BB265" s="34" t="str">
        <f t="shared" si="244"/>
        <v/>
      </c>
      <c r="BC265" s="34" t="str">
        <f t="shared" si="245"/>
        <v/>
      </c>
      <c r="BD265" s="34" t="str">
        <f t="shared" si="246"/>
        <v/>
      </c>
      <c r="BE265" s="34" t="str">
        <f t="shared" si="247"/>
        <v/>
      </c>
      <c r="BF265" s="34" t="str">
        <f t="shared" si="248"/>
        <v/>
      </c>
      <c r="BG265" s="34" t="str">
        <f t="shared" si="249"/>
        <v/>
      </c>
      <c r="BH265" s="34" t="str">
        <f t="shared" si="250"/>
        <v/>
      </c>
      <c r="BI265" s="34" t="str">
        <f t="shared" si="251"/>
        <v/>
      </c>
      <c r="BJ265" s="34" t="str">
        <f t="shared" si="252"/>
        <v/>
      </c>
      <c r="BK265" s="34" t="str">
        <f t="shared" si="253"/>
        <v/>
      </c>
      <c r="BL265" s="34" t="str">
        <f t="shared" si="254"/>
        <v/>
      </c>
      <c r="BM265" s="34" t="str">
        <f t="shared" si="255"/>
        <v/>
      </c>
      <c r="BN265" s="36" t="e">
        <f t="shared" si="234"/>
        <v>#DIV/0!</v>
      </c>
      <c r="BO265" s="36" t="e">
        <f t="shared" si="235"/>
        <v>#DIV/0!</v>
      </c>
      <c r="BP265" s="37" t="str">
        <f t="shared" si="256"/>
        <v/>
      </c>
      <c r="BQ265" s="37" t="str">
        <f t="shared" si="257"/>
        <v/>
      </c>
      <c r="BR265" s="37" t="str">
        <f t="shared" si="258"/>
        <v/>
      </c>
      <c r="BS265" s="37" t="str">
        <f t="shared" si="259"/>
        <v/>
      </c>
      <c r="BT265" s="37" t="str">
        <f t="shared" si="260"/>
        <v/>
      </c>
      <c r="BU265" s="37" t="str">
        <f t="shared" si="261"/>
        <v/>
      </c>
      <c r="BV265" s="37" t="str">
        <f t="shared" si="262"/>
        <v/>
      </c>
      <c r="BW265" s="37" t="str">
        <f t="shared" si="263"/>
        <v/>
      </c>
      <c r="BX265" s="37" t="str">
        <f t="shared" si="264"/>
        <v/>
      </c>
      <c r="BY265" s="37" t="str">
        <f t="shared" si="265"/>
        <v/>
      </c>
      <c r="BZ265" s="37" t="str">
        <f t="shared" si="266"/>
        <v/>
      </c>
      <c r="CA265" s="37" t="str">
        <f t="shared" si="267"/>
        <v/>
      </c>
      <c r="CB265" s="37" t="str">
        <f t="shared" si="268"/>
        <v/>
      </c>
      <c r="CC265" s="37" t="str">
        <f t="shared" si="269"/>
        <v/>
      </c>
      <c r="CD265" s="37" t="str">
        <f t="shared" si="270"/>
        <v/>
      </c>
      <c r="CE265" s="37" t="str">
        <f t="shared" si="271"/>
        <v/>
      </c>
      <c r="CF265" s="37" t="str">
        <f t="shared" si="272"/>
        <v/>
      </c>
      <c r="CG265" s="37" t="str">
        <f t="shared" si="273"/>
        <v/>
      </c>
      <c r="CH265" s="37" t="str">
        <f t="shared" si="274"/>
        <v/>
      </c>
      <c r="CI265" s="37" t="str">
        <f t="shared" si="275"/>
        <v/>
      </c>
    </row>
    <row r="266" spans="1:87" ht="12.75">
      <c r="A266" s="16"/>
      <c r="B266" s="14" t="str">
        <f>'Gene Table'!E265</f>
        <v>CDC25A</v>
      </c>
      <c r="C266" s="14" t="s">
        <v>289</v>
      </c>
      <c r="D266" s="15" t="str">
        <f>IF(SUM('Test Sample Data'!D$3:D$98)&gt;10,IF(AND(ISNUMBER('Test Sample Data'!D265),'Test Sample Data'!D265&lt;$B$1,'Test Sample Data'!D265&gt;0),'Test Sample Data'!D265,$B$1),"")</f>
        <v/>
      </c>
      <c r="E266" s="15" t="str">
        <f>IF(SUM('Test Sample Data'!E$3:E$98)&gt;10,IF(AND(ISNUMBER('Test Sample Data'!E265),'Test Sample Data'!E265&lt;$B$1,'Test Sample Data'!E265&gt;0),'Test Sample Data'!E265,$B$1),"")</f>
        <v/>
      </c>
      <c r="F266" s="15" t="str">
        <f>IF(SUM('Test Sample Data'!F$3:F$98)&gt;10,IF(AND(ISNUMBER('Test Sample Data'!F265),'Test Sample Data'!F265&lt;$B$1,'Test Sample Data'!F265&gt;0),'Test Sample Data'!F265,$B$1),"")</f>
        <v/>
      </c>
      <c r="G266" s="15" t="str">
        <f>IF(SUM('Test Sample Data'!G$3:G$98)&gt;10,IF(AND(ISNUMBER('Test Sample Data'!G265),'Test Sample Data'!G265&lt;$B$1,'Test Sample Data'!G265&gt;0),'Test Sample Data'!G265,$B$1),"")</f>
        <v/>
      </c>
      <c r="H266" s="15" t="str">
        <f>IF(SUM('Test Sample Data'!H$3:H$98)&gt;10,IF(AND(ISNUMBER('Test Sample Data'!H265),'Test Sample Data'!H265&lt;$B$1,'Test Sample Data'!H265&gt;0),'Test Sample Data'!H265,$B$1),"")</f>
        <v/>
      </c>
      <c r="I266" s="15" t="str">
        <f>IF(SUM('Test Sample Data'!I$3:I$98)&gt;10,IF(AND(ISNUMBER('Test Sample Data'!I265),'Test Sample Data'!I265&lt;$B$1,'Test Sample Data'!I265&gt;0),'Test Sample Data'!I265,$B$1),"")</f>
        <v/>
      </c>
      <c r="J266" s="15" t="str">
        <f>IF(SUM('Test Sample Data'!J$3:J$98)&gt;10,IF(AND(ISNUMBER('Test Sample Data'!J265),'Test Sample Data'!J265&lt;$B$1,'Test Sample Data'!J265&gt;0),'Test Sample Data'!J265,$B$1),"")</f>
        <v/>
      </c>
      <c r="K266" s="15" t="str">
        <f>IF(SUM('Test Sample Data'!K$3:K$98)&gt;10,IF(AND(ISNUMBER('Test Sample Data'!K265),'Test Sample Data'!K265&lt;$B$1,'Test Sample Data'!K265&gt;0),'Test Sample Data'!K265,$B$1),"")</f>
        <v/>
      </c>
      <c r="L266" s="15" t="str">
        <f>IF(SUM('Test Sample Data'!L$3:L$98)&gt;10,IF(AND(ISNUMBER('Test Sample Data'!L265),'Test Sample Data'!L265&lt;$B$1,'Test Sample Data'!L265&gt;0),'Test Sample Data'!L265,$B$1),"")</f>
        <v/>
      </c>
      <c r="M266" s="15" t="str">
        <f>IF(SUM('Test Sample Data'!M$3:M$98)&gt;10,IF(AND(ISNUMBER('Test Sample Data'!M265),'Test Sample Data'!M265&lt;$B$1,'Test Sample Data'!M265&gt;0),'Test Sample Data'!M265,$B$1),"")</f>
        <v/>
      </c>
      <c r="N266" s="15" t="str">
        <f>'Gene Table'!E265</f>
        <v>CDC25A</v>
      </c>
      <c r="O266" s="14" t="s">
        <v>289</v>
      </c>
      <c r="P266" s="15" t="str">
        <f>IF(SUM('Control Sample Data'!D$3:D$98)&gt;10,IF(AND(ISNUMBER('Control Sample Data'!D265),'Control Sample Data'!D265&lt;$B$1,'Control Sample Data'!D265&gt;0),'Control Sample Data'!D265,$B$1),"")</f>
        <v/>
      </c>
      <c r="Q266" s="15" t="str">
        <f>IF(SUM('Control Sample Data'!E$3:E$98)&gt;10,IF(AND(ISNUMBER('Control Sample Data'!E265),'Control Sample Data'!E265&lt;$B$1,'Control Sample Data'!E265&gt;0),'Control Sample Data'!E265,$B$1),"")</f>
        <v/>
      </c>
      <c r="R266" s="15" t="str">
        <f>IF(SUM('Control Sample Data'!F$3:F$98)&gt;10,IF(AND(ISNUMBER('Control Sample Data'!F265),'Control Sample Data'!F265&lt;$B$1,'Control Sample Data'!F265&gt;0),'Control Sample Data'!F265,$B$1),"")</f>
        <v/>
      </c>
      <c r="S266" s="15" t="str">
        <f>IF(SUM('Control Sample Data'!G$3:G$98)&gt;10,IF(AND(ISNUMBER('Control Sample Data'!G265),'Control Sample Data'!G265&lt;$B$1,'Control Sample Data'!G265&gt;0),'Control Sample Data'!G265,$B$1),"")</f>
        <v/>
      </c>
      <c r="T266" s="15" t="str">
        <f>IF(SUM('Control Sample Data'!H$3:H$98)&gt;10,IF(AND(ISNUMBER('Control Sample Data'!H265),'Control Sample Data'!H265&lt;$B$1,'Control Sample Data'!H265&gt;0),'Control Sample Data'!H265,$B$1),"")</f>
        <v/>
      </c>
      <c r="U266" s="15" t="str">
        <f>IF(SUM('Control Sample Data'!I$3:I$98)&gt;10,IF(AND(ISNUMBER('Control Sample Data'!I265),'Control Sample Data'!I265&lt;$B$1,'Control Sample Data'!I265&gt;0),'Control Sample Data'!I265,$B$1),"")</f>
        <v/>
      </c>
      <c r="V266" s="15" t="str">
        <f>IF(SUM('Control Sample Data'!J$3:J$98)&gt;10,IF(AND(ISNUMBER('Control Sample Data'!J265),'Control Sample Data'!J265&lt;$B$1,'Control Sample Data'!J265&gt;0),'Control Sample Data'!J265,$B$1),"")</f>
        <v/>
      </c>
      <c r="W266" s="15" t="str">
        <f>IF(SUM('Control Sample Data'!K$3:K$98)&gt;10,IF(AND(ISNUMBER('Control Sample Data'!K265),'Control Sample Data'!K265&lt;$B$1,'Control Sample Data'!K265&gt;0),'Control Sample Data'!K265,$B$1),"")</f>
        <v/>
      </c>
      <c r="X266" s="15" t="str">
        <f>IF(SUM('Control Sample Data'!L$3:L$98)&gt;10,IF(AND(ISNUMBER('Control Sample Data'!L265),'Control Sample Data'!L265&lt;$B$1,'Control Sample Data'!L265&gt;0),'Control Sample Data'!L265,$B$1),"")</f>
        <v/>
      </c>
      <c r="Y266" s="15" t="str">
        <f>IF(SUM('Control Sample Data'!M$3:M$98)&gt;10,IF(AND(ISNUMBER('Control Sample Data'!M265),'Control Sample Data'!M265&lt;$B$1,'Control Sample Data'!M265&gt;0),'Control Sample Data'!M265,$B$1),"")</f>
        <v/>
      </c>
      <c r="AT266" s="34" t="str">
        <f t="shared" si="236"/>
        <v/>
      </c>
      <c r="AU266" s="34" t="str">
        <f t="shared" si="237"/>
        <v/>
      </c>
      <c r="AV266" s="34" t="str">
        <f t="shared" si="238"/>
        <v/>
      </c>
      <c r="AW266" s="34" t="str">
        <f t="shared" si="239"/>
        <v/>
      </c>
      <c r="AX266" s="34" t="str">
        <f t="shared" si="240"/>
        <v/>
      </c>
      <c r="AY266" s="34" t="str">
        <f t="shared" si="241"/>
        <v/>
      </c>
      <c r="AZ266" s="34" t="str">
        <f t="shared" si="242"/>
        <v/>
      </c>
      <c r="BA266" s="34" t="str">
        <f t="shared" si="243"/>
        <v/>
      </c>
      <c r="BB266" s="34" t="str">
        <f t="shared" si="244"/>
        <v/>
      </c>
      <c r="BC266" s="34" t="str">
        <f t="shared" si="245"/>
        <v/>
      </c>
      <c r="BD266" s="34" t="str">
        <f t="shared" si="246"/>
        <v/>
      </c>
      <c r="BE266" s="34" t="str">
        <f t="shared" si="247"/>
        <v/>
      </c>
      <c r="BF266" s="34" t="str">
        <f t="shared" si="248"/>
        <v/>
      </c>
      <c r="BG266" s="34" t="str">
        <f t="shared" si="249"/>
        <v/>
      </c>
      <c r="BH266" s="34" t="str">
        <f t="shared" si="250"/>
        <v/>
      </c>
      <c r="BI266" s="34" t="str">
        <f t="shared" si="251"/>
        <v/>
      </c>
      <c r="BJ266" s="34" t="str">
        <f t="shared" si="252"/>
        <v/>
      </c>
      <c r="BK266" s="34" t="str">
        <f t="shared" si="253"/>
        <v/>
      </c>
      <c r="BL266" s="34" t="str">
        <f t="shared" si="254"/>
        <v/>
      </c>
      <c r="BM266" s="34" t="str">
        <f t="shared" si="255"/>
        <v/>
      </c>
      <c r="BN266" s="36" t="e">
        <f t="shared" si="234"/>
        <v>#DIV/0!</v>
      </c>
      <c r="BO266" s="36" t="e">
        <f t="shared" si="235"/>
        <v>#DIV/0!</v>
      </c>
      <c r="BP266" s="37" t="str">
        <f t="shared" si="256"/>
        <v/>
      </c>
      <c r="BQ266" s="37" t="str">
        <f t="shared" si="257"/>
        <v/>
      </c>
      <c r="BR266" s="37" t="str">
        <f t="shared" si="258"/>
        <v/>
      </c>
      <c r="BS266" s="37" t="str">
        <f t="shared" si="259"/>
        <v/>
      </c>
      <c r="BT266" s="37" t="str">
        <f t="shared" si="260"/>
        <v/>
      </c>
      <c r="BU266" s="37" t="str">
        <f t="shared" si="261"/>
        <v/>
      </c>
      <c r="BV266" s="37" t="str">
        <f t="shared" si="262"/>
        <v/>
      </c>
      <c r="BW266" s="37" t="str">
        <f t="shared" si="263"/>
        <v/>
      </c>
      <c r="BX266" s="37" t="str">
        <f t="shared" si="264"/>
        <v/>
      </c>
      <c r="BY266" s="37" t="str">
        <f t="shared" si="265"/>
        <v/>
      </c>
      <c r="BZ266" s="37" t="str">
        <f t="shared" si="266"/>
        <v/>
      </c>
      <c r="CA266" s="37" t="str">
        <f t="shared" si="267"/>
        <v/>
      </c>
      <c r="CB266" s="37" t="str">
        <f t="shared" si="268"/>
        <v/>
      </c>
      <c r="CC266" s="37" t="str">
        <f t="shared" si="269"/>
        <v/>
      </c>
      <c r="CD266" s="37" t="str">
        <f t="shared" si="270"/>
        <v/>
      </c>
      <c r="CE266" s="37" t="str">
        <f t="shared" si="271"/>
        <v/>
      </c>
      <c r="CF266" s="37" t="str">
        <f t="shared" si="272"/>
        <v/>
      </c>
      <c r="CG266" s="37" t="str">
        <f t="shared" si="273"/>
        <v/>
      </c>
      <c r="CH266" s="37" t="str">
        <f t="shared" si="274"/>
        <v/>
      </c>
      <c r="CI266" s="37" t="str">
        <f t="shared" si="275"/>
        <v/>
      </c>
    </row>
    <row r="267" spans="1:87" ht="12.75">
      <c r="A267" s="16"/>
      <c r="B267" s="14" t="str">
        <f>'Gene Table'!E266</f>
        <v>CDC20</v>
      </c>
      <c r="C267" s="14" t="s">
        <v>293</v>
      </c>
      <c r="D267" s="15" t="str">
        <f>IF(SUM('Test Sample Data'!D$3:D$98)&gt;10,IF(AND(ISNUMBER('Test Sample Data'!D266),'Test Sample Data'!D266&lt;$B$1,'Test Sample Data'!D266&gt;0),'Test Sample Data'!D266,$B$1),"")</f>
        <v/>
      </c>
      <c r="E267" s="15" t="str">
        <f>IF(SUM('Test Sample Data'!E$3:E$98)&gt;10,IF(AND(ISNUMBER('Test Sample Data'!E266),'Test Sample Data'!E266&lt;$B$1,'Test Sample Data'!E266&gt;0),'Test Sample Data'!E266,$B$1),"")</f>
        <v/>
      </c>
      <c r="F267" s="15" t="str">
        <f>IF(SUM('Test Sample Data'!F$3:F$98)&gt;10,IF(AND(ISNUMBER('Test Sample Data'!F266),'Test Sample Data'!F266&lt;$B$1,'Test Sample Data'!F266&gt;0),'Test Sample Data'!F266,$B$1),"")</f>
        <v/>
      </c>
      <c r="G267" s="15" t="str">
        <f>IF(SUM('Test Sample Data'!G$3:G$98)&gt;10,IF(AND(ISNUMBER('Test Sample Data'!G266),'Test Sample Data'!G266&lt;$B$1,'Test Sample Data'!G266&gt;0),'Test Sample Data'!G266,$B$1),"")</f>
        <v/>
      </c>
      <c r="H267" s="15" t="str">
        <f>IF(SUM('Test Sample Data'!H$3:H$98)&gt;10,IF(AND(ISNUMBER('Test Sample Data'!H266),'Test Sample Data'!H266&lt;$B$1,'Test Sample Data'!H266&gt;0),'Test Sample Data'!H266,$B$1),"")</f>
        <v/>
      </c>
      <c r="I267" s="15" t="str">
        <f>IF(SUM('Test Sample Data'!I$3:I$98)&gt;10,IF(AND(ISNUMBER('Test Sample Data'!I266),'Test Sample Data'!I266&lt;$B$1,'Test Sample Data'!I266&gt;0),'Test Sample Data'!I266,$B$1),"")</f>
        <v/>
      </c>
      <c r="J267" s="15" t="str">
        <f>IF(SUM('Test Sample Data'!J$3:J$98)&gt;10,IF(AND(ISNUMBER('Test Sample Data'!J266),'Test Sample Data'!J266&lt;$B$1,'Test Sample Data'!J266&gt;0),'Test Sample Data'!J266,$B$1),"")</f>
        <v/>
      </c>
      <c r="K267" s="15" t="str">
        <f>IF(SUM('Test Sample Data'!K$3:K$98)&gt;10,IF(AND(ISNUMBER('Test Sample Data'!K266),'Test Sample Data'!K266&lt;$B$1,'Test Sample Data'!K266&gt;0),'Test Sample Data'!K266,$B$1),"")</f>
        <v/>
      </c>
      <c r="L267" s="15" t="str">
        <f>IF(SUM('Test Sample Data'!L$3:L$98)&gt;10,IF(AND(ISNUMBER('Test Sample Data'!L266),'Test Sample Data'!L266&lt;$B$1,'Test Sample Data'!L266&gt;0),'Test Sample Data'!L266,$B$1),"")</f>
        <v/>
      </c>
      <c r="M267" s="15" t="str">
        <f>IF(SUM('Test Sample Data'!M$3:M$98)&gt;10,IF(AND(ISNUMBER('Test Sample Data'!M266),'Test Sample Data'!M266&lt;$B$1,'Test Sample Data'!M266&gt;0),'Test Sample Data'!M266,$B$1),"")</f>
        <v/>
      </c>
      <c r="N267" s="15" t="str">
        <f>'Gene Table'!E266</f>
        <v>CDC20</v>
      </c>
      <c r="O267" s="14" t="s">
        <v>293</v>
      </c>
      <c r="P267" s="15" t="str">
        <f>IF(SUM('Control Sample Data'!D$3:D$98)&gt;10,IF(AND(ISNUMBER('Control Sample Data'!D266),'Control Sample Data'!D266&lt;$B$1,'Control Sample Data'!D266&gt;0),'Control Sample Data'!D266,$B$1),"")</f>
        <v/>
      </c>
      <c r="Q267" s="15" t="str">
        <f>IF(SUM('Control Sample Data'!E$3:E$98)&gt;10,IF(AND(ISNUMBER('Control Sample Data'!E266),'Control Sample Data'!E266&lt;$B$1,'Control Sample Data'!E266&gt;0),'Control Sample Data'!E266,$B$1),"")</f>
        <v/>
      </c>
      <c r="R267" s="15" t="str">
        <f>IF(SUM('Control Sample Data'!F$3:F$98)&gt;10,IF(AND(ISNUMBER('Control Sample Data'!F266),'Control Sample Data'!F266&lt;$B$1,'Control Sample Data'!F266&gt;0),'Control Sample Data'!F266,$B$1),"")</f>
        <v/>
      </c>
      <c r="S267" s="15" t="str">
        <f>IF(SUM('Control Sample Data'!G$3:G$98)&gt;10,IF(AND(ISNUMBER('Control Sample Data'!G266),'Control Sample Data'!G266&lt;$B$1,'Control Sample Data'!G266&gt;0),'Control Sample Data'!G266,$B$1),"")</f>
        <v/>
      </c>
      <c r="T267" s="15" t="str">
        <f>IF(SUM('Control Sample Data'!H$3:H$98)&gt;10,IF(AND(ISNUMBER('Control Sample Data'!H266),'Control Sample Data'!H266&lt;$B$1,'Control Sample Data'!H266&gt;0),'Control Sample Data'!H266,$B$1),"")</f>
        <v/>
      </c>
      <c r="U267" s="15" t="str">
        <f>IF(SUM('Control Sample Data'!I$3:I$98)&gt;10,IF(AND(ISNUMBER('Control Sample Data'!I266),'Control Sample Data'!I266&lt;$B$1,'Control Sample Data'!I266&gt;0),'Control Sample Data'!I266,$B$1),"")</f>
        <v/>
      </c>
      <c r="V267" s="15" t="str">
        <f>IF(SUM('Control Sample Data'!J$3:J$98)&gt;10,IF(AND(ISNUMBER('Control Sample Data'!J266),'Control Sample Data'!J266&lt;$B$1,'Control Sample Data'!J266&gt;0),'Control Sample Data'!J266,$B$1),"")</f>
        <v/>
      </c>
      <c r="W267" s="15" t="str">
        <f>IF(SUM('Control Sample Data'!K$3:K$98)&gt;10,IF(AND(ISNUMBER('Control Sample Data'!K266),'Control Sample Data'!K266&lt;$B$1,'Control Sample Data'!K266&gt;0),'Control Sample Data'!K266,$B$1),"")</f>
        <v/>
      </c>
      <c r="X267" s="15" t="str">
        <f>IF(SUM('Control Sample Data'!L$3:L$98)&gt;10,IF(AND(ISNUMBER('Control Sample Data'!L266),'Control Sample Data'!L266&lt;$B$1,'Control Sample Data'!L266&gt;0),'Control Sample Data'!L266,$B$1),"")</f>
        <v/>
      </c>
      <c r="Y267" s="15" t="str">
        <f>IF(SUM('Control Sample Data'!M$3:M$98)&gt;10,IF(AND(ISNUMBER('Control Sample Data'!M266),'Control Sample Data'!M266&lt;$B$1,'Control Sample Data'!M266&gt;0),'Control Sample Data'!M266,$B$1),"")</f>
        <v/>
      </c>
      <c r="AT267" s="34" t="str">
        <f t="shared" si="236"/>
        <v/>
      </c>
      <c r="AU267" s="34" t="str">
        <f t="shared" si="237"/>
        <v/>
      </c>
      <c r="AV267" s="34" t="str">
        <f t="shared" si="238"/>
        <v/>
      </c>
      <c r="AW267" s="34" t="str">
        <f t="shared" si="239"/>
        <v/>
      </c>
      <c r="AX267" s="34" t="str">
        <f t="shared" si="240"/>
        <v/>
      </c>
      <c r="AY267" s="34" t="str">
        <f t="shared" si="241"/>
        <v/>
      </c>
      <c r="AZ267" s="34" t="str">
        <f t="shared" si="242"/>
        <v/>
      </c>
      <c r="BA267" s="34" t="str">
        <f t="shared" si="243"/>
        <v/>
      </c>
      <c r="BB267" s="34" t="str">
        <f t="shared" si="244"/>
        <v/>
      </c>
      <c r="BC267" s="34" t="str">
        <f t="shared" si="245"/>
        <v/>
      </c>
      <c r="BD267" s="34" t="str">
        <f t="shared" si="246"/>
        <v/>
      </c>
      <c r="BE267" s="34" t="str">
        <f t="shared" si="247"/>
        <v/>
      </c>
      <c r="BF267" s="34" t="str">
        <f t="shared" si="248"/>
        <v/>
      </c>
      <c r="BG267" s="34" t="str">
        <f t="shared" si="249"/>
        <v/>
      </c>
      <c r="BH267" s="34" t="str">
        <f t="shared" si="250"/>
        <v/>
      </c>
      <c r="BI267" s="34" t="str">
        <f t="shared" si="251"/>
        <v/>
      </c>
      <c r="BJ267" s="34" t="str">
        <f t="shared" si="252"/>
        <v/>
      </c>
      <c r="BK267" s="34" t="str">
        <f t="shared" si="253"/>
        <v/>
      </c>
      <c r="BL267" s="34" t="str">
        <f t="shared" si="254"/>
        <v/>
      </c>
      <c r="BM267" s="34" t="str">
        <f t="shared" si="255"/>
        <v/>
      </c>
      <c r="BN267" s="36" t="e">
        <f t="shared" si="234"/>
        <v>#DIV/0!</v>
      </c>
      <c r="BO267" s="36" t="e">
        <f t="shared" si="235"/>
        <v>#DIV/0!</v>
      </c>
      <c r="BP267" s="37" t="str">
        <f t="shared" si="256"/>
        <v/>
      </c>
      <c r="BQ267" s="37" t="str">
        <f t="shared" si="257"/>
        <v/>
      </c>
      <c r="BR267" s="37" t="str">
        <f t="shared" si="258"/>
        <v/>
      </c>
      <c r="BS267" s="37" t="str">
        <f t="shared" si="259"/>
        <v/>
      </c>
      <c r="BT267" s="37" t="str">
        <f t="shared" si="260"/>
        <v/>
      </c>
      <c r="BU267" s="37" t="str">
        <f t="shared" si="261"/>
        <v/>
      </c>
      <c r="BV267" s="37" t="str">
        <f t="shared" si="262"/>
        <v/>
      </c>
      <c r="BW267" s="37" t="str">
        <f t="shared" si="263"/>
        <v/>
      </c>
      <c r="BX267" s="37" t="str">
        <f t="shared" si="264"/>
        <v/>
      </c>
      <c r="BY267" s="37" t="str">
        <f t="shared" si="265"/>
        <v/>
      </c>
      <c r="BZ267" s="37" t="str">
        <f t="shared" si="266"/>
        <v/>
      </c>
      <c r="CA267" s="37" t="str">
        <f t="shared" si="267"/>
        <v/>
      </c>
      <c r="CB267" s="37" t="str">
        <f t="shared" si="268"/>
        <v/>
      </c>
      <c r="CC267" s="37" t="str">
        <f t="shared" si="269"/>
        <v/>
      </c>
      <c r="CD267" s="37" t="str">
        <f t="shared" si="270"/>
        <v/>
      </c>
      <c r="CE267" s="37" t="str">
        <f t="shared" si="271"/>
        <v/>
      </c>
      <c r="CF267" s="37" t="str">
        <f t="shared" si="272"/>
        <v/>
      </c>
      <c r="CG267" s="37" t="str">
        <f t="shared" si="273"/>
        <v/>
      </c>
      <c r="CH267" s="37" t="str">
        <f t="shared" si="274"/>
        <v/>
      </c>
      <c r="CI267" s="37" t="str">
        <f t="shared" si="275"/>
        <v/>
      </c>
    </row>
    <row r="268" spans="1:87" ht="12.75">
      <c r="A268" s="16"/>
      <c r="B268" s="14" t="str">
        <f>'Gene Table'!E267</f>
        <v>SETDB1</v>
      </c>
      <c r="C268" s="14" t="s">
        <v>297</v>
      </c>
      <c r="D268" s="15" t="str">
        <f>IF(SUM('Test Sample Data'!D$3:D$98)&gt;10,IF(AND(ISNUMBER('Test Sample Data'!D267),'Test Sample Data'!D267&lt;$B$1,'Test Sample Data'!D267&gt;0),'Test Sample Data'!D267,$B$1),"")</f>
        <v/>
      </c>
      <c r="E268" s="15" t="str">
        <f>IF(SUM('Test Sample Data'!E$3:E$98)&gt;10,IF(AND(ISNUMBER('Test Sample Data'!E267),'Test Sample Data'!E267&lt;$B$1,'Test Sample Data'!E267&gt;0),'Test Sample Data'!E267,$B$1),"")</f>
        <v/>
      </c>
      <c r="F268" s="15" t="str">
        <f>IF(SUM('Test Sample Data'!F$3:F$98)&gt;10,IF(AND(ISNUMBER('Test Sample Data'!F267),'Test Sample Data'!F267&lt;$B$1,'Test Sample Data'!F267&gt;0),'Test Sample Data'!F267,$B$1),"")</f>
        <v/>
      </c>
      <c r="G268" s="15" t="str">
        <f>IF(SUM('Test Sample Data'!G$3:G$98)&gt;10,IF(AND(ISNUMBER('Test Sample Data'!G267),'Test Sample Data'!G267&lt;$B$1,'Test Sample Data'!G267&gt;0),'Test Sample Data'!G267,$B$1),"")</f>
        <v/>
      </c>
      <c r="H268" s="15" t="str">
        <f>IF(SUM('Test Sample Data'!H$3:H$98)&gt;10,IF(AND(ISNUMBER('Test Sample Data'!H267),'Test Sample Data'!H267&lt;$B$1,'Test Sample Data'!H267&gt;0),'Test Sample Data'!H267,$B$1),"")</f>
        <v/>
      </c>
      <c r="I268" s="15" t="str">
        <f>IF(SUM('Test Sample Data'!I$3:I$98)&gt;10,IF(AND(ISNUMBER('Test Sample Data'!I267),'Test Sample Data'!I267&lt;$B$1,'Test Sample Data'!I267&gt;0),'Test Sample Data'!I267,$B$1),"")</f>
        <v/>
      </c>
      <c r="J268" s="15" t="str">
        <f>IF(SUM('Test Sample Data'!J$3:J$98)&gt;10,IF(AND(ISNUMBER('Test Sample Data'!J267),'Test Sample Data'!J267&lt;$B$1,'Test Sample Data'!J267&gt;0),'Test Sample Data'!J267,$B$1),"")</f>
        <v/>
      </c>
      <c r="K268" s="15" t="str">
        <f>IF(SUM('Test Sample Data'!K$3:K$98)&gt;10,IF(AND(ISNUMBER('Test Sample Data'!K267),'Test Sample Data'!K267&lt;$B$1,'Test Sample Data'!K267&gt;0),'Test Sample Data'!K267,$B$1),"")</f>
        <v/>
      </c>
      <c r="L268" s="15" t="str">
        <f>IF(SUM('Test Sample Data'!L$3:L$98)&gt;10,IF(AND(ISNUMBER('Test Sample Data'!L267),'Test Sample Data'!L267&lt;$B$1,'Test Sample Data'!L267&gt;0),'Test Sample Data'!L267,$B$1),"")</f>
        <v/>
      </c>
      <c r="M268" s="15" t="str">
        <f>IF(SUM('Test Sample Data'!M$3:M$98)&gt;10,IF(AND(ISNUMBER('Test Sample Data'!M267),'Test Sample Data'!M267&lt;$B$1,'Test Sample Data'!M267&gt;0),'Test Sample Data'!M267,$B$1),"")</f>
        <v/>
      </c>
      <c r="N268" s="15" t="str">
        <f>'Gene Table'!E267</f>
        <v>SETDB1</v>
      </c>
      <c r="O268" s="14" t="s">
        <v>297</v>
      </c>
      <c r="P268" s="15" t="str">
        <f>IF(SUM('Control Sample Data'!D$3:D$98)&gt;10,IF(AND(ISNUMBER('Control Sample Data'!D267),'Control Sample Data'!D267&lt;$B$1,'Control Sample Data'!D267&gt;0),'Control Sample Data'!D267,$B$1),"")</f>
        <v/>
      </c>
      <c r="Q268" s="15" t="str">
        <f>IF(SUM('Control Sample Data'!E$3:E$98)&gt;10,IF(AND(ISNUMBER('Control Sample Data'!E267),'Control Sample Data'!E267&lt;$B$1,'Control Sample Data'!E267&gt;0),'Control Sample Data'!E267,$B$1),"")</f>
        <v/>
      </c>
      <c r="R268" s="15" t="str">
        <f>IF(SUM('Control Sample Data'!F$3:F$98)&gt;10,IF(AND(ISNUMBER('Control Sample Data'!F267),'Control Sample Data'!F267&lt;$B$1,'Control Sample Data'!F267&gt;0),'Control Sample Data'!F267,$B$1),"")</f>
        <v/>
      </c>
      <c r="S268" s="15" t="str">
        <f>IF(SUM('Control Sample Data'!G$3:G$98)&gt;10,IF(AND(ISNUMBER('Control Sample Data'!G267),'Control Sample Data'!G267&lt;$B$1,'Control Sample Data'!G267&gt;0),'Control Sample Data'!G267,$B$1),"")</f>
        <v/>
      </c>
      <c r="T268" s="15" t="str">
        <f>IF(SUM('Control Sample Data'!H$3:H$98)&gt;10,IF(AND(ISNUMBER('Control Sample Data'!H267),'Control Sample Data'!H267&lt;$B$1,'Control Sample Data'!H267&gt;0),'Control Sample Data'!H267,$B$1),"")</f>
        <v/>
      </c>
      <c r="U268" s="15" t="str">
        <f>IF(SUM('Control Sample Data'!I$3:I$98)&gt;10,IF(AND(ISNUMBER('Control Sample Data'!I267),'Control Sample Data'!I267&lt;$B$1,'Control Sample Data'!I267&gt;0),'Control Sample Data'!I267,$B$1),"")</f>
        <v/>
      </c>
      <c r="V268" s="15" t="str">
        <f>IF(SUM('Control Sample Data'!J$3:J$98)&gt;10,IF(AND(ISNUMBER('Control Sample Data'!J267),'Control Sample Data'!J267&lt;$B$1,'Control Sample Data'!J267&gt;0),'Control Sample Data'!J267,$B$1),"")</f>
        <v/>
      </c>
      <c r="W268" s="15" t="str">
        <f>IF(SUM('Control Sample Data'!K$3:K$98)&gt;10,IF(AND(ISNUMBER('Control Sample Data'!K267),'Control Sample Data'!K267&lt;$B$1,'Control Sample Data'!K267&gt;0),'Control Sample Data'!K267,$B$1),"")</f>
        <v/>
      </c>
      <c r="X268" s="15" t="str">
        <f>IF(SUM('Control Sample Data'!L$3:L$98)&gt;10,IF(AND(ISNUMBER('Control Sample Data'!L267),'Control Sample Data'!L267&lt;$B$1,'Control Sample Data'!L267&gt;0),'Control Sample Data'!L267,$B$1),"")</f>
        <v/>
      </c>
      <c r="Y268" s="15" t="str">
        <f>IF(SUM('Control Sample Data'!M$3:M$98)&gt;10,IF(AND(ISNUMBER('Control Sample Data'!M267),'Control Sample Data'!M267&lt;$B$1,'Control Sample Data'!M267&gt;0),'Control Sample Data'!M267,$B$1),"")</f>
        <v/>
      </c>
      <c r="AT268" s="34" t="str">
        <f t="shared" si="236"/>
        <v/>
      </c>
      <c r="AU268" s="34" t="str">
        <f t="shared" si="237"/>
        <v/>
      </c>
      <c r="AV268" s="34" t="str">
        <f t="shared" si="238"/>
        <v/>
      </c>
      <c r="AW268" s="34" t="str">
        <f t="shared" si="239"/>
        <v/>
      </c>
      <c r="AX268" s="34" t="str">
        <f t="shared" si="240"/>
        <v/>
      </c>
      <c r="AY268" s="34" t="str">
        <f t="shared" si="241"/>
        <v/>
      </c>
      <c r="AZ268" s="34" t="str">
        <f t="shared" si="242"/>
        <v/>
      </c>
      <c r="BA268" s="34" t="str">
        <f t="shared" si="243"/>
        <v/>
      </c>
      <c r="BB268" s="34" t="str">
        <f t="shared" si="244"/>
        <v/>
      </c>
      <c r="BC268" s="34" t="str">
        <f t="shared" si="245"/>
        <v/>
      </c>
      <c r="BD268" s="34" t="str">
        <f t="shared" si="246"/>
        <v/>
      </c>
      <c r="BE268" s="34" t="str">
        <f t="shared" si="247"/>
        <v/>
      </c>
      <c r="BF268" s="34" t="str">
        <f t="shared" si="248"/>
        <v/>
      </c>
      <c r="BG268" s="34" t="str">
        <f t="shared" si="249"/>
        <v/>
      </c>
      <c r="BH268" s="34" t="str">
        <f t="shared" si="250"/>
        <v/>
      </c>
      <c r="BI268" s="34" t="str">
        <f t="shared" si="251"/>
        <v/>
      </c>
      <c r="BJ268" s="34" t="str">
        <f t="shared" si="252"/>
        <v/>
      </c>
      <c r="BK268" s="34" t="str">
        <f t="shared" si="253"/>
        <v/>
      </c>
      <c r="BL268" s="34" t="str">
        <f t="shared" si="254"/>
        <v/>
      </c>
      <c r="BM268" s="34" t="str">
        <f t="shared" si="255"/>
        <v/>
      </c>
      <c r="BN268" s="36" t="e">
        <f t="shared" si="234"/>
        <v>#DIV/0!</v>
      </c>
      <c r="BO268" s="36" t="e">
        <f t="shared" si="235"/>
        <v>#DIV/0!</v>
      </c>
      <c r="BP268" s="37" t="str">
        <f t="shared" si="256"/>
        <v/>
      </c>
      <c r="BQ268" s="37" t="str">
        <f t="shared" si="257"/>
        <v/>
      </c>
      <c r="BR268" s="37" t="str">
        <f t="shared" si="258"/>
        <v/>
      </c>
      <c r="BS268" s="37" t="str">
        <f t="shared" si="259"/>
        <v/>
      </c>
      <c r="BT268" s="37" t="str">
        <f t="shared" si="260"/>
        <v/>
      </c>
      <c r="BU268" s="37" t="str">
        <f t="shared" si="261"/>
        <v/>
      </c>
      <c r="BV268" s="37" t="str">
        <f t="shared" si="262"/>
        <v/>
      </c>
      <c r="BW268" s="37" t="str">
        <f t="shared" si="263"/>
        <v/>
      </c>
      <c r="BX268" s="37" t="str">
        <f t="shared" si="264"/>
        <v/>
      </c>
      <c r="BY268" s="37" t="str">
        <f t="shared" si="265"/>
        <v/>
      </c>
      <c r="BZ268" s="37" t="str">
        <f t="shared" si="266"/>
        <v/>
      </c>
      <c r="CA268" s="37" t="str">
        <f t="shared" si="267"/>
        <v/>
      </c>
      <c r="CB268" s="37" t="str">
        <f t="shared" si="268"/>
        <v/>
      </c>
      <c r="CC268" s="37" t="str">
        <f t="shared" si="269"/>
        <v/>
      </c>
      <c r="CD268" s="37" t="str">
        <f t="shared" si="270"/>
        <v/>
      </c>
      <c r="CE268" s="37" t="str">
        <f t="shared" si="271"/>
        <v/>
      </c>
      <c r="CF268" s="37" t="str">
        <f t="shared" si="272"/>
        <v/>
      </c>
      <c r="CG268" s="37" t="str">
        <f t="shared" si="273"/>
        <v/>
      </c>
      <c r="CH268" s="37" t="str">
        <f t="shared" si="274"/>
        <v/>
      </c>
      <c r="CI268" s="37" t="str">
        <f t="shared" si="275"/>
        <v/>
      </c>
    </row>
    <row r="269" spans="1:87" ht="12.75">
      <c r="A269" s="16"/>
      <c r="B269" s="14" t="str">
        <f>'Gene Table'!E268</f>
        <v>EPM2AIP1</v>
      </c>
      <c r="C269" s="14" t="s">
        <v>301</v>
      </c>
      <c r="D269" s="15" t="str">
        <f>IF(SUM('Test Sample Data'!D$3:D$98)&gt;10,IF(AND(ISNUMBER('Test Sample Data'!D268),'Test Sample Data'!D268&lt;$B$1,'Test Sample Data'!D268&gt;0),'Test Sample Data'!D268,$B$1),"")</f>
        <v/>
      </c>
      <c r="E269" s="15" t="str">
        <f>IF(SUM('Test Sample Data'!E$3:E$98)&gt;10,IF(AND(ISNUMBER('Test Sample Data'!E268),'Test Sample Data'!E268&lt;$B$1,'Test Sample Data'!E268&gt;0),'Test Sample Data'!E268,$B$1),"")</f>
        <v/>
      </c>
      <c r="F269" s="15" t="str">
        <f>IF(SUM('Test Sample Data'!F$3:F$98)&gt;10,IF(AND(ISNUMBER('Test Sample Data'!F268),'Test Sample Data'!F268&lt;$B$1,'Test Sample Data'!F268&gt;0),'Test Sample Data'!F268,$B$1),"")</f>
        <v/>
      </c>
      <c r="G269" s="15" t="str">
        <f>IF(SUM('Test Sample Data'!G$3:G$98)&gt;10,IF(AND(ISNUMBER('Test Sample Data'!G268),'Test Sample Data'!G268&lt;$B$1,'Test Sample Data'!G268&gt;0),'Test Sample Data'!G268,$B$1),"")</f>
        <v/>
      </c>
      <c r="H269" s="15" t="str">
        <f>IF(SUM('Test Sample Data'!H$3:H$98)&gt;10,IF(AND(ISNUMBER('Test Sample Data'!H268),'Test Sample Data'!H268&lt;$B$1,'Test Sample Data'!H268&gt;0),'Test Sample Data'!H268,$B$1),"")</f>
        <v/>
      </c>
      <c r="I269" s="15" t="str">
        <f>IF(SUM('Test Sample Data'!I$3:I$98)&gt;10,IF(AND(ISNUMBER('Test Sample Data'!I268),'Test Sample Data'!I268&lt;$B$1,'Test Sample Data'!I268&gt;0),'Test Sample Data'!I268,$B$1),"")</f>
        <v/>
      </c>
      <c r="J269" s="15" t="str">
        <f>IF(SUM('Test Sample Data'!J$3:J$98)&gt;10,IF(AND(ISNUMBER('Test Sample Data'!J268),'Test Sample Data'!J268&lt;$B$1,'Test Sample Data'!J268&gt;0),'Test Sample Data'!J268,$B$1),"")</f>
        <v/>
      </c>
      <c r="K269" s="15" t="str">
        <f>IF(SUM('Test Sample Data'!K$3:K$98)&gt;10,IF(AND(ISNUMBER('Test Sample Data'!K268),'Test Sample Data'!K268&lt;$B$1,'Test Sample Data'!K268&gt;0),'Test Sample Data'!K268,$B$1),"")</f>
        <v/>
      </c>
      <c r="L269" s="15" t="str">
        <f>IF(SUM('Test Sample Data'!L$3:L$98)&gt;10,IF(AND(ISNUMBER('Test Sample Data'!L268),'Test Sample Data'!L268&lt;$B$1,'Test Sample Data'!L268&gt;0),'Test Sample Data'!L268,$B$1),"")</f>
        <v/>
      </c>
      <c r="M269" s="15" t="str">
        <f>IF(SUM('Test Sample Data'!M$3:M$98)&gt;10,IF(AND(ISNUMBER('Test Sample Data'!M268),'Test Sample Data'!M268&lt;$B$1,'Test Sample Data'!M268&gt;0),'Test Sample Data'!M268,$B$1),"")</f>
        <v/>
      </c>
      <c r="N269" s="15" t="str">
        <f>'Gene Table'!E268</f>
        <v>EPM2AIP1</v>
      </c>
      <c r="O269" s="14" t="s">
        <v>301</v>
      </c>
      <c r="P269" s="15" t="str">
        <f>IF(SUM('Control Sample Data'!D$3:D$98)&gt;10,IF(AND(ISNUMBER('Control Sample Data'!D268),'Control Sample Data'!D268&lt;$B$1,'Control Sample Data'!D268&gt;0),'Control Sample Data'!D268,$B$1),"")</f>
        <v/>
      </c>
      <c r="Q269" s="15" t="str">
        <f>IF(SUM('Control Sample Data'!E$3:E$98)&gt;10,IF(AND(ISNUMBER('Control Sample Data'!E268),'Control Sample Data'!E268&lt;$B$1,'Control Sample Data'!E268&gt;0),'Control Sample Data'!E268,$B$1),"")</f>
        <v/>
      </c>
      <c r="R269" s="15" t="str">
        <f>IF(SUM('Control Sample Data'!F$3:F$98)&gt;10,IF(AND(ISNUMBER('Control Sample Data'!F268),'Control Sample Data'!F268&lt;$B$1,'Control Sample Data'!F268&gt;0),'Control Sample Data'!F268,$B$1),"")</f>
        <v/>
      </c>
      <c r="S269" s="15" t="str">
        <f>IF(SUM('Control Sample Data'!G$3:G$98)&gt;10,IF(AND(ISNUMBER('Control Sample Data'!G268),'Control Sample Data'!G268&lt;$B$1,'Control Sample Data'!G268&gt;0),'Control Sample Data'!G268,$B$1),"")</f>
        <v/>
      </c>
      <c r="T269" s="15" t="str">
        <f>IF(SUM('Control Sample Data'!H$3:H$98)&gt;10,IF(AND(ISNUMBER('Control Sample Data'!H268),'Control Sample Data'!H268&lt;$B$1,'Control Sample Data'!H268&gt;0),'Control Sample Data'!H268,$B$1),"")</f>
        <v/>
      </c>
      <c r="U269" s="15" t="str">
        <f>IF(SUM('Control Sample Data'!I$3:I$98)&gt;10,IF(AND(ISNUMBER('Control Sample Data'!I268),'Control Sample Data'!I268&lt;$B$1,'Control Sample Data'!I268&gt;0),'Control Sample Data'!I268,$B$1),"")</f>
        <v/>
      </c>
      <c r="V269" s="15" t="str">
        <f>IF(SUM('Control Sample Data'!J$3:J$98)&gt;10,IF(AND(ISNUMBER('Control Sample Data'!J268),'Control Sample Data'!J268&lt;$B$1,'Control Sample Data'!J268&gt;0),'Control Sample Data'!J268,$B$1),"")</f>
        <v/>
      </c>
      <c r="W269" s="15" t="str">
        <f>IF(SUM('Control Sample Data'!K$3:K$98)&gt;10,IF(AND(ISNUMBER('Control Sample Data'!K268),'Control Sample Data'!K268&lt;$B$1,'Control Sample Data'!K268&gt;0),'Control Sample Data'!K268,$B$1),"")</f>
        <v/>
      </c>
      <c r="X269" s="15" t="str">
        <f>IF(SUM('Control Sample Data'!L$3:L$98)&gt;10,IF(AND(ISNUMBER('Control Sample Data'!L268),'Control Sample Data'!L268&lt;$B$1,'Control Sample Data'!L268&gt;0),'Control Sample Data'!L268,$B$1),"")</f>
        <v/>
      </c>
      <c r="Y269" s="15" t="str">
        <f>IF(SUM('Control Sample Data'!M$3:M$98)&gt;10,IF(AND(ISNUMBER('Control Sample Data'!M268),'Control Sample Data'!M268&lt;$B$1,'Control Sample Data'!M268&gt;0),'Control Sample Data'!M268,$B$1),"")</f>
        <v/>
      </c>
      <c r="AT269" s="34" t="str">
        <f t="shared" si="236"/>
        <v/>
      </c>
      <c r="AU269" s="34" t="str">
        <f t="shared" si="237"/>
        <v/>
      </c>
      <c r="AV269" s="34" t="str">
        <f t="shared" si="238"/>
        <v/>
      </c>
      <c r="AW269" s="34" t="str">
        <f t="shared" si="239"/>
        <v/>
      </c>
      <c r="AX269" s="34" t="str">
        <f t="shared" si="240"/>
        <v/>
      </c>
      <c r="AY269" s="34" t="str">
        <f t="shared" si="241"/>
        <v/>
      </c>
      <c r="AZ269" s="34" t="str">
        <f t="shared" si="242"/>
        <v/>
      </c>
      <c r="BA269" s="34" t="str">
        <f t="shared" si="243"/>
        <v/>
      </c>
      <c r="BB269" s="34" t="str">
        <f t="shared" si="244"/>
        <v/>
      </c>
      <c r="BC269" s="34" t="str">
        <f t="shared" si="245"/>
        <v/>
      </c>
      <c r="BD269" s="34" t="str">
        <f t="shared" si="246"/>
        <v/>
      </c>
      <c r="BE269" s="34" t="str">
        <f t="shared" si="247"/>
        <v/>
      </c>
      <c r="BF269" s="34" t="str">
        <f t="shared" si="248"/>
        <v/>
      </c>
      <c r="BG269" s="34" t="str">
        <f t="shared" si="249"/>
        <v/>
      </c>
      <c r="BH269" s="34" t="str">
        <f t="shared" si="250"/>
        <v/>
      </c>
      <c r="BI269" s="34" t="str">
        <f t="shared" si="251"/>
        <v/>
      </c>
      <c r="BJ269" s="34" t="str">
        <f t="shared" si="252"/>
        <v/>
      </c>
      <c r="BK269" s="34" t="str">
        <f t="shared" si="253"/>
        <v/>
      </c>
      <c r="BL269" s="34" t="str">
        <f t="shared" si="254"/>
        <v/>
      </c>
      <c r="BM269" s="34" t="str">
        <f t="shared" si="255"/>
        <v/>
      </c>
      <c r="BN269" s="36" t="e">
        <f t="shared" si="234"/>
        <v>#DIV/0!</v>
      </c>
      <c r="BO269" s="36" t="e">
        <f t="shared" si="235"/>
        <v>#DIV/0!</v>
      </c>
      <c r="BP269" s="37" t="str">
        <f t="shared" si="256"/>
        <v/>
      </c>
      <c r="BQ269" s="37" t="str">
        <f t="shared" si="257"/>
        <v/>
      </c>
      <c r="BR269" s="37" t="str">
        <f t="shared" si="258"/>
        <v/>
      </c>
      <c r="BS269" s="37" t="str">
        <f t="shared" si="259"/>
        <v/>
      </c>
      <c r="BT269" s="37" t="str">
        <f t="shared" si="260"/>
        <v/>
      </c>
      <c r="BU269" s="37" t="str">
        <f t="shared" si="261"/>
        <v/>
      </c>
      <c r="BV269" s="37" t="str">
        <f t="shared" si="262"/>
        <v/>
      </c>
      <c r="BW269" s="37" t="str">
        <f t="shared" si="263"/>
        <v/>
      </c>
      <c r="BX269" s="37" t="str">
        <f t="shared" si="264"/>
        <v/>
      </c>
      <c r="BY269" s="37" t="str">
        <f t="shared" si="265"/>
        <v/>
      </c>
      <c r="BZ269" s="37" t="str">
        <f t="shared" si="266"/>
        <v/>
      </c>
      <c r="CA269" s="37" t="str">
        <f t="shared" si="267"/>
        <v/>
      </c>
      <c r="CB269" s="37" t="str">
        <f t="shared" si="268"/>
        <v/>
      </c>
      <c r="CC269" s="37" t="str">
        <f t="shared" si="269"/>
        <v/>
      </c>
      <c r="CD269" s="37" t="str">
        <f t="shared" si="270"/>
        <v/>
      </c>
      <c r="CE269" s="37" t="str">
        <f t="shared" si="271"/>
        <v/>
      </c>
      <c r="CF269" s="37" t="str">
        <f t="shared" si="272"/>
        <v/>
      </c>
      <c r="CG269" s="37" t="str">
        <f t="shared" si="273"/>
        <v/>
      </c>
      <c r="CH269" s="37" t="str">
        <f t="shared" si="274"/>
        <v/>
      </c>
      <c r="CI269" s="37" t="str">
        <f t="shared" si="275"/>
        <v/>
      </c>
    </row>
    <row r="270" spans="1:87" ht="12.75">
      <c r="A270" s="16"/>
      <c r="B270" s="14" t="str">
        <f>'Gene Table'!E269</f>
        <v>ELMO1</v>
      </c>
      <c r="C270" s="14" t="s">
        <v>305</v>
      </c>
      <c r="D270" s="15" t="str">
        <f>IF(SUM('Test Sample Data'!D$3:D$98)&gt;10,IF(AND(ISNUMBER('Test Sample Data'!D269),'Test Sample Data'!D269&lt;$B$1,'Test Sample Data'!D269&gt;0),'Test Sample Data'!D269,$B$1),"")</f>
        <v/>
      </c>
      <c r="E270" s="15" t="str">
        <f>IF(SUM('Test Sample Data'!E$3:E$98)&gt;10,IF(AND(ISNUMBER('Test Sample Data'!E269),'Test Sample Data'!E269&lt;$B$1,'Test Sample Data'!E269&gt;0),'Test Sample Data'!E269,$B$1),"")</f>
        <v/>
      </c>
      <c r="F270" s="15" t="str">
        <f>IF(SUM('Test Sample Data'!F$3:F$98)&gt;10,IF(AND(ISNUMBER('Test Sample Data'!F269),'Test Sample Data'!F269&lt;$B$1,'Test Sample Data'!F269&gt;0),'Test Sample Data'!F269,$B$1),"")</f>
        <v/>
      </c>
      <c r="G270" s="15" t="str">
        <f>IF(SUM('Test Sample Data'!G$3:G$98)&gt;10,IF(AND(ISNUMBER('Test Sample Data'!G269),'Test Sample Data'!G269&lt;$B$1,'Test Sample Data'!G269&gt;0),'Test Sample Data'!G269,$B$1),"")</f>
        <v/>
      </c>
      <c r="H270" s="15" t="str">
        <f>IF(SUM('Test Sample Data'!H$3:H$98)&gt;10,IF(AND(ISNUMBER('Test Sample Data'!H269),'Test Sample Data'!H269&lt;$B$1,'Test Sample Data'!H269&gt;0),'Test Sample Data'!H269,$B$1),"")</f>
        <v/>
      </c>
      <c r="I270" s="15" t="str">
        <f>IF(SUM('Test Sample Data'!I$3:I$98)&gt;10,IF(AND(ISNUMBER('Test Sample Data'!I269),'Test Sample Data'!I269&lt;$B$1,'Test Sample Data'!I269&gt;0),'Test Sample Data'!I269,$B$1),"")</f>
        <v/>
      </c>
      <c r="J270" s="15" t="str">
        <f>IF(SUM('Test Sample Data'!J$3:J$98)&gt;10,IF(AND(ISNUMBER('Test Sample Data'!J269),'Test Sample Data'!J269&lt;$B$1,'Test Sample Data'!J269&gt;0),'Test Sample Data'!J269,$B$1),"")</f>
        <v/>
      </c>
      <c r="K270" s="15" t="str">
        <f>IF(SUM('Test Sample Data'!K$3:K$98)&gt;10,IF(AND(ISNUMBER('Test Sample Data'!K269),'Test Sample Data'!K269&lt;$B$1,'Test Sample Data'!K269&gt;0),'Test Sample Data'!K269,$B$1),"")</f>
        <v/>
      </c>
      <c r="L270" s="15" t="str">
        <f>IF(SUM('Test Sample Data'!L$3:L$98)&gt;10,IF(AND(ISNUMBER('Test Sample Data'!L269),'Test Sample Data'!L269&lt;$B$1,'Test Sample Data'!L269&gt;0),'Test Sample Data'!L269,$B$1),"")</f>
        <v/>
      </c>
      <c r="M270" s="15" t="str">
        <f>IF(SUM('Test Sample Data'!M$3:M$98)&gt;10,IF(AND(ISNUMBER('Test Sample Data'!M269),'Test Sample Data'!M269&lt;$B$1,'Test Sample Data'!M269&gt;0),'Test Sample Data'!M269,$B$1),"")</f>
        <v/>
      </c>
      <c r="N270" s="15" t="str">
        <f>'Gene Table'!E269</f>
        <v>ELMO1</v>
      </c>
      <c r="O270" s="14" t="s">
        <v>305</v>
      </c>
      <c r="P270" s="15" t="str">
        <f>IF(SUM('Control Sample Data'!D$3:D$98)&gt;10,IF(AND(ISNUMBER('Control Sample Data'!D269),'Control Sample Data'!D269&lt;$B$1,'Control Sample Data'!D269&gt;0),'Control Sample Data'!D269,$B$1),"")</f>
        <v/>
      </c>
      <c r="Q270" s="15" t="str">
        <f>IF(SUM('Control Sample Data'!E$3:E$98)&gt;10,IF(AND(ISNUMBER('Control Sample Data'!E269),'Control Sample Data'!E269&lt;$B$1,'Control Sample Data'!E269&gt;0),'Control Sample Data'!E269,$B$1),"")</f>
        <v/>
      </c>
      <c r="R270" s="15" t="str">
        <f>IF(SUM('Control Sample Data'!F$3:F$98)&gt;10,IF(AND(ISNUMBER('Control Sample Data'!F269),'Control Sample Data'!F269&lt;$B$1,'Control Sample Data'!F269&gt;0),'Control Sample Data'!F269,$B$1),"")</f>
        <v/>
      </c>
      <c r="S270" s="15" t="str">
        <f>IF(SUM('Control Sample Data'!G$3:G$98)&gt;10,IF(AND(ISNUMBER('Control Sample Data'!G269),'Control Sample Data'!G269&lt;$B$1,'Control Sample Data'!G269&gt;0),'Control Sample Data'!G269,$B$1),"")</f>
        <v/>
      </c>
      <c r="T270" s="15" t="str">
        <f>IF(SUM('Control Sample Data'!H$3:H$98)&gt;10,IF(AND(ISNUMBER('Control Sample Data'!H269),'Control Sample Data'!H269&lt;$B$1,'Control Sample Data'!H269&gt;0),'Control Sample Data'!H269,$B$1),"")</f>
        <v/>
      </c>
      <c r="U270" s="15" t="str">
        <f>IF(SUM('Control Sample Data'!I$3:I$98)&gt;10,IF(AND(ISNUMBER('Control Sample Data'!I269),'Control Sample Data'!I269&lt;$B$1,'Control Sample Data'!I269&gt;0),'Control Sample Data'!I269,$B$1),"")</f>
        <v/>
      </c>
      <c r="V270" s="15" t="str">
        <f>IF(SUM('Control Sample Data'!J$3:J$98)&gt;10,IF(AND(ISNUMBER('Control Sample Data'!J269),'Control Sample Data'!J269&lt;$B$1,'Control Sample Data'!J269&gt;0),'Control Sample Data'!J269,$B$1),"")</f>
        <v/>
      </c>
      <c r="W270" s="15" t="str">
        <f>IF(SUM('Control Sample Data'!K$3:K$98)&gt;10,IF(AND(ISNUMBER('Control Sample Data'!K269),'Control Sample Data'!K269&lt;$B$1,'Control Sample Data'!K269&gt;0),'Control Sample Data'!K269,$B$1),"")</f>
        <v/>
      </c>
      <c r="X270" s="15" t="str">
        <f>IF(SUM('Control Sample Data'!L$3:L$98)&gt;10,IF(AND(ISNUMBER('Control Sample Data'!L269),'Control Sample Data'!L269&lt;$B$1,'Control Sample Data'!L269&gt;0),'Control Sample Data'!L269,$B$1),"")</f>
        <v/>
      </c>
      <c r="Y270" s="15" t="str">
        <f>IF(SUM('Control Sample Data'!M$3:M$98)&gt;10,IF(AND(ISNUMBER('Control Sample Data'!M269),'Control Sample Data'!M269&lt;$B$1,'Control Sample Data'!M269&gt;0),'Control Sample Data'!M269,$B$1),"")</f>
        <v/>
      </c>
      <c r="AT270" s="34" t="str">
        <f t="shared" si="236"/>
        <v/>
      </c>
      <c r="AU270" s="34" t="str">
        <f t="shared" si="237"/>
        <v/>
      </c>
      <c r="AV270" s="34" t="str">
        <f t="shared" si="238"/>
        <v/>
      </c>
      <c r="AW270" s="34" t="str">
        <f t="shared" si="239"/>
        <v/>
      </c>
      <c r="AX270" s="34" t="str">
        <f t="shared" si="240"/>
        <v/>
      </c>
      <c r="AY270" s="34" t="str">
        <f t="shared" si="241"/>
        <v/>
      </c>
      <c r="AZ270" s="34" t="str">
        <f t="shared" si="242"/>
        <v/>
      </c>
      <c r="BA270" s="34" t="str">
        <f t="shared" si="243"/>
        <v/>
      </c>
      <c r="BB270" s="34" t="str">
        <f t="shared" si="244"/>
        <v/>
      </c>
      <c r="BC270" s="34" t="str">
        <f t="shared" si="245"/>
        <v/>
      </c>
      <c r="BD270" s="34" t="str">
        <f t="shared" si="246"/>
        <v/>
      </c>
      <c r="BE270" s="34" t="str">
        <f t="shared" si="247"/>
        <v/>
      </c>
      <c r="BF270" s="34" t="str">
        <f t="shared" si="248"/>
        <v/>
      </c>
      <c r="BG270" s="34" t="str">
        <f t="shared" si="249"/>
        <v/>
      </c>
      <c r="BH270" s="34" t="str">
        <f t="shared" si="250"/>
        <v/>
      </c>
      <c r="BI270" s="34" t="str">
        <f t="shared" si="251"/>
        <v/>
      </c>
      <c r="BJ270" s="34" t="str">
        <f t="shared" si="252"/>
        <v/>
      </c>
      <c r="BK270" s="34" t="str">
        <f t="shared" si="253"/>
        <v/>
      </c>
      <c r="BL270" s="34" t="str">
        <f t="shared" si="254"/>
        <v/>
      </c>
      <c r="BM270" s="34" t="str">
        <f t="shared" si="255"/>
        <v/>
      </c>
      <c r="BN270" s="36" t="e">
        <f t="shared" si="234"/>
        <v>#DIV/0!</v>
      </c>
      <c r="BO270" s="36" t="e">
        <f t="shared" si="235"/>
        <v>#DIV/0!</v>
      </c>
      <c r="BP270" s="37" t="str">
        <f t="shared" si="256"/>
        <v/>
      </c>
      <c r="BQ270" s="37" t="str">
        <f t="shared" si="257"/>
        <v/>
      </c>
      <c r="BR270" s="37" t="str">
        <f t="shared" si="258"/>
        <v/>
      </c>
      <c r="BS270" s="37" t="str">
        <f t="shared" si="259"/>
        <v/>
      </c>
      <c r="BT270" s="37" t="str">
        <f t="shared" si="260"/>
        <v/>
      </c>
      <c r="BU270" s="37" t="str">
        <f t="shared" si="261"/>
        <v/>
      </c>
      <c r="BV270" s="37" t="str">
        <f t="shared" si="262"/>
        <v/>
      </c>
      <c r="BW270" s="37" t="str">
        <f t="shared" si="263"/>
        <v/>
      </c>
      <c r="BX270" s="37" t="str">
        <f t="shared" si="264"/>
        <v/>
      </c>
      <c r="BY270" s="37" t="str">
        <f t="shared" si="265"/>
        <v/>
      </c>
      <c r="BZ270" s="37" t="str">
        <f t="shared" si="266"/>
        <v/>
      </c>
      <c r="CA270" s="37" t="str">
        <f t="shared" si="267"/>
        <v/>
      </c>
      <c r="CB270" s="37" t="str">
        <f t="shared" si="268"/>
        <v/>
      </c>
      <c r="CC270" s="37" t="str">
        <f t="shared" si="269"/>
        <v/>
      </c>
      <c r="CD270" s="37" t="str">
        <f t="shared" si="270"/>
        <v/>
      </c>
      <c r="CE270" s="37" t="str">
        <f t="shared" si="271"/>
        <v/>
      </c>
      <c r="CF270" s="37" t="str">
        <f t="shared" si="272"/>
        <v/>
      </c>
      <c r="CG270" s="37" t="str">
        <f t="shared" si="273"/>
        <v/>
      </c>
      <c r="CH270" s="37" t="str">
        <f t="shared" si="274"/>
        <v/>
      </c>
      <c r="CI270" s="37" t="str">
        <f t="shared" si="275"/>
        <v/>
      </c>
    </row>
    <row r="271" spans="1:87" ht="12.75">
      <c r="A271" s="16"/>
      <c r="B271" s="14" t="str">
        <f>'Gene Table'!E270</f>
        <v>CDC2</v>
      </c>
      <c r="C271" s="14" t="s">
        <v>309</v>
      </c>
      <c r="D271" s="15" t="str">
        <f>IF(SUM('Test Sample Data'!D$3:D$98)&gt;10,IF(AND(ISNUMBER('Test Sample Data'!D270),'Test Sample Data'!D270&lt;$B$1,'Test Sample Data'!D270&gt;0),'Test Sample Data'!D270,$B$1),"")</f>
        <v/>
      </c>
      <c r="E271" s="15" t="str">
        <f>IF(SUM('Test Sample Data'!E$3:E$98)&gt;10,IF(AND(ISNUMBER('Test Sample Data'!E270),'Test Sample Data'!E270&lt;$B$1,'Test Sample Data'!E270&gt;0),'Test Sample Data'!E270,$B$1),"")</f>
        <v/>
      </c>
      <c r="F271" s="15" t="str">
        <f>IF(SUM('Test Sample Data'!F$3:F$98)&gt;10,IF(AND(ISNUMBER('Test Sample Data'!F270),'Test Sample Data'!F270&lt;$B$1,'Test Sample Data'!F270&gt;0),'Test Sample Data'!F270,$B$1),"")</f>
        <v/>
      </c>
      <c r="G271" s="15" t="str">
        <f>IF(SUM('Test Sample Data'!G$3:G$98)&gt;10,IF(AND(ISNUMBER('Test Sample Data'!G270),'Test Sample Data'!G270&lt;$B$1,'Test Sample Data'!G270&gt;0),'Test Sample Data'!G270,$B$1),"")</f>
        <v/>
      </c>
      <c r="H271" s="15" t="str">
        <f>IF(SUM('Test Sample Data'!H$3:H$98)&gt;10,IF(AND(ISNUMBER('Test Sample Data'!H270),'Test Sample Data'!H270&lt;$B$1,'Test Sample Data'!H270&gt;0),'Test Sample Data'!H270,$B$1),"")</f>
        <v/>
      </c>
      <c r="I271" s="15" t="str">
        <f>IF(SUM('Test Sample Data'!I$3:I$98)&gt;10,IF(AND(ISNUMBER('Test Sample Data'!I270),'Test Sample Data'!I270&lt;$B$1,'Test Sample Data'!I270&gt;0),'Test Sample Data'!I270,$B$1),"")</f>
        <v/>
      </c>
      <c r="J271" s="15" t="str">
        <f>IF(SUM('Test Sample Data'!J$3:J$98)&gt;10,IF(AND(ISNUMBER('Test Sample Data'!J270),'Test Sample Data'!J270&lt;$B$1,'Test Sample Data'!J270&gt;0),'Test Sample Data'!J270,$B$1),"")</f>
        <v/>
      </c>
      <c r="K271" s="15" t="str">
        <f>IF(SUM('Test Sample Data'!K$3:K$98)&gt;10,IF(AND(ISNUMBER('Test Sample Data'!K270),'Test Sample Data'!K270&lt;$B$1,'Test Sample Data'!K270&gt;0),'Test Sample Data'!K270,$B$1),"")</f>
        <v/>
      </c>
      <c r="L271" s="15" t="str">
        <f>IF(SUM('Test Sample Data'!L$3:L$98)&gt;10,IF(AND(ISNUMBER('Test Sample Data'!L270),'Test Sample Data'!L270&lt;$B$1,'Test Sample Data'!L270&gt;0),'Test Sample Data'!L270,$B$1),"")</f>
        <v/>
      </c>
      <c r="M271" s="15" t="str">
        <f>IF(SUM('Test Sample Data'!M$3:M$98)&gt;10,IF(AND(ISNUMBER('Test Sample Data'!M270),'Test Sample Data'!M270&lt;$B$1,'Test Sample Data'!M270&gt;0),'Test Sample Data'!M270,$B$1),"")</f>
        <v/>
      </c>
      <c r="N271" s="15" t="str">
        <f>'Gene Table'!E270</f>
        <v>CDC2</v>
      </c>
      <c r="O271" s="14" t="s">
        <v>309</v>
      </c>
      <c r="P271" s="15" t="str">
        <f>IF(SUM('Control Sample Data'!D$3:D$98)&gt;10,IF(AND(ISNUMBER('Control Sample Data'!D270),'Control Sample Data'!D270&lt;$B$1,'Control Sample Data'!D270&gt;0),'Control Sample Data'!D270,$B$1),"")</f>
        <v/>
      </c>
      <c r="Q271" s="15" t="str">
        <f>IF(SUM('Control Sample Data'!E$3:E$98)&gt;10,IF(AND(ISNUMBER('Control Sample Data'!E270),'Control Sample Data'!E270&lt;$B$1,'Control Sample Data'!E270&gt;0),'Control Sample Data'!E270,$B$1),"")</f>
        <v/>
      </c>
      <c r="R271" s="15" t="str">
        <f>IF(SUM('Control Sample Data'!F$3:F$98)&gt;10,IF(AND(ISNUMBER('Control Sample Data'!F270),'Control Sample Data'!F270&lt;$B$1,'Control Sample Data'!F270&gt;0),'Control Sample Data'!F270,$B$1),"")</f>
        <v/>
      </c>
      <c r="S271" s="15" t="str">
        <f>IF(SUM('Control Sample Data'!G$3:G$98)&gt;10,IF(AND(ISNUMBER('Control Sample Data'!G270),'Control Sample Data'!G270&lt;$B$1,'Control Sample Data'!G270&gt;0),'Control Sample Data'!G270,$B$1),"")</f>
        <v/>
      </c>
      <c r="T271" s="15" t="str">
        <f>IF(SUM('Control Sample Data'!H$3:H$98)&gt;10,IF(AND(ISNUMBER('Control Sample Data'!H270),'Control Sample Data'!H270&lt;$B$1,'Control Sample Data'!H270&gt;0),'Control Sample Data'!H270,$B$1),"")</f>
        <v/>
      </c>
      <c r="U271" s="15" t="str">
        <f>IF(SUM('Control Sample Data'!I$3:I$98)&gt;10,IF(AND(ISNUMBER('Control Sample Data'!I270),'Control Sample Data'!I270&lt;$B$1,'Control Sample Data'!I270&gt;0),'Control Sample Data'!I270,$B$1),"")</f>
        <v/>
      </c>
      <c r="V271" s="15" t="str">
        <f>IF(SUM('Control Sample Data'!J$3:J$98)&gt;10,IF(AND(ISNUMBER('Control Sample Data'!J270),'Control Sample Data'!J270&lt;$B$1,'Control Sample Data'!J270&gt;0),'Control Sample Data'!J270,$B$1),"")</f>
        <v/>
      </c>
      <c r="W271" s="15" t="str">
        <f>IF(SUM('Control Sample Data'!K$3:K$98)&gt;10,IF(AND(ISNUMBER('Control Sample Data'!K270),'Control Sample Data'!K270&lt;$B$1,'Control Sample Data'!K270&gt;0),'Control Sample Data'!K270,$B$1),"")</f>
        <v/>
      </c>
      <c r="X271" s="15" t="str">
        <f>IF(SUM('Control Sample Data'!L$3:L$98)&gt;10,IF(AND(ISNUMBER('Control Sample Data'!L270),'Control Sample Data'!L270&lt;$B$1,'Control Sample Data'!L270&gt;0),'Control Sample Data'!L270,$B$1),"")</f>
        <v/>
      </c>
      <c r="Y271" s="15" t="str">
        <f>IF(SUM('Control Sample Data'!M$3:M$98)&gt;10,IF(AND(ISNUMBER('Control Sample Data'!M270),'Control Sample Data'!M270&lt;$B$1,'Control Sample Data'!M270&gt;0),'Control Sample Data'!M270,$B$1),"")</f>
        <v/>
      </c>
      <c r="AT271" s="34" t="str">
        <f t="shared" si="236"/>
        <v/>
      </c>
      <c r="AU271" s="34" t="str">
        <f t="shared" si="237"/>
        <v/>
      </c>
      <c r="AV271" s="34" t="str">
        <f t="shared" si="238"/>
        <v/>
      </c>
      <c r="AW271" s="34" t="str">
        <f t="shared" si="239"/>
        <v/>
      </c>
      <c r="AX271" s="34" t="str">
        <f t="shared" si="240"/>
        <v/>
      </c>
      <c r="AY271" s="34" t="str">
        <f t="shared" si="241"/>
        <v/>
      </c>
      <c r="AZ271" s="34" t="str">
        <f t="shared" si="242"/>
        <v/>
      </c>
      <c r="BA271" s="34" t="str">
        <f t="shared" si="243"/>
        <v/>
      </c>
      <c r="BB271" s="34" t="str">
        <f t="shared" si="244"/>
        <v/>
      </c>
      <c r="BC271" s="34" t="str">
        <f t="shared" si="245"/>
        <v/>
      </c>
      <c r="BD271" s="34" t="str">
        <f t="shared" si="246"/>
        <v/>
      </c>
      <c r="BE271" s="34" t="str">
        <f t="shared" si="247"/>
        <v/>
      </c>
      <c r="BF271" s="34" t="str">
        <f t="shared" si="248"/>
        <v/>
      </c>
      <c r="BG271" s="34" t="str">
        <f t="shared" si="249"/>
        <v/>
      </c>
      <c r="BH271" s="34" t="str">
        <f t="shared" si="250"/>
        <v/>
      </c>
      <c r="BI271" s="34" t="str">
        <f t="shared" si="251"/>
        <v/>
      </c>
      <c r="BJ271" s="34" t="str">
        <f t="shared" si="252"/>
        <v/>
      </c>
      <c r="BK271" s="34" t="str">
        <f t="shared" si="253"/>
        <v/>
      </c>
      <c r="BL271" s="34" t="str">
        <f t="shared" si="254"/>
        <v/>
      </c>
      <c r="BM271" s="34" t="str">
        <f t="shared" si="255"/>
        <v/>
      </c>
      <c r="BN271" s="36" t="e">
        <f t="shared" si="234"/>
        <v>#DIV/0!</v>
      </c>
      <c r="BO271" s="36" t="e">
        <f t="shared" si="235"/>
        <v>#DIV/0!</v>
      </c>
      <c r="BP271" s="37" t="str">
        <f t="shared" si="256"/>
        <v/>
      </c>
      <c r="BQ271" s="37" t="str">
        <f t="shared" si="257"/>
        <v/>
      </c>
      <c r="BR271" s="37" t="str">
        <f t="shared" si="258"/>
        <v/>
      </c>
      <c r="BS271" s="37" t="str">
        <f t="shared" si="259"/>
        <v/>
      </c>
      <c r="BT271" s="37" t="str">
        <f t="shared" si="260"/>
        <v/>
      </c>
      <c r="BU271" s="37" t="str">
        <f t="shared" si="261"/>
        <v/>
      </c>
      <c r="BV271" s="37" t="str">
        <f t="shared" si="262"/>
        <v/>
      </c>
      <c r="BW271" s="37" t="str">
        <f t="shared" si="263"/>
        <v/>
      </c>
      <c r="BX271" s="37" t="str">
        <f t="shared" si="264"/>
        <v/>
      </c>
      <c r="BY271" s="37" t="str">
        <f t="shared" si="265"/>
        <v/>
      </c>
      <c r="BZ271" s="37" t="str">
        <f t="shared" si="266"/>
        <v/>
      </c>
      <c r="CA271" s="37" t="str">
        <f t="shared" si="267"/>
        <v/>
      </c>
      <c r="CB271" s="37" t="str">
        <f t="shared" si="268"/>
        <v/>
      </c>
      <c r="CC271" s="37" t="str">
        <f t="shared" si="269"/>
        <v/>
      </c>
      <c r="CD271" s="37" t="str">
        <f t="shared" si="270"/>
        <v/>
      </c>
      <c r="CE271" s="37" t="str">
        <f t="shared" si="271"/>
        <v/>
      </c>
      <c r="CF271" s="37" t="str">
        <f t="shared" si="272"/>
        <v/>
      </c>
      <c r="CG271" s="37" t="str">
        <f t="shared" si="273"/>
        <v/>
      </c>
      <c r="CH271" s="37" t="str">
        <f t="shared" si="274"/>
        <v/>
      </c>
      <c r="CI271" s="37" t="str">
        <f t="shared" si="275"/>
        <v/>
      </c>
    </row>
    <row r="272" spans="1:87" ht="12.75">
      <c r="A272" s="16"/>
      <c r="B272" s="14" t="str">
        <f>'Gene Table'!E271</f>
        <v>SPOCK2</v>
      </c>
      <c r="C272" s="14" t="s">
        <v>313</v>
      </c>
      <c r="D272" s="15" t="str">
        <f>IF(SUM('Test Sample Data'!D$3:D$98)&gt;10,IF(AND(ISNUMBER('Test Sample Data'!D271),'Test Sample Data'!D271&lt;$B$1,'Test Sample Data'!D271&gt;0),'Test Sample Data'!D271,$B$1),"")</f>
        <v/>
      </c>
      <c r="E272" s="15" t="str">
        <f>IF(SUM('Test Sample Data'!E$3:E$98)&gt;10,IF(AND(ISNUMBER('Test Sample Data'!E271),'Test Sample Data'!E271&lt;$B$1,'Test Sample Data'!E271&gt;0),'Test Sample Data'!E271,$B$1),"")</f>
        <v/>
      </c>
      <c r="F272" s="15" t="str">
        <f>IF(SUM('Test Sample Data'!F$3:F$98)&gt;10,IF(AND(ISNUMBER('Test Sample Data'!F271),'Test Sample Data'!F271&lt;$B$1,'Test Sample Data'!F271&gt;0),'Test Sample Data'!F271,$B$1),"")</f>
        <v/>
      </c>
      <c r="G272" s="15" t="str">
        <f>IF(SUM('Test Sample Data'!G$3:G$98)&gt;10,IF(AND(ISNUMBER('Test Sample Data'!G271),'Test Sample Data'!G271&lt;$B$1,'Test Sample Data'!G271&gt;0),'Test Sample Data'!G271,$B$1),"")</f>
        <v/>
      </c>
      <c r="H272" s="15" t="str">
        <f>IF(SUM('Test Sample Data'!H$3:H$98)&gt;10,IF(AND(ISNUMBER('Test Sample Data'!H271),'Test Sample Data'!H271&lt;$B$1,'Test Sample Data'!H271&gt;0),'Test Sample Data'!H271,$B$1),"")</f>
        <v/>
      </c>
      <c r="I272" s="15" t="str">
        <f>IF(SUM('Test Sample Data'!I$3:I$98)&gt;10,IF(AND(ISNUMBER('Test Sample Data'!I271),'Test Sample Data'!I271&lt;$B$1,'Test Sample Data'!I271&gt;0),'Test Sample Data'!I271,$B$1),"")</f>
        <v/>
      </c>
      <c r="J272" s="15" t="str">
        <f>IF(SUM('Test Sample Data'!J$3:J$98)&gt;10,IF(AND(ISNUMBER('Test Sample Data'!J271),'Test Sample Data'!J271&lt;$B$1,'Test Sample Data'!J271&gt;0),'Test Sample Data'!J271,$B$1),"")</f>
        <v/>
      </c>
      <c r="K272" s="15" t="str">
        <f>IF(SUM('Test Sample Data'!K$3:K$98)&gt;10,IF(AND(ISNUMBER('Test Sample Data'!K271),'Test Sample Data'!K271&lt;$B$1,'Test Sample Data'!K271&gt;0),'Test Sample Data'!K271,$B$1),"")</f>
        <v/>
      </c>
      <c r="L272" s="15" t="str">
        <f>IF(SUM('Test Sample Data'!L$3:L$98)&gt;10,IF(AND(ISNUMBER('Test Sample Data'!L271),'Test Sample Data'!L271&lt;$B$1,'Test Sample Data'!L271&gt;0),'Test Sample Data'!L271,$B$1),"")</f>
        <v/>
      </c>
      <c r="M272" s="15" t="str">
        <f>IF(SUM('Test Sample Data'!M$3:M$98)&gt;10,IF(AND(ISNUMBER('Test Sample Data'!M271),'Test Sample Data'!M271&lt;$B$1,'Test Sample Data'!M271&gt;0),'Test Sample Data'!M271,$B$1),"")</f>
        <v/>
      </c>
      <c r="N272" s="15" t="str">
        <f>'Gene Table'!E271</f>
        <v>SPOCK2</v>
      </c>
      <c r="O272" s="14" t="s">
        <v>313</v>
      </c>
      <c r="P272" s="15" t="str">
        <f>IF(SUM('Control Sample Data'!D$3:D$98)&gt;10,IF(AND(ISNUMBER('Control Sample Data'!D271),'Control Sample Data'!D271&lt;$B$1,'Control Sample Data'!D271&gt;0),'Control Sample Data'!D271,$B$1),"")</f>
        <v/>
      </c>
      <c r="Q272" s="15" t="str">
        <f>IF(SUM('Control Sample Data'!E$3:E$98)&gt;10,IF(AND(ISNUMBER('Control Sample Data'!E271),'Control Sample Data'!E271&lt;$B$1,'Control Sample Data'!E271&gt;0),'Control Sample Data'!E271,$B$1),"")</f>
        <v/>
      </c>
      <c r="R272" s="15" t="str">
        <f>IF(SUM('Control Sample Data'!F$3:F$98)&gt;10,IF(AND(ISNUMBER('Control Sample Data'!F271),'Control Sample Data'!F271&lt;$B$1,'Control Sample Data'!F271&gt;0),'Control Sample Data'!F271,$B$1),"")</f>
        <v/>
      </c>
      <c r="S272" s="15" t="str">
        <f>IF(SUM('Control Sample Data'!G$3:G$98)&gt;10,IF(AND(ISNUMBER('Control Sample Data'!G271),'Control Sample Data'!G271&lt;$B$1,'Control Sample Data'!G271&gt;0),'Control Sample Data'!G271,$B$1),"")</f>
        <v/>
      </c>
      <c r="T272" s="15" t="str">
        <f>IF(SUM('Control Sample Data'!H$3:H$98)&gt;10,IF(AND(ISNUMBER('Control Sample Data'!H271),'Control Sample Data'!H271&lt;$B$1,'Control Sample Data'!H271&gt;0),'Control Sample Data'!H271,$B$1),"")</f>
        <v/>
      </c>
      <c r="U272" s="15" t="str">
        <f>IF(SUM('Control Sample Data'!I$3:I$98)&gt;10,IF(AND(ISNUMBER('Control Sample Data'!I271),'Control Sample Data'!I271&lt;$B$1,'Control Sample Data'!I271&gt;0),'Control Sample Data'!I271,$B$1),"")</f>
        <v/>
      </c>
      <c r="V272" s="15" t="str">
        <f>IF(SUM('Control Sample Data'!J$3:J$98)&gt;10,IF(AND(ISNUMBER('Control Sample Data'!J271),'Control Sample Data'!J271&lt;$B$1,'Control Sample Data'!J271&gt;0),'Control Sample Data'!J271,$B$1),"")</f>
        <v/>
      </c>
      <c r="W272" s="15" t="str">
        <f>IF(SUM('Control Sample Data'!K$3:K$98)&gt;10,IF(AND(ISNUMBER('Control Sample Data'!K271),'Control Sample Data'!K271&lt;$B$1,'Control Sample Data'!K271&gt;0),'Control Sample Data'!K271,$B$1),"")</f>
        <v/>
      </c>
      <c r="X272" s="15" t="str">
        <f>IF(SUM('Control Sample Data'!L$3:L$98)&gt;10,IF(AND(ISNUMBER('Control Sample Data'!L271),'Control Sample Data'!L271&lt;$B$1,'Control Sample Data'!L271&gt;0),'Control Sample Data'!L271,$B$1),"")</f>
        <v/>
      </c>
      <c r="Y272" s="15" t="str">
        <f>IF(SUM('Control Sample Data'!M$3:M$98)&gt;10,IF(AND(ISNUMBER('Control Sample Data'!M271),'Control Sample Data'!M271&lt;$B$1,'Control Sample Data'!M271&gt;0),'Control Sample Data'!M271,$B$1),"")</f>
        <v/>
      </c>
      <c r="AT272" s="34" t="str">
        <f t="shared" si="236"/>
        <v/>
      </c>
      <c r="AU272" s="34" t="str">
        <f t="shared" si="237"/>
        <v/>
      </c>
      <c r="AV272" s="34" t="str">
        <f t="shared" si="238"/>
        <v/>
      </c>
      <c r="AW272" s="34" t="str">
        <f t="shared" si="239"/>
        <v/>
      </c>
      <c r="AX272" s="34" t="str">
        <f t="shared" si="240"/>
        <v/>
      </c>
      <c r="AY272" s="34" t="str">
        <f t="shared" si="241"/>
        <v/>
      </c>
      <c r="AZ272" s="34" t="str">
        <f t="shared" si="242"/>
        <v/>
      </c>
      <c r="BA272" s="34" t="str">
        <f t="shared" si="243"/>
        <v/>
      </c>
      <c r="BB272" s="34" t="str">
        <f t="shared" si="244"/>
        <v/>
      </c>
      <c r="BC272" s="34" t="str">
        <f t="shared" si="245"/>
        <v/>
      </c>
      <c r="BD272" s="34" t="str">
        <f t="shared" si="246"/>
        <v/>
      </c>
      <c r="BE272" s="34" t="str">
        <f t="shared" si="247"/>
        <v/>
      </c>
      <c r="BF272" s="34" t="str">
        <f t="shared" si="248"/>
        <v/>
      </c>
      <c r="BG272" s="34" t="str">
        <f t="shared" si="249"/>
        <v/>
      </c>
      <c r="BH272" s="34" t="str">
        <f t="shared" si="250"/>
        <v/>
      </c>
      <c r="BI272" s="34" t="str">
        <f t="shared" si="251"/>
        <v/>
      </c>
      <c r="BJ272" s="34" t="str">
        <f t="shared" si="252"/>
        <v/>
      </c>
      <c r="BK272" s="34" t="str">
        <f t="shared" si="253"/>
        <v/>
      </c>
      <c r="BL272" s="34" t="str">
        <f t="shared" si="254"/>
        <v/>
      </c>
      <c r="BM272" s="34" t="str">
        <f t="shared" si="255"/>
        <v/>
      </c>
      <c r="BN272" s="36" t="e">
        <f t="shared" si="234"/>
        <v>#DIV/0!</v>
      </c>
      <c r="BO272" s="36" t="e">
        <f t="shared" si="235"/>
        <v>#DIV/0!</v>
      </c>
      <c r="BP272" s="37" t="str">
        <f t="shared" si="256"/>
        <v/>
      </c>
      <c r="BQ272" s="37" t="str">
        <f t="shared" si="257"/>
        <v/>
      </c>
      <c r="BR272" s="37" t="str">
        <f t="shared" si="258"/>
        <v/>
      </c>
      <c r="BS272" s="37" t="str">
        <f t="shared" si="259"/>
        <v/>
      </c>
      <c r="BT272" s="37" t="str">
        <f t="shared" si="260"/>
        <v/>
      </c>
      <c r="BU272" s="37" t="str">
        <f t="shared" si="261"/>
        <v/>
      </c>
      <c r="BV272" s="37" t="str">
        <f t="shared" si="262"/>
        <v/>
      </c>
      <c r="BW272" s="37" t="str">
        <f t="shared" si="263"/>
        <v/>
      </c>
      <c r="BX272" s="37" t="str">
        <f t="shared" si="264"/>
        <v/>
      </c>
      <c r="BY272" s="37" t="str">
        <f t="shared" si="265"/>
        <v/>
      </c>
      <c r="BZ272" s="37" t="str">
        <f t="shared" si="266"/>
        <v/>
      </c>
      <c r="CA272" s="37" t="str">
        <f t="shared" si="267"/>
        <v/>
      </c>
      <c r="CB272" s="37" t="str">
        <f t="shared" si="268"/>
        <v/>
      </c>
      <c r="CC272" s="37" t="str">
        <f t="shared" si="269"/>
        <v/>
      </c>
      <c r="CD272" s="37" t="str">
        <f t="shared" si="270"/>
        <v/>
      </c>
      <c r="CE272" s="37" t="str">
        <f t="shared" si="271"/>
        <v/>
      </c>
      <c r="CF272" s="37" t="str">
        <f t="shared" si="272"/>
        <v/>
      </c>
      <c r="CG272" s="37" t="str">
        <f t="shared" si="273"/>
        <v/>
      </c>
      <c r="CH272" s="37" t="str">
        <f t="shared" si="274"/>
        <v/>
      </c>
      <c r="CI272" s="37" t="str">
        <f t="shared" si="275"/>
        <v/>
      </c>
    </row>
    <row r="273" spans="1:87" ht="12.75">
      <c r="A273" s="16"/>
      <c r="B273" s="14" t="str">
        <f>'Gene Table'!E272</f>
        <v>ESPL1</v>
      </c>
      <c r="C273" s="14" t="s">
        <v>317</v>
      </c>
      <c r="D273" s="15" t="str">
        <f>IF(SUM('Test Sample Data'!D$3:D$98)&gt;10,IF(AND(ISNUMBER('Test Sample Data'!D272),'Test Sample Data'!D272&lt;$B$1,'Test Sample Data'!D272&gt;0),'Test Sample Data'!D272,$B$1),"")</f>
        <v/>
      </c>
      <c r="E273" s="15" t="str">
        <f>IF(SUM('Test Sample Data'!E$3:E$98)&gt;10,IF(AND(ISNUMBER('Test Sample Data'!E272),'Test Sample Data'!E272&lt;$B$1,'Test Sample Data'!E272&gt;0),'Test Sample Data'!E272,$B$1),"")</f>
        <v/>
      </c>
      <c r="F273" s="15" t="str">
        <f>IF(SUM('Test Sample Data'!F$3:F$98)&gt;10,IF(AND(ISNUMBER('Test Sample Data'!F272),'Test Sample Data'!F272&lt;$B$1,'Test Sample Data'!F272&gt;0),'Test Sample Data'!F272,$B$1),"")</f>
        <v/>
      </c>
      <c r="G273" s="15" t="str">
        <f>IF(SUM('Test Sample Data'!G$3:G$98)&gt;10,IF(AND(ISNUMBER('Test Sample Data'!G272),'Test Sample Data'!G272&lt;$B$1,'Test Sample Data'!G272&gt;0),'Test Sample Data'!G272,$B$1),"")</f>
        <v/>
      </c>
      <c r="H273" s="15" t="str">
        <f>IF(SUM('Test Sample Data'!H$3:H$98)&gt;10,IF(AND(ISNUMBER('Test Sample Data'!H272),'Test Sample Data'!H272&lt;$B$1,'Test Sample Data'!H272&gt;0),'Test Sample Data'!H272,$B$1),"")</f>
        <v/>
      </c>
      <c r="I273" s="15" t="str">
        <f>IF(SUM('Test Sample Data'!I$3:I$98)&gt;10,IF(AND(ISNUMBER('Test Sample Data'!I272),'Test Sample Data'!I272&lt;$B$1,'Test Sample Data'!I272&gt;0),'Test Sample Data'!I272,$B$1),"")</f>
        <v/>
      </c>
      <c r="J273" s="15" t="str">
        <f>IF(SUM('Test Sample Data'!J$3:J$98)&gt;10,IF(AND(ISNUMBER('Test Sample Data'!J272),'Test Sample Data'!J272&lt;$B$1,'Test Sample Data'!J272&gt;0),'Test Sample Data'!J272,$B$1),"")</f>
        <v/>
      </c>
      <c r="K273" s="15" t="str">
        <f>IF(SUM('Test Sample Data'!K$3:K$98)&gt;10,IF(AND(ISNUMBER('Test Sample Data'!K272),'Test Sample Data'!K272&lt;$B$1,'Test Sample Data'!K272&gt;0),'Test Sample Data'!K272,$B$1),"")</f>
        <v/>
      </c>
      <c r="L273" s="15" t="str">
        <f>IF(SUM('Test Sample Data'!L$3:L$98)&gt;10,IF(AND(ISNUMBER('Test Sample Data'!L272),'Test Sample Data'!L272&lt;$B$1,'Test Sample Data'!L272&gt;0),'Test Sample Data'!L272,$B$1),"")</f>
        <v/>
      </c>
      <c r="M273" s="15" t="str">
        <f>IF(SUM('Test Sample Data'!M$3:M$98)&gt;10,IF(AND(ISNUMBER('Test Sample Data'!M272),'Test Sample Data'!M272&lt;$B$1,'Test Sample Data'!M272&gt;0),'Test Sample Data'!M272,$B$1),"")</f>
        <v/>
      </c>
      <c r="N273" s="15" t="str">
        <f>'Gene Table'!E272</f>
        <v>ESPL1</v>
      </c>
      <c r="O273" s="14" t="s">
        <v>317</v>
      </c>
      <c r="P273" s="15" t="str">
        <f>IF(SUM('Control Sample Data'!D$3:D$98)&gt;10,IF(AND(ISNUMBER('Control Sample Data'!D272),'Control Sample Data'!D272&lt;$B$1,'Control Sample Data'!D272&gt;0),'Control Sample Data'!D272,$B$1),"")</f>
        <v/>
      </c>
      <c r="Q273" s="15" t="str">
        <f>IF(SUM('Control Sample Data'!E$3:E$98)&gt;10,IF(AND(ISNUMBER('Control Sample Data'!E272),'Control Sample Data'!E272&lt;$B$1,'Control Sample Data'!E272&gt;0),'Control Sample Data'!E272,$B$1),"")</f>
        <v/>
      </c>
      <c r="R273" s="15" t="str">
        <f>IF(SUM('Control Sample Data'!F$3:F$98)&gt;10,IF(AND(ISNUMBER('Control Sample Data'!F272),'Control Sample Data'!F272&lt;$B$1,'Control Sample Data'!F272&gt;0),'Control Sample Data'!F272,$B$1),"")</f>
        <v/>
      </c>
      <c r="S273" s="15" t="str">
        <f>IF(SUM('Control Sample Data'!G$3:G$98)&gt;10,IF(AND(ISNUMBER('Control Sample Data'!G272),'Control Sample Data'!G272&lt;$B$1,'Control Sample Data'!G272&gt;0),'Control Sample Data'!G272,$B$1),"")</f>
        <v/>
      </c>
      <c r="T273" s="15" t="str">
        <f>IF(SUM('Control Sample Data'!H$3:H$98)&gt;10,IF(AND(ISNUMBER('Control Sample Data'!H272),'Control Sample Data'!H272&lt;$B$1,'Control Sample Data'!H272&gt;0),'Control Sample Data'!H272,$B$1),"")</f>
        <v/>
      </c>
      <c r="U273" s="15" t="str">
        <f>IF(SUM('Control Sample Data'!I$3:I$98)&gt;10,IF(AND(ISNUMBER('Control Sample Data'!I272),'Control Sample Data'!I272&lt;$B$1,'Control Sample Data'!I272&gt;0),'Control Sample Data'!I272,$B$1),"")</f>
        <v/>
      </c>
      <c r="V273" s="15" t="str">
        <f>IF(SUM('Control Sample Data'!J$3:J$98)&gt;10,IF(AND(ISNUMBER('Control Sample Data'!J272),'Control Sample Data'!J272&lt;$B$1,'Control Sample Data'!J272&gt;0),'Control Sample Data'!J272,$B$1),"")</f>
        <v/>
      </c>
      <c r="W273" s="15" t="str">
        <f>IF(SUM('Control Sample Data'!K$3:K$98)&gt;10,IF(AND(ISNUMBER('Control Sample Data'!K272),'Control Sample Data'!K272&lt;$B$1,'Control Sample Data'!K272&gt;0),'Control Sample Data'!K272,$B$1),"")</f>
        <v/>
      </c>
      <c r="X273" s="15" t="str">
        <f>IF(SUM('Control Sample Data'!L$3:L$98)&gt;10,IF(AND(ISNUMBER('Control Sample Data'!L272),'Control Sample Data'!L272&lt;$B$1,'Control Sample Data'!L272&gt;0),'Control Sample Data'!L272,$B$1),"")</f>
        <v/>
      </c>
      <c r="Y273" s="15" t="str">
        <f>IF(SUM('Control Sample Data'!M$3:M$98)&gt;10,IF(AND(ISNUMBER('Control Sample Data'!M272),'Control Sample Data'!M272&lt;$B$1,'Control Sample Data'!M272&gt;0),'Control Sample Data'!M272,$B$1),"")</f>
        <v/>
      </c>
      <c r="AT273" s="34" t="str">
        <f t="shared" si="236"/>
        <v/>
      </c>
      <c r="AU273" s="34" t="str">
        <f t="shared" si="237"/>
        <v/>
      </c>
      <c r="AV273" s="34" t="str">
        <f t="shared" si="238"/>
        <v/>
      </c>
      <c r="AW273" s="34" t="str">
        <f t="shared" si="239"/>
        <v/>
      </c>
      <c r="AX273" s="34" t="str">
        <f t="shared" si="240"/>
        <v/>
      </c>
      <c r="AY273" s="34" t="str">
        <f t="shared" si="241"/>
        <v/>
      </c>
      <c r="AZ273" s="34" t="str">
        <f t="shared" si="242"/>
        <v/>
      </c>
      <c r="BA273" s="34" t="str">
        <f t="shared" si="243"/>
        <v/>
      </c>
      <c r="BB273" s="34" t="str">
        <f t="shared" si="244"/>
        <v/>
      </c>
      <c r="BC273" s="34" t="str">
        <f t="shared" si="245"/>
        <v/>
      </c>
      <c r="BD273" s="34" t="str">
        <f t="shared" si="246"/>
        <v/>
      </c>
      <c r="BE273" s="34" t="str">
        <f t="shared" si="247"/>
        <v/>
      </c>
      <c r="BF273" s="34" t="str">
        <f t="shared" si="248"/>
        <v/>
      </c>
      <c r="BG273" s="34" t="str">
        <f t="shared" si="249"/>
        <v/>
      </c>
      <c r="BH273" s="34" t="str">
        <f t="shared" si="250"/>
        <v/>
      </c>
      <c r="BI273" s="34" t="str">
        <f t="shared" si="251"/>
        <v/>
      </c>
      <c r="BJ273" s="34" t="str">
        <f t="shared" si="252"/>
        <v/>
      </c>
      <c r="BK273" s="34" t="str">
        <f t="shared" si="253"/>
        <v/>
      </c>
      <c r="BL273" s="34" t="str">
        <f t="shared" si="254"/>
        <v/>
      </c>
      <c r="BM273" s="34" t="str">
        <f t="shared" si="255"/>
        <v/>
      </c>
      <c r="BN273" s="36" t="e">
        <f t="shared" si="234"/>
        <v>#DIV/0!</v>
      </c>
      <c r="BO273" s="36" t="e">
        <f t="shared" si="235"/>
        <v>#DIV/0!</v>
      </c>
      <c r="BP273" s="37" t="str">
        <f t="shared" si="256"/>
        <v/>
      </c>
      <c r="BQ273" s="37" t="str">
        <f t="shared" si="257"/>
        <v/>
      </c>
      <c r="BR273" s="37" t="str">
        <f t="shared" si="258"/>
        <v/>
      </c>
      <c r="BS273" s="37" t="str">
        <f t="shared" si="259"/>
        <v/>
      </c>
      <c r="BT273" s="37" t="str">
        <f t="shared" si="260"/>
        <v/>
      </c>
      <c r="BU273" s="37" t="str">
        <f t="shared" si="261"/>
        <v/>
      </c>
      <c r="BV273" s="37" t="str">
        <f t="shared" si="262"/>
        <v/>
      </c>
      <c r="BW273" s="37" t="str">
        <f t="shared" si="263"/>
        <v/>
      </c>
      <c r="BX273" s="37" t="str">
        <f t="shared" si="264"/>
        <v/>
      </c>
      <c r="BY273" s="37" t="str">
        <f t="shared" si="265"/>
        <v/>
      </c>
      <c r="BZ273" s="37" t="str">
        <f t="shared" si="266"/>
        <v/>
      </c>
      <c r="CA273" s="37" t="str">
        <f t="shared" si="267"/>
        <v/>
      </c>
      <c r="CB273" s="37" t="str">
        <f t="shared" si="268"/>
        <v/>
      </c>
      <c r="CC273" s="37" t="str">
        <f t="shared" si="269"/>
        <v/>
      </c>
      <c r="CD273" s="37" t="str">
        <f t="shared" si="270"/>
        <v/>
      </c>
      <c r="CE273" s="37" t="str">
        <f t="shared" si="271"/>
        <v/>
      </c>
      <c r="CF273" s="37" t="str">
        <f t="shared" si="272"/>
        <v/>
      </c>
      <c r="CG273" s="37" t="str">
        <f t="shared" si="273"/>
        <v/>
      </c>
      <c r="CH273" s="37" t="str">
        <f t="shared" si="274"/>
        <v/>
      </c>
      <c r="CI273" s="37" t="str">
        <f t="shared" si="275"/>
        <v/>
      </c>
    </row>
    <row r="274" spans="1:87" ht="12.75">
      <c r="A274" s="16"/>
      <c r="B274" s="14" t="str">
        <f>'Gene Table'!E273</f>
        <v>KLK4</v>
      </c>
      <c r="C274" s="14" t="s">
        <v>321</v>
      </c>
      <c r="D274" s="15" t="str">
        <f>IF(SUM('Test Sample Data'!D$3:D$98)&gt;10,IF(AND(ISNUMBER('Test Sample Data'!D273),'Test Sample Data'!D273&lt;$B$1,'Test Sample Data'!D273&gt;0),'Test Sample Data'!D273,$B$1),"")</f>
        <v/>
      </c>
      <c r="E274" s="15" t="str">
        <f>IF(SUM('Test Sample Data'!E$3:E$98)&gt;10,IF(AND(ISNUMBER('Test Sample Data'!E273),'Test Sample Data'!E273&lt;$B$1,'Test Sample Data'!E273&gt;0),'Test Sample Data'!E273,$B$1),"")</f>
        <v/>
      </c>
      <c r="F274" s="15" t="str">
        <f>IF(SUM('Test Sample Data'!F$3:F$98)&gt;10,IF(AND(ISNUMBER('Test Sample Data'!F273),'Test Sample Data'!F273&lt;$B$1,'Test Sample Data'!F273&gt;0),'Test Sample Data'!F273,$B$1),"")</f>
        <v/>
      </c>
      <c r="G274" s="15" t="str">
        <f>IF(SUM('Test Sample Data'!G$3:G$98)&gt;10,IF(AND(ISNUMBER('Test Sample Data'!G273),'Test Sample Data'!G273&lt;$B$1,'Test Sample Data'!G273&gt;0),'Test Sample Data'!G273,$B$1),"")</f>
        <v/>
      </c>
      <c r="H274" s="15" t="str">
        <f>IF(SUM('Test Sample Data'!H$3:H$98)&gt;10,IF(AND(ISNUMBER('Test Sample Data'!H273),'Test Sample Data'!H273&lt;$B$1,'Test Sample Data'!H273&gt;0),'Test Sample Data'!H273,$B$1),"")</f>
        <v/>
      </c>
      <c r="I274" s="15" t="str">
        <f>IF(SUM('Test Sample Data'!I$3:I$98)&gt;10,IF(AND(ISNUMBER('Test Sample Data'!I273),'Test Sample Data'!I273&lt;$B$1,'Test Sample Data'!I273&gt;0),'Test Sample Data'!I273,$B$1),"")</f>
        <v/>
      </c>
      <c r="J274" s="15" t="str">
        <f>IF(SUM('Test Sample Data'!J$3:J$98)&gt;10,IF(AND(ISNUMBER('Test Sample Data'!J273),'Test Sample Data'!J273&lt;$B$1,'Test Sample Data'!J273&gt;0),'Test Sample Data'!J273,$B$1),"")</f>
        <v/>
      </c>
      <c r="K274" s="15" t="str">
        <f>IF(SUM('Test Sample Data'!K$3:K$98)&gt;10,IF(AND(ISNUMBER('Test Sample Data'!K273),'Test Sample Data'!K273&lt;$B$1,'Test Sample Data'!K273&gt;0),'Test Sample Data'!K273,$B$1),"")</f>
        <v/>
      </c>
      <c r="L274" s="15" t="str">
        <f>IF(SUM('Test Sample Data'!L$3:L$98)&gt;10,IF(AND(ISNUMBER('Test Sample Data'!L273),'Test Sample Data'!L273&lt;$B$1,'Test Sample Data'!L273&gt;0),'Test Sample Data'!L273,$B$1),"")</f>
        <v/>
      </c>
      <c r="M274" s="15" t="str">
        <f>IF(SUM('Test Sample Data'!M$3:M$98)&gt;10,IF(AND(ISNUMBER('Test Sample Data'!M273),'Test Sample Data'!M273&lt;$B$1,'Test Sample Data'!M273&gt;0),'Test Sample Data'!M273,$B$1),"")</f>
        <v/>
      </c>
      <c r="N274" s="15" t="str">
        <f>'Gene Table'!E273</f>
        <v>KLK4</v>
      </c>
      <c r="O274" s="14" t="s">
        <v>321</v>
      </c>
      <c r="P274" s="15" t="str">
        <f>IF(SUM('Control Sample Data'!D$3:D$98)&gt;10,IF(AND(ISNUMBER('Control Sample Data'!D273),'Control Sample Data'!D273&lt;$B$1,'Control Sample Data'!D273&gt;0),'Control Sample Data'!D273,$B$1),"")</f>
        <v/>
      </c>
      <c r="Q274" s="15" t="str">
        <f>IF(SUM('Control Sample Data'!E$3:E$98)&gt;10,IF(AND(ISNUMBER('Control Sample Data'!E273),'Control Sample Data'!E273&lt;$B$1,'Control Sample Data'!E273&gt;0),'Control Sample Data'!E273,$B$1),"")</f>
        <v/>
      </c>
      <c r="R274" s="15" t="str">
        <f>IF(SUM('Control Sample Data'!F$3:F$98)&gt;10,IF(AND(ISNUMBER('Control Sample Data'!F273),'Control Sample Data'!F273&lt;$B$1,'Control Sample Data'!F273&gt;0),'Control Sample Data'!F273,$B$1),"")</f>
        <v/>
      </c>
      <c r="S274" s="15" t="str">
        <f>IF(SUM('Control Sample Data'!G$3:G$98)&gt;10,IF(AND(ISNUMBER('Control Sample Data'!G273),'Control Sample Data'!G273&lt;$B$1,'Control Sample Data'!G273&gt;0),'Control Sample Data'!G273,$B$1),"")</f>
        <v/>
      </c>
      <c r="T274" s="15" t="str">
        <f>IF(SUM('Control Sample Data'!H$3:H$98)&gt;10,IF(AND(ISNUMBER('Control Sample Data'!H273),'Control Sample Data'!H273&lt;$B$1,'Control Sample Data'!H273&gt;0),'Control Sample Data'!H273,$B$1),"")</f>
        <v/>
      </c>
      <c r="U274" s="15" t="str">
        <f>IF(SUM('Control Sample Data'!I$3:I$98)&gt;10,IF(AND(ISNUMBER('Control Sample Data'!I273),'Control Sample Data'!I273&lt;$B$1,'Control Sample Data'!I273&gt;0),'Control Sample Data'!I273,$B$1),"")</f>
        <v/>
      </c>
      <c r="V274" s="15" t="str">
        <f>IF(SUM('Control Sample Data'!J$3:J$98)&gt;10,IF(AND(ISNUMBER('Control Sample Data'!J273),'Control Sample Data'!J273&lt;$B$1,'Control Sample Data'!J273&gt;0),'Control Sample Data'!J273,$B$1),"")</f>
        <v/>
      </c>
      <c r="W274" s="15" t="str">
        <f>IF(SUM('Control Sample Data'!K$3:K$98)&gt;10,IF(AND(ISNUMBER('Control Sample Data'!K273),'Control Sample Data'!K273&lt;$B$1,'Control Sample Data'!K273&gt;0),'Control Sample Data'!K273,$B$1),"")</f>
        <v/>
      </c>
      <c r="X274" s="15" t="str">
        <f>IF(SUM('Control Sample Data'!L$3:L$98)&gt;10,IF(AND(ISNUMBER('Control Sample Data'!L273),'Control Sample Data'!L273&lt;$B$1,'Control Sample Data'!L273&gt;0),'Control Sample Data'!L273,$B$1),"")</f>
        <v/>
      </c>
      <c r="Y274" s="15" t="str">
        <f>IF(SUM('Control Sample Data'!M$3:M$98)&gt;10,IF(AND(ISNUMBER('Control Sample Data'!M273),'Control Sample Data'!M273&lt;$B$1,'Control Sample Data'!M273&gt;0),'Control Sample Data'!M273,$B$1),"")</f>
        <v/>
      </c>
      <c r="AT274" s="34" t="str">
        <f t="shared" si="236"/>
        <v/>
      </c>
      <c r="AU274" s="34" t="str">
        <f t="shared" si="237"/>
        <v/>
      </c>
      <c r="AV274" s="34" t="str">
        <f t="shared" si="238"/>
        <v/>
      </c>
      <c r="AW274" s="34" t="str">
        <f t="shared" si="239"/>
        <v/>
      </c>
      <c r="AX274" s="34" t="str">
        <f t="shared" si="240"/>
        <v/>
      </c>
      <c r="AY274" s="34" t="str">
        <f t="shared" si="241"/>
        <v/>
      </c>
      <c r="AZ274" s="34" t="str">
        <f t="shared" si="242"/>
        <v/>
      </c>
      <c r="BA274" s="34" t="str">
        <f t="shared" si="243"/>
        <v/>
      </c>
      <c r="BB274" s="34" t="str">
        <f t="shared" si="244"/>
        <v/>
      </c>
      <c r="BC274" s="34" t="str">
        <f t="shared" si="245"/>
        <v/>
      </c>
      <c r="BD274" s="34" t="str">
        <f t="shared" si="246"/>
        <v/>
      </c>
      <c r="BE274" s="34" t="str">
        <f t="shared" si="247"/>
        <v/>
      </c>
      <c r="BF274" s="34" t="str">
        <f t="shared" si="248"/>
        <v/>
      </c>
      <c r="BG274" s="34" t="str">
        <f t="shared" si="249"/>
        <v/>
      </c>
      <c r="BH274" s="34" t="str">
        <f t="shared" si="250"/>
        <v/>
      </c>
      <c r="BI274" s="34" t="str">
        <f t="shared" si="251"/>
        <v/>
      </c>
      <c r="BJ274" s="34" t="str">
        <f t="shared" si="252"/>
        <v/>
      </c>
      <c r="BK274" s="34" t="str">
        <f t="shared" si="253"/>
        <v/>
      </c>
      <c r="BL274" s="34" t="str">
        <f t="shared" si="254"/>
        <v/>
      </c>
      <c r="BM274" s="34" t="str">
        <f t="shared" si="255"/>
        <v/>
      </c>
      <c r="BN274" s="36" t="e">
        <f t="shared" si="234"/>
        <v>#DIV/0!</v>
      </c>
      <c r="BO274" s="36" t="e">
        <f t="shared" si="235"/>
        <v>#DIV/0!</v>
      </c>
      <c r="BP274" s="37" t="str">
        <f t="shared" si="256"/>
        <v/>
      </c>
      <c r="BQ274" s="37" t="str">
        <f t="shared" si="257"/>
        <v/>
      </c>
      <c r="BR274" s="37" t="str">
        <f t="shared" si="258"/>
        <v/>
      </c>
      <c r="BS274" s="37" t="str">
        <f t="shared" si="259"/>
        <v/>
      </c>
      <c r="BT274" s="37" t="str">
        <f t="shared" si="260"/>
        <v/>
      </c>
      <c r="BU274" s="37" t="str">
        <f t="shared" si="261"/>
        <v/>
      </c>
      <c r="BV274" s="37" t="str">
        <f t="shared" si="262"/>
        <v/>
      </c>
      <c r="BW274" s="37" t="str">
        <f t="shared" si="263"/>
        <v/>
      </c>
      <c r="BX274" s="37" t="str">
        <f t="shared" si="264"/>
        <v/>
      </c>
      <c r="BY274" s="37" t="str">
        <f t="shared" si="265"/>
        <v/>
      </c>
      <c r="BZ274" s="37" t="str">
        <f t="shared" si="266"/>
        <v/>
      </c>
      <c r="CA274" s="37" t="str">
        <f t="shared" si="267"/>
        <v/>
      </c>
      <c r="CB274" s="37" t="str">
        <f t="shared" si="268"/>
        <v/>
      </c>
      <c r="CC274" s="37" t="str">
        <f t="shared" si="269"/>
        <v/>
      </c>
      <c r="CD274" s="37" t="str">
        <f t="shared" si="270"/>
        <v/>
      </c>
      <c r="CE274" s="37" t="str">
        <f t="shared" si="271"/>
        <v/>
      </c>
      <c r="CF274" s="37" t="str">
        <f t="shared" si="272"/>
        <v/>
      </c>
      <c r="CG274" s="37" t="str">
        <f t="shared" si="273"/>
        <v/>
      </c>
      <c r="CH274" s="37" t="str">
        <f t="shared" si="274"/>
        <v/>
      </c>
      <c r="CI274" s="37" t="str">
        <f t="shared" si="275"/>
        <v/>
      </c>
    </row>
    <row r="275" spans="1:87" ht="12.75">
      <c r="A275" s="16"/>
      <c r="B275" s="14" t="str">
        <f>'Gene Table'!E274</f>
        <v>SLC4A7</v>
      </c>
      <c r="C275" s="14" t="s">
        <v>325</v>
      </c>
      <c r="D275" s="15" t="str">
        <f>IF(SUM('Test Sample Data'!D$3:D$98)&gt;10,IF(AND(ISNUMBER('Test Sample Data'!D274),'Test Sample Data'!D274&lt;$B$1,'Test Sample Data'!D274&gt;0),'Test Sample Data'!D274,$B$1),"")</f>
        <v/>
      </c>
      <c r="E275" s="15" t="str">
        <f>IF(SUM('Test Sample Data'!E$3:E$98)&gt;10,IF(AND(ISNUMBER('Test Sample Data'!E274),'Test Sample Data'!E274&lt;$B$1,'Test Sample Data'!E274&gt;0),'Test Sample Data'!E274,$B$1),"")</f>
        <v/>
      </c>
      <c r="F275" s="15" t="str">
        <f>IF(SUM('Test Sample Data'!F$3:F$98)&gt;10,IF(AND(ISNUMBER('Test Sample Data'!F274),'Test Sample Data'!F274&lt;$B$1,'Test Sample Data'!F274&gt;0),'Test Sample Data'!F274,$B$1),"")</f>
        <v/>
      </c>
      <c r="G275" s="15" t="str">
        <f>IF(SUM('Test Sample Data'!G$3:G$98)&gt;10,IF(AND(ISNUMBER('Test Sample Data'!G274),'Test Sample Data'!G274&lt;$B$1,'Test Sample Data'!G274&gt;0),'Test Sample Data'!G274,$B$1),"")</f>
        <v/>
      </c>
      <c r="H275" s="15" t="str">
        <f>IF(SUM('Test Sample Data'!H$3:H$98)&gt;10,IF(AND(ISNUMBER('Test Sample Data'!H274),'Test Sample Data'!H274&lt;$B$1,'Test Sample Data'!H274&gt;0),'Test Sample Data'!H274,$B$1),"")</f>
        <v/>
      </c>
      <c r="I275" s="15" t="str">
        <f>IF(SUM('Test Sample Data'!I$3:I$98)&gt;10,IF(AND(ISNUMBER('Test Sample Data'!I274),'Test Sample Data'!I274&lt;$B$1,'Test Sample Data'!I274&gt;0),'Test Sample Data'!I274,$B$1),"")</f>
        <v/>
      </c>
      <c r="J275" s="15" t="str">
        <f>IF(SUM('Test Sample Data'!J$3:J$98)&gt;10,IF(AND(ISNUMBER('Test Sample Data'!J274),'Test Sample Data'!J274&lt;$B$1,'Test Sample Data'!J274&gt;0),'Test Sample Data'!J274,$B$1),"")</f>
        <v/>
      </c>
      <c r="K275" s="15" t="str">
        <f>IF(SUM('Test Sample Data'!K$3:K$98)&gt;10,IF(AND(ISNUMBER('Test Sample Data'!K274),'Test Sample Data'!K274&lt;$B$1,'Test Sample Data'!K274&gt;0),'Test Sample Data'!K274,$B$1),"")</f>
        <v/>
      </c>
      <c r="L275" s="15" t="str">
        <f>IF(SUM('Test Sample Data'!L$3:L$98)&gt;10,IF(AND(ISNUMBER('Test Sample Data'!L274),'Test Sample Data'!L274&lt;$B$1,'Test Sample Data'!L274&gt;0),'Test Sample Data'!L274,$B$1),"")</f>
        <v/>
      </c>
      <c r="M275" s="15" t="str">
        <f>IF(SUM('Test Sample Data'!M$3:M$98)&gt;10,IF(AND(ISNUMBER('Test Sample Data'!M274),'Test Sample Data'!M274&lt;$B$1,'Test Sample Data'!M274&gt;0),'Test Sample Data'!M274,$B$1),"")</f>
        <v/>
      </c>
      <c r="N275" s="15" t="str">
        <f>'Gene Table'!E274</f>
        <v>SLC4A7</v>
      </c>
      <c r="O275" s="14" t="s">
        <v>325</v>
      </c>
      <c r="P275" s="15" t="str">
        <f>IF(SUM('Control Sample Data'!D$3:D$98)&gt;10,IF(AND(ISNUMBER('Control Sample Data'!D274),'Control Sample Data'!D274&lt;$B$1,'Control Sample Data'!D274&gt;0),'Control Sample Data'!D274,$B$1),"")</f>
        <v/>
      </c>
      <c r="Q275" s="15" t="str">
        <f>IF(SUM('Control Sample Data'!E$3:E$98)&gt;10,IF(AND(ISNUMBER('Control Sample Data'!E274),'Control Sample Data'!E274&lt;$B$1,'Control Sample Data'!E274&gt;0),'Control Sample Data'!E274,$B$1),"")</f>
        <v/>
      </c>
      <c r="R275" s="15" t="str">
        <f>IF(SUM('Control Sample Data'!F$3:F$98)&gt;10,IF(AND(ISNUMBER('Control Sample Data'!F274),'Control Sample Data'!F274&lt;$B$1,'Control Sample Data'!F274&gt;0),'Control Sample Data'!F274,$B$1),"")</f>
        <v/>
      </c>
      <c r="S275" s="15" t="str">
        <f>IF(SUM('Control Sample Data'!G$3:G$98)&gt;10,IF(AND(ISNUMBER('Control Sample Data'!G274),'Control Sample Data'!G274&lt;$B$1,'Control Sample Data'!G274&gt;0),'Control Sample Data'!G274,$B$1),"")</f>
        <v/>
      </c>
      <c r="T275" s="15" t="str">
        <f>IF(SUM('Control Sample Data'!H$3:H$98)&gt;10,IF(AND(ISNUMBER('Control Sample Data'!H274),'Control Sample Data'!H274&lt;$B$1,'Control Sample Data'!H274&gt;0),'Control Sample Data'!H274,$B$1),"")</f>
        <v/>
      </c>
      <c r="U275" s="15" t="str">
        <f>IF(SUM('Control Sample Data'!I$3:I$98)&gt;10,IF(AND(ISNUMBER('Control Sample Data'!I274),'Control Sample Data'!I274&lt;$B$1,'Control Sample Data'!I274&gt;0),'Control Sample Data'!I274,$B$1),"")</f>
        <v/>
      </c>
      <c r="V275" s="15" t="str">
        <f>IF(SUM('Control Sample Data'!J$3:J$98)&gt;10,IF(AND(ISNUMBER('Control Sample Data'!J274),'Control Sample Data'!J274&lt;$B$1,'Control Sample Data'!J274&gt;0),'Control Sample Data'!J274,$B$1),"")</f>
        <v/>
      </c>
      <c r="W275" s="15" t="str">
        <f>IF(SUM('Control Sample Data'!K$3:K$98)&gt;10,IF(AND(ISNUMBER('Control Sample Data'!K274),'Control Sample Data'!K274&lt;$B$1,'Control Sample Data'!K274&gt;0),'Control Sample Data'!K274,$B$1),"")</f>
        <v/>
      </c>
      <c r="X275" s="15" t="str">
        <f>IF(SUM('Control Sample Data'!L$3:L$98)&gt;10,IF(AND(ISNUMBER('Control Sample Data'!L274),'Control Sample Data'!L274&lt;$B$1,'Control Sample Data'!L274&gt;0),'Control Sample Data'!L274,$B$1),"")</f>
        <v/>
      </c>
      <c r="Y275" s="15" t="str">
        <f>IF(SUM('Control Sample Data'!M$3:M$98)&gt;10,IF(AND(ISNUMBER('Control Sample Data'!M274),'Control Sample Data'!M274&lt;$B$1,'Control Sample Data'!M274&gt;0),'Control Sample Data'!M274,$B$1),"")</f>
        <v/>
      </c>
      <c r="AT275" s="34" t="str">
        <f t="shared" si="236"/>
        <v/>
      </c>
      <c r="AU275" s="34" t="str">
        <f t="shared" si="237"/>
        <v/>
      </c>
      <c r="AV275" s="34" t="str">
        <f t="shared" si="238"/>
        <v/>
      </c>
      <c r="AW275" s="34" t="str">
        <f t="shared" si="239"/>
        <v/>
      </c>
      <c r="AX275" s="34" t="str">
        <f t="shared" si="240"/>
        <v/>
      </c>
      <c r="AY275" s="34" t="str">
        <f t="shared" si="241"/>
        <v/>
      </c>
      <c r="AZ275" s="34" t="str">
        <f t="shared" si="242"/>
        <v/>
      </c>
      <c r="BA275" s="34" t="str">
        <f t="shared" si="243"/>
        <v/>
      </c>
      <c r="BB275" s="34" t="str">
        <f t="shared" si="244"/>
        <v/>
      </c>
      <c r="BC275" s="34" t="str">
        <f t="shared" si="245"/>
        <v/>
      </c>
      <c r="BD275" s="34" t="str">
        <f t="shared" si="246"/>
        <v/>
      </c>
      <c r="BE275" s="34" t="str">
        <f t="shared" si="247"/>
        <v/>
      </c>
      <c r="BF275" s="34" t="str">
        <f t="shared" si="248"/>
        <v/>
      </c>
      <c r="BG275" s="34" t="str">
        <f t="shared" si="249"/>
        <v/>
      </c>
      <c r="BH275" s="34" t="str">
        <f t="shared" si="250"/>
        <v/>
      </c>
      <c r="BI275" s="34" t="str">
        <f t="shared" si="251"/>
        <v/>
      </c>
      <c r="BJ275" s="34" t="str">
        <f t="shared" si="252"/>
        <v/>
      </c>
      <c r="BK275" s="34" t="str">
        <f t="shared" si="253"/>
        <v/>
      </c>
      <c r="BL275" s="34" t="str">
        <f t="shared" si="254"/>
        <v/>
      </c>
      <c r="BM275" s="34" t="str">
        <f t="shared" si="255"/>
        <v/>
      </c>
      <c r="BN275" s="36" t="e">
        <f t="shared" si="234"/>
        <v>#DIV/0!</v>
      </c>
      <c r="BO275" s="36" t="e">
        <f t="shared" si="235"/>
        <v>#DIV/0!</v>
      </c>
      <c r="BP275" s="37" t="str">
        <f t="shared" si="256"/>
        <v/>
      </c>
      <c r="BQ275" s="37" t="str">
        <f t="shared" si="257"/>
        <v/>
      </c>
      <c r="BR275" s="37" t="str">
        <f t="shared" si="258"/>
        <v/>
      </c>
      <c r="BS275" s="37" t="str">
        <f t="shared" si="259"/>
        <v/>
      </c>
      <c r="BT275" s="37" t="str">
        <f t="shared" si="260"/>
        <v/>
      </c>
      <c r="BU275" s="37" t="str">
        <f t="shared" si="261"/>
        <v/>
      </c>
      <c r="BV275" s="37" t="str">
        <f t="shared" si="262"/>
        <v/>
      </c>
      <c r="BW275" s="37" t="str">
        <f t="shared" si="263"/>
        <v/>
      </c>
      <c r="BX275" s="37" t="str">
        <f t="shared" si="264"/>
        <v/>
      </c>
      <c r="BY275" s="37" t="str">
        <f t="shared" si="265"/>
        <v/>
      </c>
      <c r="BZ275" s="37" t="str">
        <f t="shared" si="266"/>
        <v/>
      </c>
      <c r="CA275" s="37" t="str">
        <f t="shared" si="267"/>
        <v/>
      </c>
      <c r="CB275" s="37" t="str">
        <f t="shared" si="268"/>
        <v/>
      </c>
      <c r="CC275" s="37" t="str">
        <f t="shared" si="269"/>
        <v/>
      </c>
      <c r="CD275" s="37" t="str">
        <f t="shared" si="270"/>
        <v/>
      </c>
      <c r="CE275" s="37" t="str">
        <f t="shared" si="271"/>
        <v/>
      </c>
      <c r="CF275" s="37" t="str">
        <f t="shared" si="272"/>
        <v/>
      </c>
      <c r="CG275" s="37" t="str">
        <f t="shared" si="273"/>
        <v/>
      </c>
      <c r="CH275" s="37" t="str">
        <f t="shared" si="274"/>
        <v/>
      </c>
      <c r="CI275" s="37" t="str">
        <f t="shared" si="275"/>
        <v/>
      </c>
    </row>
    <row r="276" spans="1:87" ht="12.75">
      <c r="A276" s="16"/>
      <c r="B276" s="14" t="str">
        <f>'Gene Table'!E275</f>
        <v>TBX4</v>
      </c>
      <c r="C276" s="14" t="s">
        <v>329</v>
      </c>
      <c r="D276" s="15" t="str">
        <f>IF(SUM('Test Sample Data'!D$3:D$98)&gt;10,IF(AND(ISNUMBER('Test Sample Data'!D275),'Test Sample Data'!D275&lt;$B$1,'Test Sample Data'!D275&gt;0),'Test Sample Data'!D275,$B$1),"")</f>
        <v/>
      </c>
      <c r="E276" s="15" t="str">
        <f>IF(SUM('Test Sample Data'!E$3:E$98)&gt;10,IF(AND(ISNUMBER('Test Sample Data'!E275),'Test Sample Data'!E275&lt;$B$1,'Test Sample Data'!E275&gt;0),'Test Sample Data'!E275,$B$1),"")</f>
        <v/>
      </c>
      <c r="F276" s="15" t="str">
        <f>IF(SUM('Test Sample Data'!F$3:F$98)&gt;10,IF(AND(ISNUMBER('Test Sample Data'!F275),'Test Sample Data'!F275&lt;$B$1,'Test Sample Data'!F275&gt;0),'Test Sample Data'!F275,$B$1),"")</f>
        <v/>
      </c>
      <c r="G276" s="15" t="str">
        <f>IF(SUM('Test Sample Data'!G$3:G$98)&gt;10,IF(AND(ISNUMBER('Test Sample Data'!G275),'Test Sample Data'!G275&lt;$B$1,'Test Sample Data'!G275&gt;0),'Test Sample Data'!G275,$B$1),"")</f>
        <v/>
      </c>
      <c r="H276" s="15" t="str">
        <f>IF(SUM('Test Sample Data'!H$3:H$98)&gt;10,IF(AND(ISNUMBER('Test Sample Data'!H275),'Test Sample Data'!H275&lt;$B$1,'Test Sample Data'!H275&gt;0),'Test Sample Data'!H275,$B$1),"")</f>
        <v/>
      </c>
      <c r="I276" s="15" t="str">
        <f>IF(SUM('Test Sample Data'!I$3:I$98)&gt;10,IF(AND(ISNUMBER('Test Sample Data'!I275),'Test Sample Data'!I275&lt;$B$1,'Test Sample Data'!I275&gt;0),'Test Sample Data'!I275,$B$1),"")</f>
        <v/>
      </c>
      <c r="J276" s="15" t="str">
        <f>IF(SUM('Test Sample Data'!J$3:J$98)&gt;10,IF(AND(ISNUMBER('Test Sample Data'!J275),'Test Sample Data'!J275&lt;$B$1,'Test Sample Data'!J275&gt;0),'Test Sample Data'!J275,$B$1),"")</f>
        <v/>
      </c>
      <c r="K276" s="15" t="str">
        <f>IF(SUM('Test Sample Data'!K$3:K$98)&gt;10,IF(AND(ISNUMBER('Test Sample Data'!K275),'Test Sample Data'!K275&lt;$B$1,'Test Sample Data'!K275&gt;0),'Test Sample Data'!K275,$B$1),"")</f>
        <v/>
      </c>
      <c r="L276" s="15" t="str">
        <f>IF(SUM('Test Sample Data'!L$3:L$98)&gt;10,IF(AND(ISNUMBER('Test Sample Data'!L275),'Test Sample Data'!L275&lt;$B$1,'Test Sample Data'!L275&gt;0),'Test Sample Data'!L275,$B$1),"")</f>
        <v/>
      </c>
      <c r="M276" s="15" t="str">
        <f>IF(SUM('Test Sample Data'!M$3:M$98)&gt;10,IF(AND(ISNUMBER('Test Sample Data'!M275),'Test Sample Data'!M275&lt;$B$1,'Test Sample Data'!M275&gt;0),'Test Sample Data'!M275,$B$1),"")</f>
        <v/>
      </c>
      <c r="N276" s="15" t="str">
        <f>'Gene Table'!E275</f>
        <v>TBX4</v>
      </c>
      <c r="O276" s="14" t="s">
        <v>329</v>
      </c>
      <c r="P276" s="15" t="str">
        <f>IF(SUM('Control Sample Data'!D$3:D$98)&gt;10,IF(AND(ISNUMBER('Control Sample Data'!D275),'Control Sample Data'!D275&lt;$B$1,'Control Sample Data'!D275&gt;0),'Control Sample Data'!D275,$B$1),"")</f>
        <v/>
      </c>
      <c r="Q276" s="15" t="str">
        <f>IF(SUM('Control Sample Data'!E$3:E$98)&gt;10,IF(AND(ISNUMBER('Control Sample Data'!E275),'Control Sample Data'!E275&lt;$B$1,'Control Sample Data'!E275&gt;0),'Control Sample Data'!E275,$B$1),"")</f>
        <v/>
      </c>
      <c r="R276" s="15" t="str">
        <f>IF(SUM('Control Sample Data'!F$3:F$98)&gt;10,IF(AND(ISNUMBER('Control Sample Data'!F275),'Control Sample Data'!F275&lt;$B$1,'Control Sample Data'!F275&gt;0),'Control Sample Data'!F275,$B$1),"")</f>
        <v/>
      </c>
      <c r="S276" s="15" t="str">
        <f>IF(SUM('Control Sample Data'!G$3:G$98)&gt;10,IF(AND(ISNUMBER('Control Sample Data'!G275),'Control Sample Data'!G275&lt;$B$1,'Control Sample Data'!G275&gt;0),'Control Sample Data'!G275,$B$1),"")</f>
        <v/>
      </c>
      <c r="T276" s="15" t="str">
        <f>IF(SUM('Control Sample Data'!H$3:H$98)&gt;10,IF(AND(ISNUMBER('Control Sample Data'!H275),'Control Sample Data'!H275&lt;$B$1,'Control Sample Data'!H275&gt;0),'Control Sample Data'!H275,$B$1),"")</f>
        <v/>
      </c>
      <c r="U276" s="15" t="str">
        <f>IF(SUM('Control Sample Data'!I$3:I$98)&gt;10,IF(AND(ISNUMBER('Control Sample Data'!I275),'Control Sample Data'!I275&lt;$B$1,'Control Sample Data'!I275&gt;0),'Control Sample Data'!I275,$B$1),"")</f>
        <v/>
      </c>
      <c r="V276" s="15" t="str">
        <f>IF(SUM('Control Sample Data'!J$3:J$98)&gt;10,IF(AND(ISNUMBER('Control Sample Data'!J275),'Control Sample Data'!J275&lt;$B$1,'Control Sample Data'!J275&gt;0),'Control Sample Data'!J275,$B$1),"")</f>
        <v/>
      </c>
      <c r="W276" s="15" t="str">
        <f>IF(SUM('Control Sample Data'!K$3:K$98)&gt;10,IF(AND(ISNUMBER('Control Sample Data'!K275),'Control Sample Data'!K275&lt;$B$1,'Control Sample Data'!K275&gt;0),'Control Sample Data'!K275,$B$1),"")</f>
        <v/>
      </c>
      <c r="X276" s="15" t="str">
        <f>IF(SUM('Control Sample Data'!L$3:L$98)&gt;10,IF(AND(ISNUMBER('Control Sample Data'!L275),'Control Sample Data'!L275&lt;$B$1,'Control Sample Data'!L275&gt;0),'Control Sample Data'!L275,$B$1),"")</f>
        <v/>
      </c>
      <c r="Y276" s="15" t="str">
        <f>IF(SUM('Control Sample Data'!M$3:M$98)&gt;10,IF(AND(ISNUMBER('Control Sample Data'!M275),'Control Sample Data'!M275&lt;$B$1,'Control Sample Data'!M275&gt;0),'Control Sample Data'!M275,$B$1),"")</f>
        <v/>
      </c>
      <c r="AT276" s="34" t="str">
        <f t="shared" si="236"/>
        <v/>
      </c>
      <c r="AU276" s="34" t="str">
        <f t="shared" si="237"/>
        <v/>
      </c>
      <c r="AV276" s="34" t="str">
        <f t="shared" si="238"/>
        <v/>
      </c>
      <c r="AW276" s="34" t="str">
        <f t="shared" si="239"/>
        <v/>
      </c>
      <c r="AX276" s="34" t="str">
        <f t="shared" si="240"/>
        <v/>
      </c>
      <c r="AY276" s="34" t="str">
        <f t="shared" si="241"/>
        <v/>
      </c>
      <c r="AZ276" s="34" t="str">
        <f t="shared" si="242"/>
        <v/>
      </c>
      <c r="BA276" s="34" t="str">
        <f t="shared" si="243"/>
        <v/>
      </c>
      <c r="BB276" s="34" t="str">
        <f t="shared" si="244"/>
        <v/>
      </c>
      <c r="BC276" s="34" t="str">
        <f t="shared" si="245"/>
        <v/>
      </c>
      <c r="BD276" s="34" t="str">
        <f t="shared" si="246"/>
        <v/>
      </c>
      <c r="BE276" s="34" t="str">
        <f t="shared" si="247"/>
        <v/>
      </c>
      <c r="BF276" s="34" t="str">
        <f t="shared" si="248"/>
        <v/>
      </c>
      <c r="BG276" s="34" t="str">
        <f t="shared" si="249"/>
        <v/>
      </c>
      <c r="BH276" s="34" t="str">
        <f t="shared" si="250"/>
        <v/>
      </c>
      <c r="BI276" s="34" t="str">
        <f t="shared" si="251"/>
        <v/>
      </c>
      <c r="BJ276" s="34" t="str">
        <f t="shared" si="252"/>
        <v/>
      </c>
      <c r="BK276" s="34" t="str">
        <f t="shared" si="253"/>
        <v/>
      </c>
      <c r="BL276" s="34" t="str">
        <f t="shared" si="254"/>
        <v/>
      </c>
      <c r="BM276" s="34" t="str">
        <f t="shared" si="255"/>
        <v/>
      </c>
      <c r="BN276" s="36" t="e">
        <f t="shared" si="234"/>
        <v>#DIV/0!</v>
      </c>
      <c r="BO276" s="36" t="e">
        <f t="shared" si="235"/>
        <v>#DIV/0!</v>
      </c>
      <c r="BP276" s="37" t="str">
        <f t="shared" si="256"/>
        <v/>
      </c>
      <c r="BQ276" s="37" t="str">
        <f t="shared" si="257"/>
        <v/>
      </c>
      <c r="BR276" s="37" t="str">
        <f t="shared" si="258"/>
        <v/>
      </c>
      <c r="BS276" s="37" t="str">
        <f t="shared" si="259"/>
        <v/>
      </c>
      <c r="BT276" s="37" t="str">
        <f t="shared" si="260"/>
        <v/>
      </c>
      <c r="BU276" s="37" t="str">
        <f t="shared" si="261"/>
        <v/>
      </c>
      <c r="BV276" s="37" t="str">
        <f t="shared" si="262"/>
        <v/>
      </c>
      <c r="BW276" s="37" t="str">
        <f t="shared" si="263"/>
        <v/>
      </c>
      <c r="BX276" s="37" t="str">
        <f t="shared" si="264"/>
        <v/>
      </c>
      <c r="BY276" s="37" t="str">
        <f t="shared" si="265"/>
        <v/>
      </c>
      <c r="BZ276" s="37" t="str">
        <f t="shared" si="266"/>
        <v/>
      </c>
      <c r="CA276" s="37" t="str">
        <f t="shared" si="267"/>
        <v/>
      </c>
      <c r="CB276" s="37" t="str">
        <f t="shared" si="268"/>
        <v/>
      </c>
      <c r="CC276" s="37" t="str">
        <f t="shared" si="269"/>
        <v/>
      </c>
      <c r="CD276" s="37" t="str">
        <f t="shared" si="270"/>
        <v/>
      </c>
      <c r="CE276" s="37" t="str">
        <f t="shared" si="271"/>
        <v/>
      </c>
      <c r="CF276" s="37" t="str">
        <f t="shared" si="272"/>
        <v/>
      </c>
      <c r="CG276" s="37" t="str">
        <f t="shared" si="273"/>
        <v/>
      </c>
      <c r="CH276" s="37" t="str">
        <f t="shared" si="274"/>
        <v/>
      </c>
      <c r="CI276" s="37" t="str">
        <f t="shared" si="275"/>
        <v/>
      </c>
    </row>
    <row r="277" spans="1:87" ht="12.75">
      <c r="A277" s="16"/>
      <c r="B277" s="14" t="str">
        <f>'Gene Table'!E276</f>
        <v>ROCK2</v>
      </c>
      <c r="C277" s="14" t="s">
        <v>333</v>
      </c>
      <c r="D277" s="15" t="str">
        <f>IF(SUM('Test Sample Data'!D$3:D$98)&gt;10,IF(AND(ISNUMBER('Test Sample Data'!D276),'Test Sample Data'!D276&lt;$B$1,'Test Sample Data'!D276&gt;0),'Test Sample Data'!D276,$B$1),"")</f>
        <v/>
      </c>
      <c r="E277" s="15" t="str">
        <f>IF(SUM('Test Sample Data'!E$3:E$98)&gt;10,IF(AND(ISNUMBER('Test Sample Data'!E276),'Test Sample Data'!E276&lt;$B$1,'Test Sample Data'!E276&gt;0),'Test Sample Data'!E276,$B$1),"")</f>
        <v/>
      </c>
      <c r="F277" s="15" t="str">
        <f>IF(SUM('Test Sample Data'!F$3:F$98)&gt;10,IF(AND(ISNUMBER('Test Sample Data'!F276),'Test Sample Data'!F276&lt;$B$1,'Test Sample Data'!F276&gt;0),'Test Sample Data'!F276,$B$1),"")</f>
        <v/>
      </c>
      <c r="G277" s="15" t="str">
        <f>IF(SUM('Test Sample Data'!G$3:G$98)&gt;10,IF(AND(ISNUMBER('Test Sample Data'!G276),'Test Sample Data'!G276&lt;$B$1,'Test Sample Data'!G276&gt;0),'Test Sample Data'!G276,$B$1),"")</f>
        <v/>
      </c>
      <c r="H277" s="15" t="str">
        <f>IF(SUM('Test Sample Data'!H$3:H$98)&gt;10,IF(AND(ISNUMBER('Test Sample Data'!H276),'Test Sample Data'!H276&lt;$B$1,'Test Sample Data'!H276&gt;0),'Test Sample Data'!H276,$B$1),"")</f>
        <v/>
      </c>
      <c r="I277" s="15" t="str">
        <f>IF(SUM('Test Sample Data'!I$3:I$98)&gt;10,IF(AND(ISNUMBER('Test Sample Data'!I276),'Test Sample Data'!I276&lt;$B$1,'Test Sample Data'!I276&gt;0),'Test Sample Data'!I276,$B$1),"")</f>
        <v/>
      </c>
      <c r="J277" s="15" t="str">
        <f>IF(SUM('Test Sample Data'!J$3:J$98)&gt;10,IF(AND(ISNUMBER('Test Sample Data'!J276),'Test Sample Data'!J276&lt;$B$1,'Test Sample Data'!J276&gt;0),'Test Sample Data'!J276,$B$1),"")</f>
        <v/>
      </c>
      <c r="K277" s="15" t="str">
        <f>IF(SUM('Test Sample Data'!K$3:K$98)&gt;10,IF(AND(ISNUMBER('Test Sample Data'!K276),'Test Sample Data'!K276&lt;$B$1,'Test Sample Data'!K276&gt;0),'Test Sample Data'!K276,$B$1),"")</f>
        <v/>
      </c>
      <c r="L277" s="15" t="str">
        <f>IF(SUM('Test Sample Data'!L$3:L$98)&gt;10,IF(AND(ISNUMBER('Test Sample Data'!L276),'Test Sample Data'!L276&lt;$B$1,'Test Sample Data'!L276&gt;0),'Test Sample Data'!L276,$B$1),"")</f>
        <v/>
      </c>
      <c r="M277" s="15" t="str">
        <f>IF(SUM('Test Sample Data'!M$3:M$98)&gt;10,IF(AND(ISNUMBER('Test Sample Data'!M276),'Test Sample Data'!M276&lt;$B$1,'Test Sample Data'!M276&gt;0),'Test Sample Data'!M276,$B$1),"")</f>
        <v/>
      </c>
      <c r="N277" s="15" t="str">
        <f>'Gene Table'!E276</f>
        <v>ROCK2</v>
      </c>
      <c r="O277" s="14" t="s">
        <v>333</v>
      </c>
      <c r="P277" s="15" t="str">
        <f>IF(SUM('Control Sample Data'!D$3:D$98)&gt;10,IF(AND(ISNUMBER('Control Sample Data'!D276),'Control Sample Data'!D276&lt;$B$1,'Control Sample Data'!D276&gt;0),'Control Sample Data'!D276,$B$1),"")</f>
        <v/>
      </c>
      <c r="Q277" s="15" t="str">
        <f>IF(SUM('Control Sample Data'!E$3:E$98)&gt;10,IF(AND(ISNUMBER('Control Sample Data'!E276),'Control Sample Data'!E276&lt;$B$1,'Control Sample Data'!E276&gt;0),'Control Sample Data'!E276,$B$1),"")</f>
        <v/>
      </c>
      <c r="R277" s="15" t="str">
        <f>IF(SUM('Control Sample Data'!F$3:F$98)&gt;10,IF(AND(ISNUMBER('Control Sample Data'!F276),'Control Sample Data'!F276&lt;$B$1,'Control Sample Data'!F276&gt;0),'Control Sample Data'!F276,$B$1),"")</f>
        <v/>
      </c>
      <c r="S277" s="15" t="str">
        <f>IF(SUM('Control Sample Data'!G$3:G$98)&gt;10,IF(AND(ISNUMBER('Control Sample Data'!G276),'Control Sample Data'!G276&lt;$B$1,'Control Sample Data'!G276&gt;0),'Control Sample Data'!G276,$B$1),"")</f>
        <v/>
      </c>
      <c r="T277" s="15" t="str">
        <f>IF(SUM('Control Sample Data'!H$3:H$98)&gt;10,IF(AND(ISNUMBER('Control Sample Data'!H276),'Control Sample Data'!H276&lt;$B$1,'Control Sample Data'!H276&gt;0),'Control Sample Data'!H276,$B$1),"")</f>
        <v/>
      </c>
      <c r="U277" s="15" t="str">
        <f>IF(SUM('Control Sample Data'!I$3:I$98)&gt;10,IF(AND(ISNUMBER('Control Sample Data'!I276),'Control Sample Data'!I276&lt;$B$1,'Control Sample Data'!I276&gt;0),'Control Sample Data'!I276,$B$1),"")</f>
        <v/>
      </c>
      <c r="V277" s="15" t="str">
        <f>IF(SUM('Control Sample Data'!J$3:J$98)&gt;10,IF(AND(ISNUMBER('Control Sample Data'!J276),'Control Sample Data'!J276&lt;$B$1,'Control Sample Data'!J276&gt;0),'Control Sample Data'!J276,$B$1),"")</f>
        <v/>
      </c>
      <c r="W277" s="15" t="str">
        <f>IF(SUM('Control Sample Data'!K$3:K$98)&gt;10,IF(AND(ISNUMBER('Control Sample Data'!K276),'Control Sample Data'!K276&lt;$B$1,'Control Sample Data'!K276&gt;0),'Control Sample Data'!K276,$B$1),"")</f>
        <v/>
      </c>
      <c r="X277" s="15" t="str">
        <f>IF(SUM('Control Sample Data'!L$3:L$98)&gt;10,IF(AND(ISNUMBER('Control Sample Data'!L276),'Control Sample Data'!L276&lt;$B$1,'Control Sample Data'!L276&gt;0),'Control Sample Data'!L276,$B$1),"")</f>
        <v/>
      </c>
      <c r="Y277" s="15" t="str">
        <f>IF(SUM('Control Sample Data'!M$3:M$98)&gt;10,IF(AND(ISNUMBER('Control Sample Data'!M276),'Control Sample Data'!M276&lt;$B$1,'Control Sample Data'!M276&gt;0),'Control Sample Data'!M276,$B$1),"")</f>
        <v/>
      </c>
      <c r="AT277" s="34" t="str">
        <f t="shared" si="236"/>
        <v/>
      </c>
      <c r="AU277" s="34" t="str">
        <f t="shared" si="237"/>
        <v/>
      </c>
      <c r="AV277" s="34" t="str">
        <f t="shared" si="238"/>
        <v/>
      </c>
      <c r="AW277" s="34" t="str">
        <f t="shared" si="239"/>
        <v/>
      </c>
      <c r="AX277" s="34" t="str">
        <f t="shared" si="240"/>
        <v/>
      </c>
      <c r="AY277" s="34" t="str">
        <f t="shared" si="241"/>
        <v/>
      </c>
      <c r="AZ277" s="34" t="str">
        <f t="shared" si="242"/>
        <v/>
      </c>
      <c r="BA277" s="34" t="str">
        <f t="shared" si="243"/>
        <v/>
      </c>
      <c r="BB277" s="34" t="str">
        <f t="shared" si="244"/>
        <v/>
      </c>
      <c r="BC277" s="34" t="str">
        <f t="shared" si="245"/>
        <v/>
      </c>
      <c r="BD277" s="34" t="str">
        <f t="shared" si="246"/>
        <v/>
      </c>
      <c r="BE277" s="34" t="str">
        <f t="shared" si="247"/>
        <v/>
      </c>
      <c r="BF277" s="34" t="str">
        <f t="shared" si="248"/>
        <v/>
      </c>
      <c r="BG277" s="34" t="str">
        <f t="shared" si="249"/>
        <v/>
      </c>
      <c r="BH277" s="34" t="str">
        <f t="shared" si="250"/>
        <v/>
      </c>
      <c r="BI277" s="34" t="str">
        <f t="shared" si="251"/>
        <v/>
      </c>
      <c r="BJ277" s="34" t="str">
        <f t="shared" si="252"/>
        <v/>
      </c>
      <c r="BK277" s="34" t="str">
        <f t="shared" si="253"/>
        <v/>
      </c>
      <c r="BL277" s="34" t="str">
        <f t="shared" si="254"/>
        <v/>
      </c>
      <c r="BM277" s="34" t="str">
        <f t="shared" si="255"/>
        <v/>
      </c>
      <c r="BN277" s="36" t="e">
        <f t="shared" si="234"/>
        <v>#DIV/0!</v>
      </c>
      <c r="BO277" s="36" t="e">
        <f t="shared" si="235"/>
        <v>#DIV/0!</v>
      </c>
      <c r="BP277" s="37" t="str">
        <f t="shared" si="256"/>
        <v/>
      </c>
      <c r="BQ277" s="37" t="str">
        <f t="shared" si="257"/>
        <v/>
      </c>
      <c r="BR277" s="37" t="str">
        <f t="shared" si="258"/>
        <v/>
      </c>
      <c r="BS277" s="37" t="str">
        <f t="shared" si="259"/>
        <v/>
      </c>
      <c r="BT277" s="37" t="str">
        <f t="shared" si="260"/>
        <v/>
      </c>
      <c r="BU277" s="37" t="str">
        <f t="shared" si="261"/>
        <v/>
      </c>
      <c r="BV277" s="37" t="str">
        <f t="shared" si="262"/>
        <v/>
      </c>
      <c r="BW277" s="37" t="str">
        <f t="shared" si="263"/>
        <v/>
      </c>
      <c r="BX277" s="37" t="str">
        <f t="shared" si="264"/>
        <v/>
      </c>
      <c r="BY277" s="37" t="str">
        <f t="shared" si="265"/>
        <v/>
      </c>
      <c r="BZ277" s="37" t="str">
        <f t="shared" si="266"/>
        <v/>
      </c>
      <c r="CA277" s="37" t="str">
        <f t="shared" si="267"/>
        <v/>
      </c>
      <c r="CB277" s="37" t="str">
        <f t="shared" si="268"/>
        <v/>
      </c>
      <c r="CC277" s="37" t="str">
        <f t="shared" si="269"/>
        <v/>
      </c>
      <c r="CD277" s="37" t="str">
        <f t="shared" si="270"/>
        <v/>
      </c>
      <c r="CE277" s="37" t="str">
        <f t="shared" si="271"/>
        <v/>
      </c>
      <c r="CF277" s="37" t="str">
        <f t="shared" si="272"/>
        <v/>
      </c>
      <c r="CG277" s="37" t="str">
        <f t="shared" si="273"/>
        <v/>
      </c>
      <c r="CH277" s="37" t="str">
        <f t="shared" si="274"/>
        <v/>
      </c>
      <c r="CI277" s="37" t="str">
        <f t="shared" si="275"/>
        <v/>
      </c>
    </row>
    <row r="278" spans="1:87" ht="12.75">
      <c r="A278" s="16"/>
      <c r="B278" s="14" t="str">
        <f>'Gene Table'!E277</f>
        <v>C1orf38</v>
      </c>
      <c r="C278" s="14" t="s">
        <v>337</v>
      </c>
      <c r="D278" s="15" t="str">
        <f>IF(SUM('Test Sample Data'!D$3:D$98)&gt;10,IF(AND(ISNUMBER('Test Sample Data'!D277),'Test Sample Data'!D277&lt;$B$1,'Test Sample Data'!D277&gt;0),'Test Sample Data'!D277,$B$1),"")</f>
        <v/>
      </c>
      <c r="E278" s="15" t="str">
        <f>IF(SUM('Test Sample Data'!E$3:E$98)&gt;10,IF(AND(ISNUMBER('Test Sample Data'!E277),'Test Sample Data'!E277&lt;$B$1,'Test Sample Data'!E277&gt;0),'Test Sample Data'!E277,$B$1),"")</f>
        <v/>
      </c>
      <c r="F278" s="15" t="str">
        <f>IF(SUM('Test Sample Data'!F$3:F$98)&gt;10,IF(AND(ISNUMBER('Test Sample Data'!F277),'Test Sample Data'!F277&lt;$B$1,'Test Sample Data'!F277&gt;0),'Test Sample Data'!F277,$B$1),"")</f>
        <v/>
      </c>
      <c r="G278" s="15" t="str">
        <f>IF(SUM('Test Sample Data'!G$3:G$98)&gt;10,IF(AND(ISNUMBER('Test Sample Data'!G277),'Test Sample Data'!G277&lt;$B$1,'Test Sample Data'!G277&gt;0),'Test Sample Data'!G277,$B$1),"")</f>
        <v/>
      </c>
      <c r="H278" s="15" t="str">
        <f>IF(SUM('Test Sample Data'!H$3:H$98)&gt;10,IF(AND(ISNUMBER('Test Sample Data'!H277),'Test Sample Data'!H277&lt;$B$1,'Test Sample Data'!H277&gt;0),'Test Sample Data'!H277,$B$1),"")</f>
        <v/>
      </c>
      <c r="I278" s="15" t="str">
        <f>IF(SUM('Test Sample Data'!I$3:I$98)&gt;10,IF(AND(ISNUMBER('Test Sample Data'!I277),'Test Sample Data'!I277&lt;$B$1,'Test Sample Data'!I277&gt;0),'Test Sample Data'!I277,$B$1),"")</f>
        <v/>
      </c>
      <c r="J278" s="15" t="str">
        <f>IF(SUM('Test Sample Data'!J$3:J$98)&gt;10,IF(AND(ISNUMBER('Test Sample Data'!J277),'Test Sample Data'!J277&lt;$B$1,'Test Sample Data'!J277&gt;0),'Test Sample Data'!J277,$B$1),"")</f>
        <v/>
      </c>
      <c r="K278" s="15" t="str">
        <f>IF(SUM('Test Sample Data'!K$3:K$98)&gt;10,IF(AND(ISNUMBER('Test Sample Data'!K277),'Test Sample Data'!K277&lt;$B$1,'Test Sample Data'!K277&gt;0),'Test Sample Data'!K277,$B$1),"")</f>
        <v/>
      </c>
      <c r="L278" s="15" t="str">
        <f>IF(SUM('Test Sample Data'!L$3:L$98)&gt;10,IF(AND(ISNUMBER('Test Sample Data'!L277),'Test Sample Data'!L277&lt;$B$1,'Test Sample Data'!L277&gt;0),'Test Sample Data'!L277,$B$1),"")</f>
        <v/>
      </c>
      <c r="M278" s="15" t="str">
        <f>IF(SUM('Test Sample Data'!M$3:M$98)&gt;10,IF(AND(ISNUMBER('Test Sample Data'!M277),'Test Sample Data'!M277&lt;$B$1,'Test Sample Data'!M277&gt;0),'Test Sample Data'!M277,$B$1),"")</f>
        <v/>
      </c>
      <c r="N278" s="15" t="str">
        <f>'Gene Table'!E277</f>
        <v>C1orf38</v>
      </c>
      <c r="O278" s="14" t="s">
        <v>337</v>
      </c>
      <c r="P278" s="15" t="str">
        <f>IF(SUM('Control Sample Data'!D$3:D$98)&gt;10,IF(AND(ISNUMBER('Control Sample Data'!D277),'Control Sample Data'!D277&lt;$B$1,'Control Sample Data'!D277&gt;0),'Control Sample Data'!D277,$B$1),"")</f>
        <v/>
      </c>
      <c r="Q278" s="15" t="str">
        <f>IF(SUM('Control Sample Data'!E$3:E$98)&gt;10,IF(AND(ISNUMBER('Control Sample Data'!E277),'Control Sample Data'!E277&lt;$B$1,'Control Sample Data'!E277&gt;0),'Control Sample Data'!E277,$B$1),"")</f>
        <v/>
      </c>
      <c r="R278" s="15" t="str">
        <f>IF(SUM('Control Sample Data'!F$3:F$98)&gt;10,IF(AND(ISNUMBER('Control Sample Data'!F277),'Control Sample Data'!F277&lt;$B$1,'Control Sample Data'!F277&gt;0),'Control Sample Data'!F277,$B$1),"")</f>
        <v/>
      </c>
      <c r="S278" s="15" t="str">
        <f>IF(SUM('Control Sample Data'!G$3:G$98)&gt;10,IF(AND(ISNUMBER('Control Sample Data'!G277),'Control Sample Data'!G277&lt;$B$1,'Control Sample Data'!G277&gt;0),'Control Sample Data'!G277,$B$1),"")</f>
        <v/>
      </c>
      <c r="T278" s="15" t="str">
        <f>IF(SUM('Control Sample Data'!H$3:H$98)&gt;10,IF(AND(ISNUMBER('Control Sample Data'!H277),'Control Sample Data'!H277&lt;$B$1,'Control Sample Data'!H277&gt;0),'Control Sample Data'!H277,$B$1),"")</f>
        <v/>
      </c>
      <c r="U278" s="15" t="str">
        <f>IF(SUM('Control Sample Data'!I$3:I$98)&gt;10,IF(AND(ISNUMBER('Control Sample Data'!I277),'Control Sample Data'!I277&lt;$B$1,'Control Sample Data'!I277&gt;0),'Control Sample Data'!I277,$B$1),"")</f>
        <v/>
      </c>
      <c r="V278" s="15" t="str">
        <f>IF(SUM('Control Sample Data'!J$3:J$98)&gt;10,IF(AND(ISNUMBER('Control Sample Data'!J277),'Control Sample Data'!J277&lt;$B$1,'Control Sample Data'!J277&gt;0),'Control Sample Data'!J277,$B$1),"")</f>
        <v/>
      </c>
      <c r="W278" s="15" t="str">
        <f>IF(SUM('Control Sample Data'!K$3:K$98)&gt;10,IF(AND(ISNUMBER('Control Sample Data'!K277),'Control Sample Data'!K277&lt;$B$1,'Control Sample Data'!K277&gt;0),'Control Sample Data'!K277,$B$1),"")</f>
        <v/>
      </c>
      <c r="X278" s="15" t="str">
        <f>IF(SUM('Control Sample Data'!L$3:L$98)&gt;10,IF(AND(ISNUMBER('Control Sample Data'!L277),'Control Sample Data'!L277&lt;$B$1,'Control Sample Data'!L277&gt;0),'Control Sample Data'!L277,$B$1),"")</f>
        <v/>
      </c>
      <c r="Y278" s="15" t="str">
        <f>IF(SUM('Control Sample Data'!M$3:M$98)&gt;10,IF(AND(ISNUMBER('Control Sample Data'!M277),'Control Sample Data'!M277&lt;$B$1,'Control Sample Data'!M277&gt;0),'Control Sample Data'!M277,$B$1),"")</f>
        <v/>
      </c>
      <c r="AT278" s="34" t="str">
        <f t="shared" si="236"/>
        <v/>
      </c>
      <c r="AU278" s="34" t="str">
        <f t="shared" si="237"/>
        <v/>
      </c>
      <c r="AV278" s="34" t="str">
        <f t="shared" si="238"/>
        <v/>
      </c>
      <c r="AW278" s="34" t="str">
        <f t="shared" si="239"/>
        <v/>
      </c>
      <c r="AX278" s="34" t="str">
        <f t="shared" si="240"/>
        <v/>
      </c>
      <c r="AY278" s="34" t="str">
        <f t="shared" si="241"/>
        <v/>
      </c>
      <c r="AZ278" s="34" t="str">
        <f t="shared" si="242"/>
        <v/>
      </c>
      <c r="BA278" s="34" t="str">
        <f t="shared" si="243"/>
        <v/>
      </c>
      <c r="BB278" s="34" t="str">
        <f t="shared" si="244"/>
        <v/>
      </c>
      <c r="BC278" s="34" t="str">
        <f t="shared" si="245"/>
        <v/>
      </c>
      <c r="BD278" s="34" t="str">
        <f t="shared" si="246"/>
        <v/>
      </c>
      <c r="BE278" s="34" t="str">
        <f t="shared" si="247"/>
        <v/>
      </c>
      <c r="BF278" s="34" t="str">
        <f t="shared" si="248"/>
        <v/>
      </c>
      <c r="BG278" s="34" t="str">
        <f t="shared" si="249"/>
        <v/>
      </c>
      <c r="BH278" s="34" t="str">
        <f t="shared" si="250"/>
        <v/>
      </c>
      <c r="BI278" s="34" t="str">
        <f t="shared" si="251"/>
        <v/>
      </c>
      <c r="BJ278" s="34" t="str">
        <f t="shared" si="252"/>
        <v/>
      </c>
      <c r="BK278" s="34" t="str">
        <f t="shared" si="253"/>
        <v/>
      </c>
      <c r="BL278" s="34" t="str">
        <f t="shared" si="254"/>
        <v/>
      </c>
      <c r="BM278" s="34" t="str">
        <f t="shared" si="255"/>
        <v/>
      </c>
      <c r="BN278" s="36" t="e">
        <f t="shared" si="234"/>
        <v>#DIV/0!</v>
      </c>
      <c r="BO278" s="36" t="e">
        <f t="shared" si="235"/>
        <v>#DIV/0!</v>
      </c>
      <c r="BP278" s="37" t="str">
        <f t="shared" si="256"/>
        <v/>
      </c>
      <c r="BQ278" s="37" t="str">
        <f t="shared" si="257"/>
        <v/>
      </c>
      <c r="BR278" s="37" t="str">
        <f t="shared" si="258"/>
        <v/>
      </c>
      <c r="BS278" s="37" t="str">
        <f t="shared" si="259"/>
        <v/>
      </c>
      <c r="BT278" s="37" t="str">
        <f t="shared" si="260"/>
        <v/>
      </c>
      <c r="BU278" s="37" t="str">
        <f t="shared" si="261"/>
        <v/>
      </c>
      <c r="BV278" s="37" t="str">
        <f t="shared" si="262"/>
        <v/>
      </c>
      <c r="BW278" s="37" t="str">
        <f t="shared" si="263"/>
        <v/>
      </c>
      <c r="BX278" s="37" t="str">
        <f t="shared" si="264"/>
        <v/>
      </c>
      <c r="BY278" s="37" t="str">
        <f t="shared" si="265"/>
        <v/>
      </c>
      <c r="BZ278" s="37" t="str">
        <f t="shared" si="266"/>
        <v/>
      </c>
      <c r="CA278" s="37" t="str">
        <f t="shared" si="267"/>
        <v/>
      </c>
      <c r="CB278" s="37" t="str">
        <f t="shared" si="268"/>
        <v/>
      </c>
      <c r="CC278" s="37" t="str">
        <f t="shared" si="269"/>
        <v/>
      </c>
      <c r="CD278" s="37" t="str">
        <f t="shared" si="270"/>
        <v/>
      </c>
      <c r="CE278" s="37" t="str">
        <f t="shared" si="271"/>
        <v/>
      </c>
      <c r="CF278" s="37" t="str">
        <f t="shared" si="272"/>
        <v/>
      </c>
      <c r="CG278" s="37" t="str">
        <f t="shared" si="273"/>
        <v/>
      </c>
      <c r="CH278" s="37" t="str">
        <f t="shared" si="274"/>
        <v/>
      </c>
      <c r="CI278" s="37" t="str">
        <f t="shared" si="275"/>
        <v/>
      </c>
    </row>
    <row r="279" spans="1:87" ht="12.75">
      <c r="A279" s="16"/>
      <c r="B279" s="14" t="str">
        <f>'Gene Table'!E278</f>
        <v>CHST3</v>
      </c>
      <c r="C279" s="14" t="s">
        <v>341</v>
      </c>
      <c r="D279" s="15" t="str">
        <f>IF(SUM('Test Sample Data'!D$3:D$98)&gt;10,IF(AND(ISNUMBER('Test Sample Data'!D278),'Test Sample Data'!D278&lt;$B$1,'Test Sample Data'!D278&gt;0),'Test Sample Data'!D278,$B$1),"")</f>
        <v/>
      </c>
      <c r="E279" s="15" t="str">
        <f>IF(SUM('Test Sample Data'!E$3:E$98)&gt;10,IF(AND(ISNUMBER('Test Sample Data'!E278),'Test Sample Data'!E278&lt;$B$1,'Test Sample Data'!E278&gt;0),'Test Sample Data'!E278,$B$1),"")</f>
        <v/>
      </c>
      <c r="F279" s="15" t="str">
        <f>IF(SUM('Test Sample Data'!F$3:F$98)&gt;10,IF(AND(ISNUMBER('Test Sample Data'!F278),'Test Sample Data'!F278&lt;$B$1,'Test Sample Data'!F278&gt;0),'Test Sample Data'!F278,$B$1),"")</f>
        <v/>
      </c>
      <c r="G279" s="15" t="str">
        <f>IF(SUM('Test Sample Data'!G$3:G$98)&gt;10,IF(AND(ISNUMBER('Test Sample Data'!G278),'Test Sample Data'!G278&lt;$B$1,'Test Sample Data'!G278&gt;0),'Test Sample Data'!G278,$B$1),"")</f>
        <v/>
      </c>
      <c r="H279" s="15" t="str">
        <f>IF(SUM('Test Sample Data'!H$3:H$98)&gt;10,IF(AND(ISNUMBER('Test Sample Data'!H278),'Test Sample Data'!H278&lt;$B$1,'Test Sample Data'!H278&gt;0),'Test Sample Data'!H278,$B$1),"")</f>
        <v/>
      </c>
      <c r="I279" s="15" t="str">
        <f>IF(SUM('Test Sample Data'!I$3:I$98)&gt;10,IF(AND(ISNUMBER('Test Sample Data'!I278),'Test Sample Data'!I278&lt;$B$1,'Test Sample Data'!I278&gt;0),'Test Sample Data'!I278,$B$1),"")</f>
        <v/>
      </c>
      <c r="J279" s="15" t="str">
        <f>IF(SUM('Test Sample Data'!J$3:J$98)&gt;10,IF(AND(ISNUMBER('Test Sample Data'!J278),'Test Sample Data'!J278&lt;$B$1,'Test Sample Data'!J278&gt;0),'Test Sample Data'!J278,$B$1),"")</f>
        <v/>
      </c>
      <c r="K279" s="15" t="str">
        <f>IF(SUM('Test Sample Data'!K$3:K$98)&gt;10,IF(AND(ISNUMBER('Test Sample Data'!K278),'Test Sample Data'!K278&lt;$B$1,'Test Sample Data'!K278&gt;0),'Test Sample Data'!K278,$B$1),"")</f>
        <v/>
      </c>
      <c r="L279" s="15" t="str">
        <f>IF(SUM('Test Sample Data'!L$3:L$98)&gt;10,IF(AND(ISNUMBER('Test Sample Data'!L278),'Test Sample Data'!L278&lt;$B$1,'Test Sample Data'!L278&gt;0),'Test Sample Data'!L278,$B$1),"")</f>
        <v/>
      </c>
      <c r="M279" s="15" t="str">
        <f>IF(SUM('Test Sample Data'!M$3:M$98)&gt;10,IF(AND(ISNUMBER('Test Sample Data'!M278),'Test Sample Data'!M278&lt;$B$1,'Test Sample Data'!M278&gt;0),'Test Sample Data'!M278,$B$1),"")</f>
        <v/>
      </c>
      <c r="N279" s="15" t="str">
        <f>'Gene Table'!E278</f>
        <v>CHST3</v>
      </c>
      <c r="O279" s="14" t="s">
        <v>341</v>
      </c>
      <c r="P279" s="15" t="str">
        <f>IF(SUM('Control Sample Data'!D$3:D$98)&gt;10,IF(AND(ISNUMBER('Control Sample Data'!D278),'Control Sample Data'!D278&lt;$B$1,'Control Sample Data'!D278&gt;0),'Control Sample Data'!D278,$B$1),"")</f>
        <v/>
      </c>
      <c r="Q279" s="15" t="str">
        <f>IF(SUM('Control Sample Data'!E$3:E$98)&gt;10,IF(AND(ISNUMBER('Control Sample Data'!E278),'Control Sample Data'!E278&lt;$B$1,'Control Sample Data'!E278&gt;0),'Control Sample Data'!E278,$B$1),"")</f>
        <v/>
      </c>
      <c r="R279" s="15" t="str">
        <f>IF(SUM('Control Sample Data'!F$3:F$98)&gt;10,IF(AND(ISNUMBER('Control Sample Data'!F278),'Control Sample Data'!F278&lt;$B$1,'Control Sample Data'!F278&gt;0),'Control Sample Data'!F278,$B$1),"")</f>
        <v/>
      </c>
      <c r="S279" s="15" t="str">
        <f>IF(SUM('Control Sample Data'!G$3:G$98)&gt;10,IF(AND(ISNUMBER('Control Sample Data'!G278),'Control Sample Data'!G278&lt;$B$1,'Control Sample Data'!G278&gt;0),'Control Sample Data'!G278,$B$1),"")</f>
        <v/>
      </c>
      <c r="T279" s="15" t="str">
        <f>IF(SUM('Control Sample Data'!H$3:H$98)&gt;10,IF(AND(ISNUMBER('Control Sample Data'!H278),'Control Sample Data'!H278&lt;$B$1,'Control Sample Data'!H278&gt;0),'Control Sample Data'!H278,$B$1),"")</f>
        <v/>
      </c>
      <c r="U279" s="15" t="str">
        <f>IF(SUM('Control Sample Data'!I$3:I$98)&gt;10,IF(AND(ISNUMBER('Control Sample Data'!I278),'Control Sample Data'!I278&lt;$B$1,'Control Sample Data'!I278&gt;0),'Control Sample Data'!I278,$B$1),"")</f>
        <v/>
      </c>
      <c r="V279" s="15" t="str">
        <f>IF(SUM('Control Sample Data'!J$3:J$98)&gt;10,IF(AND(ISNUMBER('Control Sample Data'!J278),'Control Sample Data'!J278&lt;$B$1,'Control Sample Data'!J278&gt;0),'Control Sample Data'!J278,$B$1),"")</f>
        <v/>
      </c>
      <c r="W279" s="15" t="str">
        <f>IF(SUM('Control Sample Data'!K$3:K$98)&gt;10,IF(AND(ISNUMBER('Control Sample Data'!K278),'Control Sample Data'!K278&lt;$B$1,'Control Sample Data'!K278&gt;0),'Control Sample Data'!K278,$B$1),"")</f>
        <v/>
      </c>
      <c r="X279" s="15" t="str">
        <f>IF(SUM('Control Sample Data'!L$3:L$98)&gt;10,IF(AND(ISNUMBER('Control Sample Data'!L278),'Control Sample Data'!L278&lt;$B$1,'Control Sample Data'!L278&gt;0),'Control Sample Data'!L278,$B$1),"")</f>
        <v/>
      </c>
      <c r="Y279" s="15" t="str">
        <f>IF(SUM('Control Sample Data'!M$3:M$98)&gt;10,IF(AND(ISNUMBER('Control Sample Data'!M278),'Control Sample Data'!M278&lt;$B$1,'Control Sample Data'!M278&gt;0),'Control Sample Data'!M278,$B$1),"")</f>
        <v/>
      </c>
      <c r="AT279" s="34" t="str">
        <f t="shared" si="236"/>
        <v/>
      </c>
      <c r="AU279" s="34" t="str">
        <f t="shared" si="237"/>
        <v/>
      </c>
      <c r="AV279" s="34" t="str">
        <f t="shared" si="238"/>
        <v/>
      </c>
      <c r="AW279" s="34" t="str">
        <f t="shared" si="239"/>
        <v/>
      </c>
      <c r="AX279" s="34" t="str">
        <f t="shared" si="240"/>
        <v/>
      </c>
      <c r="AY279" s="34" t="str">
        <f t="shared" si="241"/>
        <v/>
      </c>
      <c r="AZ279" s="34" t="str">
        <f t="shared" si="242"/>
        <v/>
      </c>
      <c r="BA279" s="34" t="str">
        <f t="shared" si="243"/>
        <v/>
      </c>
      <c r="BB279" s="34" t="str">
        <f t="shared" si="244"/>
        <v/>
      </c>
      <c r="BC279" s="34" t="str">
        <f t="shared" si="245"/>
        <v/>
      </c>
      <c r="BD279" s="34" t="str">
        <f t="shared" si="246"/>
        <v/>
      </c>
      <c r="BE279" s="34" t="str">
        <f t="shared" si="247"/>
        <v/>
      </c>
      <c r="BF279" s="34" t="str">
        <f t="shared" si="248"/>
        <v/>
      </c>
      <c r="BG279" s="34" t="str">
        <f t="shared" si="249"/>
        <v/>
      </c>
      <c r="BH279" s="34" t="str">
        <f t="shared" si="250"/>
        <v/>
      </c>
      <c r="BI279" s="34" t="str">
        <f t="shared" si="251"/>
        <v/>
      </c>
      <c r="BJ279" s="34" t="str">
        <f t="shared" si="252"/>
        <v/>
      </c>
      <c r="BK279" s="34" t="str">
        <f t="shared" si="253"/>
        <v/>
      </c>
      <c r="BL279" s="34" t="str">
        <f t="shared" si="254"/>
        <v/>
      </c>
      <c r="BM279" s="34" t="str">
        <f t="shared" si="255"/>
        <v/>
      </c>
      <c r="BN279" s="36" t="e">
        <f t="shared" si="234"/>
        <v>#DIV/0!</v>
      </c>
      <c r="BO279" s="36" t="e">
        <f t="shared" si="235"/>
        <v>#DIV/0!</v>
      </c>
      <c r="BP279" s="37" t="str">
        <f t="shared" si="256"/>
        <v/>
      </c>
      <c r="BQ279" s="37" t="str">
        <f t="shared" si="257"/>
        <v/>
      </c>
      <c r="BR279" s="37" t="str">
        <f t="shared" si="258"/>
        <v/>
      </c>
      <c r="BS279" s="37" t="str">
        <f t="shared" si="259"/>
        <v/>
      </c>
      <c r="BT279" s="37" t="str">
        <f t="shared" si="260"/>
        <v/>
      </c>
      <c r="BU279" s="37" t="str">
        <f t="shared" si="261"/>
        <v/>
      </c>
      <c r="BV279" s="37" t="str">
        <f t="shared" si="262"/>
        <v/>
      </c>
      <c r="BW279" s="37" t="str">
        <f t="shared" si="263"/>
        <v/>
      </c>
      <c r="BX279" s="37" t="str">
        <f t="shared" si="264"/>
        <v/>
      </c>
      <c r="BY279" s="37" t="str">
        <f t="shared" si="265"/>
        <v/>
      </c>
      <c r="BZ279" s="37" t="str">
        <f t="shared" si="266"/>
        <v/>
      </c>
      <c r="CA279" s="37" t="str">
        <f t="shared" si="267"/>
        <v/>
      </c>
      <c r="CB279" s="37" t="str">
        <f t="shared" si="268"/>
        <v/>
      </c>
      <c r="CC279" s="37" t="str">
        <f t="shared" si="269"/>
        <v/>
      </c>
      <c r="CD279" s="37" t="str">
        <f t="shared" si="270"/>
        <v/>
      </c>
      <c r="CE279" s="37" t="str">
        <f t="shared" si="271"/>
        <v/>
      </c>
      <c r="CF279" s="37" t="str">
        <f t="shared" si="272"/>
        <v/>
      </c>
      <c r="CG279" s="37" t="str">
        <f t="shared" si="273"/>
        <v/>
      </c>
      <c r="CH279" s="37" t="str">
        <f t="shared" si="274"/>
        <v/>
      </c>
      <c r="CI279" s="37" t="str">
        <f t="shared" si="275"/>
        <v/>
      </c>
    </row>
    <row r="280" spans="1:87" ht="12.75">
      <c r="A280" s="16"/>
      <c r="B280" s="14" t="str">
        <f>'Gene Table'!E279</f>
        <v>HGDC</v>
      </c>
      <c r="C280" s="14" t="s">
        <v>345</v>
      </c>
      <c r="D280" s="15" t="str">
        <f>IF(SUM('Test Sample Data'!D$3:D$98)&gt;10,IF(AND(ISNUMBER('Test Sample Data'!D279),'Test Sample Data'!D279&lt;$B$1,'Test Sample Data'!D279&gt;0),'Test Sample Data'!D279,$B$1),"")</f>
        <v/>
      </c>
      <c r="E280" s="15" t="str">
        <f>IF(SUM('Test Sample Data'!E$3:E$98)&gt;10,IF(AND(ISNUMBER('Test Sample Data'!E279),'Test Sample Data'!E279&lt;$B$1,'Test Sample Data'!E279&gt;0),'Test Sample Data'!E279,$B$1),"")</f>
        <v/>
      </c>
      <c r="F280" s="15" t="str">
        <f>IF(SUM('Test Sample Data'!F$3:F$98)&gt;10,IF(AND(ISNUMBER('Test Sample Data'!F279),'Test Sample Data'!F279&lt;$B$1,'Test Sample Data'!F279&gt;0),'Test Sample Data'!F279,$B$1),"")</f>
        <v/>
      </c>
      <c r="G280" s="15" t="str">
        <f>IF(SUM('Test Sample Data'!G$3:G$98)&gt;10,IF(AND(ISNUMBER('Test Sample Data'!G279),'Test Sample Data'!G279&lt;$B$1,'Test Sample Data'!G279&gt;0),'Test Sample Data'!G279,$B$1),"")</f>
        <v/>
      </c>
      <c r="H280" s="15" t="str">
        <f>IF(SUM('Test Sample Data'!H$3:H$98)&gt;10,IF(AND(ISNUMBER('Test Sample Data'!H279),'Test Sample Data'!H279&lt;$B$1,'Test Sample Data'!H279&gt;0),'Test Sample Data'!H279,$B$1),"")</f>
        <v/>
      </c>
      <c r="I280" s="15" t="str">
        <f>IF(SUM('Test Sample Data'!I$3:I$98)&gt;10,IF(AND(ISNUMBER('Test Sample Data'!I279),'Test Sample Data'!I279&lt;$B$1,'Test Sample Data'!I279&gt;0),'Test Sample Data'!I279,$B$1),"")</f>
        <v/>
      </c>
      <c r="J280" s="15" t="str">
        <f>IF(SUM('Test Sample Data'!J$3:J$98)&gt;10,IF(AND(ISNUMBER('Test Sample Data'!J279),'Test Sample Data'!J279&lt;$B$1,'Test Sample Data'!J279&gt;0),'Test Sample Data'!J279,$B$1),"")</f>
        <v/>
      </c>
      <c r="K280" s="15" t="str">
        <f>IF(SUM('Test Sample Data'!K$3:K$98)&gt;10,IF(AND(ISNUMBER('Test Sample Data'!K279),'Test Sample Data'!K279&lt;$B$1,'Test Sample Data'!K279&gt;0),'Test Sample Data'!K279,$B$1),"")</f>
        <v/>
      </c>
      <c r="L280" s="15" t="str">
        <f>IF(SUM('Test Sample Data'!L$3:L$98)&gt;10,IF(AND(ISNUMBER('Test Sample Data'!L279),'Test Sample Data'!L279&lt;$B$1,'Test Sample Data'!L279&gt;0),'Test Sample Data'!L279,$B$1),"")</f>
        <v/>
      </c>
      <c r="M280" s="15" t="str">
        <f>IF(SUM('Test Sample Data'!M$3:M$98)&gt;10,IF(AND(ISNUMBER('Test Sample Data'!M279),'Test Sample Data'!M279&lt;$B$1,'Test Sample Data'!M279&gt;0),'Test Sample Data'!M279,$B$1),"")</f>
        <v/>
      </c>
      <c r="N280" s="15" t="str">
        <f>'Gene Table'!E279</f>
        <v>HGDC</v>
      </c>
      <c r="O280" s="14" t="s">
        <v>345</v>
      </c>
      <c r="P280" s="15" t="str">
        <f>IF(SUM('Control Sample Data'!D$3:D$98)&gt;10,IF(AND(ISNUMBER('Control Sample Data'!D279),'Control Sample Data'!D279&lt;$B$1,'Control Sample Data'!D279&gt;0),'Control Sample Data'!D279,$B$1),"")</f>
        <v/>
      </c>
      <c r="Q280" s="15" t="str">
        <f>IF(SUM('Control Sample Data'!E$3:E$98)&gt;10,IF(AND(ISNUMBER('Control Sample Data'!E279),'Control Sample Data'!E279&lt;$B$1,'Control Sample Data'!E279&gt;0),'Control Sample Data'!E279,$B$1),"")</f>
        <v/>
      </c>
      <c r="R280" s="15" t="str">
        <f>IF(SUM('Control Sample Data'!F$3:F$98)&gt;10,IF(AND(ISNUMBER('Control Sample Data'!F279),'Control Sample Data'!F279&lt;$B$1,'Control Sample Data'!F279&gt;0),'Control Sample Data'!F279,$B$1),"")</f>
        <v/>
      </c>
      <c r="S280" s="15" t="str">
        <f>IF(SUM('Control Sample Data'!G$3:G$98)&gt;10,IF(AND(ISNUMBER('Control Sample Data'!G279),'Control Sample Data'!G279&lt;$B$1,'Control Sample Data'!G279&gt;0),'Control Sample Data'!G279,$B$1),"")</f>
        <v/>
      </c>
      <c r="T280" s="15" t="str">
        <f>IF(SUM('Control Sample Data'!H$3:H$98)&gt;10,IF(AND(ISNUMBER('Control Sample Data'!H279),'Control Sample Data'!H279&lt;$B$1,'Control Sample Data'!H279&gt;0),'Control Sample Data'!H279,$B$1),"")</f>
        <v/>
      </c>
      <c r="U280" s="15" t="str">
        <f>IF(SUM('Control Sample Data'!I$3:I$98)&gt;10,IF(AND(ISNUMBER('Control Sample Data'!I279),'Control Sample Data'!I279&lt;$B$1,'Control Sample Data'!I279&gt;0),'Control Sample Data'!I279,$B$1),"")</f>
        <v/>
      </c>
      <c r="V280" s="15" t="str">
        <f>IF(SUM('Control Sample Data'!J$3:J$98)&gt;10,IF(AND(ISNUMBER('Control Sample Data'!J279),'Control Sample Data'!J279&lt;$B$1,'Control Sample Data'!J279&gt;0),'Control Sample Data'!J279,$B$1),"")</f>
        <v/>
      </c>
      <c r="W280" s="15" t="str">
        <f>IF(SUM('Control Sample Data'!K$3:K$98)&gt;10,IF(AND(ISNUMBER('Control Sample Data'!K279),'Control Sample Data'!K279&lt;$B$1,'Control Sample Data'!K279&gt;0),'Control Sample Data'!K279,$B$1),"")</f>
        <v/>
      </c>
      <c r="X280" s="15" t="str">
        <f>IF(SUM('Control Sample Data'!L$3:L$98)&gt;10,IF(AND(ISNUMBER('Control Sample Data'!L279),'Control Sample Data'!L279&lt;$B$1,'Control Sample Data'!L279&gt;0),'Control Sample Data'!L279,$B$1),"")</f>
        <v/>
      </c>
      <c r="Y280" s="15" t="str">
        <f>IF(SUM('Control Sample Data'!M$3:M$98)&gt;10,IF(AND(ISNUMBER('Control Sample Data'!M279),'Control Sample Data'!M279&lt;$B$1,'Control Sample Data'!M279&gt;0),'Control Sample Data'!M279,$B$1),"")</f>
        <v/>
      </c>
      <c r="AT280" s="34" t="str">
        <f t="shared" si="236"/>
        <v/>
      </c>
      <c r="AU280" s="34" t="str">
        <f t="shared" si="237"/>
        <v/>
      </c>
      <c r="AV280" s="34" t="str">
        <f t="shared" si="238"/>
        <v/>
      </c>
      <c r="AW280" s="34" t="str">
        <f t="shared" si="239"/>
        <v/>
      </c>
      <c r="AX280" s="34" t="str">
        <f t="shared" si="240"/>
        <v/>
      </c>
      <c r="AY280" s="34" t="str">
        <f t="shared" si="241"/>
        <v/>
      </c>
      <c r="AZ280" s="34" t="str">
        <f t="shared" si="242"/>
        <v/>
      </c>
      <c r="BA280" s="34" t="str">
        <f t="shared" si="243"/>
        <v/>
      </c>
      <c r="BB280" s="34" t="str">
        <f t="shared" si="244"/>
        <v/>
      </c>
      <c r="BC280" s="34" t="str">
        <f t="shared" si="245"/>
        <v/>
      </c>
      <c r="BD280" s="34" t="str">
        <f t="shared" si="246"/>
        <v/>
      </c>
      <c r="BE280" s="34" t="str">
        <f t="shared" si="247"/>
        <v/>
      </c>
      <c r="BF280" s="34" t="str">
        <f t="shared" si="248"/>
        <v/>
      </c>
      <c r="BG280" s="34" t="str">
        <f t="shared" si="249"/>
        <v/>
      </c>
      <c r="BH280" s="34" t="str">
        <f t="shared" si="250"/>
        <v/>
      </c>
      <c r="BI280" s="34" t="str">
        <f t="shared" si="251"/>
        <v/>
      </c>
      <c r="BJ280" s="34" t="str">
        <f t="shared" si="252"/>
        <v/>
      </c>
      <c r="BK280" s="34" t="str">
        <f t="shared" si="253"/>
        <v/>
      </c>
      <c r="BL280" s="34" t="str">
        <f t="shared" si="254"/>
        <v/>
      </c>
      <c r="BM280" s="34" t="str">
        <f t="shared" si="255"/>
        <v/>
      </c>
      <c r="BN280" s="36" t="e">
        <f t="shared" si="234"/>
        <v>#DIV/0!</v>
      </c>
      <c r="BO280" s="36" t="e">
        <f t="shared" si="235"/>
        <v>#DIV/0!</v>
      </c>
      <c r="BP280" s="37" t="str">
        <f t="shared" si="256"/>
        <v/>
      </c>
      <c r="BQ280" s="37" t="str">
        <f t="shared" si="257"/>
        <v/>
      </c>
      <c r="BR280" s="37" t="str">
        <f t="shared" si="258"/>
        <v/>
      </c>
      <c r="BS280" s="37" t="str">
        <f t="shared" si="259"/>
        <v/>
      </c>
      <c r="BT280" s="37" t="str">
        <f t="shared" si="260"/>
        <v/>
      </c>
      <c r="BU280" s="37" t="str">
        <f t="shared" si="261"/>
        <v/>
      </c>
      <c r="BV280" s="37" t="str">
        <f t="shared" si="262"/>
        <v/>
      </c>
      <c r="BW280" s="37" t="str">
        <f t="shared" si="263"/>
        <v/>
      </c>
      <c r="BX280" s="37" t="str">
        <f t="shared" si="264"/>
        <v/>
      </c>
      <c r="BY280" s="37" t="str">
        <f t="shared" si="265"/>
        <v/>
      </c>
      <c r="BZ280" s="37" t="str">
        <f t="shared" si="266"/>
        <v/>
      </c>
      <c r="CA280" s="37" t="str">
        <f t="shared" si="267"/>
        <v/>
      </c>
      <c r="CB280" s="37" t="str">
        <f t="shared" si="268"/>
        <v/>
      </c>
      <c r="CC280" s="37" t="str">
        <f t="shared" si="269"/>
        <v/>
      </c>
      <c r="CD280" s="37" t="str">
        <f t="shared" si="270"/>
        <v/>
      </c>
      <c r="CE280" s="37" t="str">
        <f t="shared" si="271"/>
        <v/>
      </c>
      <c r="CF280" s="37" t="str">
        <f t="shared" si="272"/>
        <v/>
      </c>
      <c r="CG280" s="37" t="str">
        <f t="shared" si="273"/>
        <v/>
      </c>
      <c r="CH280" s="37" t="str">
        <f t="shared" si="274"/>
        <v/>
      </c>
      <c r="CI280" s="37" t="str">
        <f t="shared" si="275"/>
        <v/>
      </c>
    </row>
    <row r="281" spans="1:87" ht="12.75">
      <c r="A281" s="16"/>
      <c r="B281" s="14" t="str">
        <f>'Gene Table'!E280</f>
        <v>HGDC</v>
      </c>
      <c r="C281" s="14" t="s">
        <v>347</v>
      </c>
      <c r="D281" s="15" t="str">
        <f>IF(SUM('Test Sample Data'!D$3:D$98)&gt;10,IF(AND(ISNUMBER('Test Sample Data'!D280),'Test Sample Data'!D280&lt;$B$1,'Test Sample Data'!D280&gt;0),'Test Sample Data'!D280,$B$1),"")</f>
        <v/>
      </c>
      <c r="E281" s="15" t="str">
        <f>IF(SUM('Test Sample Data'!E$3:E$98)&gt;10,IF(AND(ISNUMBER('Test Sample Data'!E280),'Test Sample Data'!E280&lt;$B$1,'Test Sample Data'!E280&gt;0),'Test Sample Data'!E280,$B$1),"")</f>
        <v/>
      </c>
      <c r="F281" s="15" t="str">
        <f>IF(SUM('Test Sample Data'!F$3:F$98)&gt;10,IF(AND(ISNUMBER('Test Sample Data'!F280),'Test Sample Data'!F280&lt;$B$1,'Test Sample Data'!F280&gt;0),'Test Sample Data'!F280,$B$1),"")</f>
        <v/>
      </c>
      <c r="G281" s="15" t="str">
        <f>IF(SUM('Test Sample Data'!G$3:G$98)&gt;10,IF(AND(ISNUMBER('Test Sample Data'!G280),'Test Sample Data'!G280&lt;$B$1,'Test Sample Data'!G280&gt;0),'Test Sample Data'!G280,$B$1),"")</f>
        <v/>
      </c>
      <c r="H281" s="15" t="str">
        <f>IF(SUM('Test Sample Data'!H$3:H$98)&gt;10,IF(AND(ISNUMBER('Test Sample Data'!H280),'Test Sample Data'!H280&lt;$B$1,'Test Sample Data'!H280&gt;0),'Test Sample Data'!H280,$B$1),"")</f>
        <v/>
      </c>
      <c r="I281" s="15" t="str">
        <f>IF(SUM('Test Sample Data'!I$3:I$98)&gt;10,IF(AND(ISNUMBER('Test Sample Data'!I280),'Test Sample Data'!I280&lt;$B$1,'Test Sample Data'!I280&gt;0),'Test Sample Data'!I280,$B$1),"")</f>
        <v/>
      </c>
      <c r="J281" s="15" t="str">
        <f>IF(SUM('Test Sample Data'!J$3:J$98)&gt;10,IF(AND(ISNUMBER('Test Sample Data'!J280),'Test Sample Data'!J280&lt;$B$1,'Test Sample Data'!J280&gt;0),'Test Sample Data'!J280,$B$1),"")</f>
        <v/>
      </c>
      <c r="K281" s="15" t="str">
        <f>IF(SUM('Test Sample Data'!K$3:K$98)&gt;10,IF(AND(ISNUMBER('Test Sample Data'!K280),'Test Sample Data'!K280&lt;$B$1,'Test Sample Data'!K280&gt;0),'Test Sample Data'!K280,$B$1),"")</f>
        <v/>
      </c>
      <c r="L281" s="15" t="str">
        <f>IF(SUM('Test Sample Data'!L$3:L$98)&gt;10,IF(AND(ISNUMBER('Test Sample Data'!L280),'Test Sample Data'!L280&lt;$B$1,'Test Sample Data'!L280&gt;0),'Test Sample Data'!L280,$B$1),"")</f>
        <v/>
      </c>
      <c r="M281" s="15" t="str">
        <f>IF(SUM('Test Sample Data'!M$3:M$98)&gt;10,IF(AND(ISNUMBER('Test Sample Data'!M280),'Test Sample Data'!M280&lt;$B$1,'Test Sample Data'!M280&gt;0),'Test Sample Data'!M280,$B$1),"")</f>
        <v/>
      </c>
      <c r="N281" s="15" t="str">
        <f>'Gene Table'!E280</f>
        <v>HGDC</v>
      </c>
      <c r="O281" s="14" t="s">
        <v>347</v>
      </c>
      <c r="P281" s="15" t="str">
        <f>IF(SUM('Control Sample Data'!D$3:D$98)&gt;10,IF(AND(ISNUMBER('Control Sample Data'!D280),'Control Sample Data'!D280&lt;$B$1,'Control Sample Data'!D280&gt;0),'Control Sample Data'!D280,$B$1),"")</f>
        <v/>
      </c>
      <c r="Q281" s="15" t="str">
        <f>IF(SUM('Control Sample Data'!E$3:E$98)&gt;10,IF(AND(ISNUMBER('Control Sample Data'!E280),'Control Sample Data'!E280&lt;$B$1,'Control Sample Data'!E280&gt;0),'Control Sample Data'!E280,$B$1),"")</f>
        <v/>
      </c>
      <c r="R281" s="15" t="str">
        <f>IF(SUM('Control Sample Data'!F$3:F$98)&gt;10,IF(AND(ISNUMBER('Control Sample Data'!F280),'Control Sample Data'!F280&lt;$B$1,'Control Sample Data'!F280&gt;0),'Control Sample Data'!F280,$B$1),"")</f>
        <v/>
      </c>
      <c r="S281" s="15" t="str">
        <f>IF(SUM('Control Sample Data'!G$3:G$98)&gt;10,IF(AND(ISNUMBER('Control Sample Data'!G280),'Control Sample Data'!G280&lt;$B$1,'Control Sample Data'!G280&gt;0),'Control Sample Data'!G280,$B$1),"")</f>
        <v/>
      </c>
      <c r="T281" s="15" t="str">
        <f>IF(SUM('Control Sample Data'!H$3:H$98)&gt;10,IF(AND(ISNUMBER('Control Sample Data'!H280),'Control Sample Data'!H280&lt;$B$1,'Control Sample Data'!H280&gt;0),'Control Sample Data'!H280,$B$1),"")</f>
        <v/>
      </c>
      <c r="U281" s="15" t="str">
        <f>IF(SUM('Control Sample Data'!I$3:I$98)&gt;10,IF(AND(ISNUMBER('Control Sample Data'!I280),'Control Sample Data'!I280&lt;$B$1,'Control Sample Data'!I280&gt;0),'Control Sample Data'!I280,$B$1),"")</f>
        <v/>
      </c>
      <c r="V281" s="15" t="str">
        <f>IF(SUM('Control Sample Data'!J$3:J$98)&gt;10,IF(AND(ISNUMBER('Control Sample Data'!J280),'Control Sample Data'!J280&lt;$B$1,'Control Sample Data'!J280&gt;0),'Control Sample Data'!J280,$B$1),"")</f>
        <v/>
      </c>
      <c r="W281" s="15" t="str">
        <f>IF(SUM('Control Sample Data'!K$3:K$98)&gt;10,IF(AND(ISNUMBER('Control Sample Data'!K280),'Control Sample Data'!K280&lt;$B$1,'Control Sample Data'!K280&gt;0),'Control Sample Data'!K280,$B$1),"")</f>
        <v/>
      </c>
      <c r="X281" s="15" t="str">
        <f>IF(SUM('Control Sample Data'!L$3:L$98)&gt;10,IF(AND(ISNUMBER('Control Sample Data'!L280),'Control Sample Data'!L280&lt;$B$1,'Control Sample Data'!L280&gt;0),'Control Sample Data'!L280,$B$1),"")</f>
        <v/>
      </c>
      <c r="Y281" s="15" t="str">
        <f>IF(SUM('Control Sample Data'!M$3:M$98)&gt;10,IF(AND(ISNUMBER('Control Sample Data'!M280),'Control Sample Data'!M280&lt;$B$1,'Control Sample Data'!M280&gt;0),'Control Sample Data'!M280,$B$1),"")</f>
        <v/>
      </c>
      <c r="AT281" s="34" t="str">
        <f t="shared" si="236"/>
        <v/>
      </c>
      <c r="AU281" s="34" t="str">
        <f t="shared" si="237"/>
        <v/>
      </c>
      <c r="AV281" s="34" t="str">
        <f t="shared" si="238"/>
        <v/>
      </c>
      <c r="AW281" s="34" t="str">
        <f t="shared" si="239"/>
        <v/>
      </c>
      <c r="AX281" s="34" t="str">
        <f t="shared" si="240"/>
        <v/>
      </c>
      <c r="AY281" s="34" t="str">
        <f t="shared" si="241"/>
        <v/>
      </c>
      <c r="AZ281" s="34" t="str">
        <f t="shared" si="242"/>
        <v/>
      </c>
      <c r="BA281" s="34" t="str">
        <f t="shared" si="243"/>
        <v/>
      </c>
      <c r="BB281" s="34" t="str">
        <f t="shared" si="244"/>
        <v/>
      </c>
      <c r="BC281" s="34" t="str">
        <f t="shared" si="245"/>
        <v/>
      </c>
      <c r="BD281" s="34" t="str">
        <f t="shared" si="246"/>
        <v/>
      </c>
      <c r="BE281" s="34" t="str">
        <f t="shared" si="247"/>
        <v/>
      </c>
      <c r="BF281" s="34" t="str">
        <f t="shared" si="248"/>
        <v/>
      </c>
      <c r="BG281" s="34" t="str">
        <f t="shared" si="249"/>
        <v/>
      </c>
      <c r="BH281" s="34" t="str">
        <f t="shared" si="250"/>
        <v/>
      </c>
      <c r="BI281" s="34" t="str">
        <f t="shared" si="251"/>
        <v/>
      </c>
      <c r="BJ281" s="34" t="str">
        <f t="shared" si="252"/>
        <v/>
      </c>
      <c r="BK281" s="34" t="str">
        <f t="shared" si="253"/>
        <v/>
      </c>
      <c r="BL281" s="34" t="str">
        <f t="shared" si="254"/>
        <v/>
      </c>
      <c r="BM281" s="34" t="str">
        <f t="shared" si="255"/>
        <v/>
      </c>
      <c r="BN281" s="36" t="e">
        <f t="shared" si="234"/>
        <v>#DIV/0!</v>
      </c>
      <c r="BO281" s="36" t="e">
        <f t="shared" si="235"/>
        <v>#DIV/0!</v>
      </c>
      <c r="BP281" s="37" t="str">
        <f t="shared" si="256"/>
        <v/>
      </c>
      <c r="BQ281" s="37" t="str">
        <f t="shared" si="257"/>
        <v/>
      </c>
      <c r="BR281" s="37" t="str">
        <f t="shared" si="258"/>
        <v/>
      </c>
      <c r="BS281" s="37" t="str">
        <f t="shared" si="259"/>
        <v/>
      </c>
      <c r="BT281" s="37" t="str">
        <f t="shared" si="260"/>
        <v/>
      </c>
      <c r="BU281" s="37" t="str">
        <f t="shared" si="261"/>
        <v/>
      </c>
      <c r="BV281" s="37" t="str">
        <f t="shared" si="262"/>
        <v/>
      </c>
      <c r="BW281" s="37" t="str">
        <f t="shared" si="263"/>
        <v/>
      </c>
      <c r="BX281" s="37" t="str">
        <f t="shared" si="264"/>
        <v/>
      </c>
      <c r="BY281" s="37" t="str">
        <f t="shared" si="265"/>
        <v/>
      </c>
      <c r="BZ281" s="37" t="str">
        <f t="shared" si="266"/>
        <v/>
      </c>
      <c r="CA281" s="37" t="str">
        <f t="shared" si="267"/>
        <v/>
      </c>
      <c r="CB281" s="37" t="str">
        <f t="shared" si="268"/>
        <v/>
      </c>
      <c r="CC281" s="37" t="str">
        <f t="shared" si="269"/>
        <v/>
      </c>
      <c r="CD281" s="37" t="str">
        <f t="shared" si="270"/>
        <v/>
      </c>
      <c r="CE281" s="37" t="str">
        <f t="shared" si="271"/>
        <v/>
      </c>
      <c r="CF281" s="37" t="str">
        <f t="shared" si="272"/>
        <v/>
      </c>
      <c r="CG281" s="37" t="str">
        <f t="shared" si="273"/>
        <v/>
      </c>
      <c r="CH281" s="37" t="str">
        <f t="shared" si="274"/>
        <v/>
      </c>
      <c r="CI281" s="37" t="str">
        <f t="shared" si="275"/>
        <v/>
      </c>
    </row>
    <row r="282" spans="1:87" ht="12.75">
      <c r="A282" s="16"/>
      <c r="B282" s="14" t="str">
        <f>'Gene Table'!E281</f>
        <v>GAPDH</v>
      </c>
      <c r="C282" s="14" t="s">
        <v>348</v>
      </c>
      <c r="D282" s="15" t="str">
        <f>IF(SUM('Test Sample Data'!D$3:D$98)&gt;10,IF(AND(ISNUMBER('Test Sample Data'!D281),'Test Sample Data'!D281&lt;$B$1,'Test Sample Data'!D281&gt;0),'Test Sample Data'!D281,$B$1),"")</f>
        <v/>
      </c>
      <c r="E282" s="15" t="str">
        <f>IF(SUM('Test Sample Data'!E$3:E$98)&gt;10,IF(AND(ISNUMBER('Test Sample Data'!E281),'Test Sample Data'!E281&lt;$B$1,'Test Sample Data'!E281&gt;0),'Test Sample Data'!E281,$B$1),"")</f>
        <v/>
      </c>
      <c r="F282" s="15" t="str">
        <f>IF(SUM('Test Sample Data'!F$3:F$98)&gt;10,IF(AND(ISNUMBER('Test Sample Data'!F281),'Test Sample Data'!F281&lt;$B$1,'Test Sample Data'!F281&gt;0),'Test Sample Data'!F281,$B$1),"")</f>
        <v/>
      </c>
      <c r="G282" s="15" t="str">
        <f>IF(SUM('Test Sample Data'!G$3:G$98)&gt;10,IF(AND(ISNUMBER('Test Sample Data'!G281),'Test Sample Data'!G281&lt;$B$1,'Test Sample Data'!G281&gt;0),'Test Sample Data'!G281,$B$1),"")</f>
        <v/>
      </c>
      <c r="H282" s="15" t="str">
        <f>IF(SUM('Test Sample Data'!H$3:H$98)&gt;10,IF(AND(ISNUMBER('Test Sample Data'!H281),'Test Sample Data'!H281&lt;$B$1,'Test Sample Data'!H281&gt;0),'Test Sample Data'!H281,$B$1),"")</f>
        <v/>
      </c>
      <c r="I282" s="15" t="str">
        <f>IF(SUM('Test Sample Data'!I$3:I$98)&gt;10,IF(AND(ISNUMBER('Test Sample Data'!I281),'Test Sample Data'!I281&lt;$B$1,'Test Sample Data'!I281&gt;0),'Test Sample Data'!I281,$B$1),"")</f>
        <v/>
      </c>
      <c r="J282" s="15" t="str">
        <f>IF(SUM('Test Sample Data'!J$3:J$98)&gt;10,IF(AND(ISNUMBER('Test Sample Data'!J281),'Test Sample Data'!J281&lt;$B$1,'Test Sample Data'!J281&gt;0),'Test Sample Data'!J281,$B$1),"")</f>
        <v/>
      </c>
      <c r="K282" s="15" t="str">
        <f>IF(SUM('Test Sample Data'!K$3:K$98)&gt;10,IF(AND(ISNUMBER('Test Sample Data'!K281),'Test Sample Data'!K281&lt;$B$1,'Test Sample Data'!K281&gt;0),'Test Sample Data'!K281,$B$1),"")</f>
        <v/>
      </c>
      <c r="L282" s="15" t="str">
        <f>IF(SUM('Test Sample Data'!L$3:L$98)&gt;10,IF(AND(ISNUMBER('Test Sample Data'!L281),'Test Sample Data'!L281&lt;$B$1,'Test Sample Data'!L281&gt;0),'Test Sample Data'!L281,$B$1),"")</f>
        <v/>
      </c>
      <c r="M282" s="15" t="str">
        <f>IF(SUM('Test Sample Data'!M$3:M$98)&gt;10,IF(AND(ISNUMBER('Test Sample Data'!M281),'Test Sample Data'!M281&lt;$B$1,'Test Sample Data'!M281&gt;0),'Test Sample Data'!M281,$B$1),"")</f>
        <v/>
      </c>
      <c r="N282" s="15" t="str">
        <f>'Gene Table'!E281</f>
        <v>GAPDH</v>
      </c>
      <c r="O282" s="14" t="s">
        <v>348</v>
      </c>
      <c r="P282" s="15" t="str">
        <f>IF(SUM('Control Sample Data'!D$3:D$98)&gt;10,IF(AND(ISNUMBER('Control Sample Data'!D281),'Control Sample Data'!D281&lt;$B$1,'Control Sample Data'!D281&gt;0),'Control Sample Data'!D281,$B$1),"")</f>
        <v/>
      </c>
      <c r="Q282" s="15" t="str">
        <f>IF(SUM('Control Sample Data'!E$3:E$98)&gt;10,IF(AND(ISNUMBER('Control Sample Data'!E281),'Control Sample Data'!E281&lt;$B$1,'Control Sample Data'!E281&gt;0),'Control Sample Data'!E281,$B$1),"")</f>
        <v/>
      </c>
      <c r="R282" s="15" t="str">
        <f>IF(SUM('Control Sample Data'!F$3:F$98)&gt;10,IF(AND(ISNUMBER('Control Sample Data'!F281),'Control Sample Data'!F281&lt;$B$1,'Control Sample Data'!F281&gt;0),'Control Sample Data'!F281,$B$1),"")</f>
        <v/>
      </c>
      <c r="S282" s="15" t="str">
        <f>IF(SUM('Control Sample Data'!G$3:G$98)&gt;10,IF(AND(ISNUMBER('Control Sample Data'!G281),'Control Sample Data'!G281&lt;$B$1,'Control Sample Data'!G281&gt;0),'Control Sample Data'!G281,$B$1),"")</f>
        <v/>
      </c>
      <c r="T282" s="15" t="str">
        <f>IF(SUM('Control Sample Data'!H$3:H$98)&gt;10,IF(AND(ISNUMBER('Control Sample Data'!H281),'Control Sample Data'!H281&lt;$B$1,'Control Sample Data'!H281&gt;0),'Control Sample Data'!H281,$B$1),"")</f>
        <v/>
      </c>
      <c r="U282" s="15" t="str">
        <f>IF(SUM('Control Sample Data'!I$3:I$98)&gt;10,IF(AND(ISNUMBER('Control Sample Data'!I281),'Control Sample Data'!I281&lt;$B$1,'Control Sample Data'!I281&gt;0),'Control Sample Data'!I281,$B$1),"")</f>
        <v/>
      </c>
      <c r="V282" s="15" t="str">
        <f>IF(SUM('Control Sample Data'!J$3:J$98)&gt;10,IF(AND(ISNUMBER('Control Sample Data'!J281),'Control Sample Data'!J281&lt;$B$1,'Control Sample Data'!J281&gt;0),'Control Sample Data'!J281,$B$1),"")</f>
        <v/>
      </c>
      <c r="W282" s="15" t="str">
        <f>IF(SUM('Control Sample Data'!K$3:K$98)&gt;10,IF(AND(ISNUMBER('Control Sample Data'!K281),'Control Sample Data'!K281&lt;$B$1,'Control Sample Data'!K281&gt;0),'Control Sample Data'!K281,$B$1),"")</f>
        <v/>
      </c>
      <c r="X282" s="15" t="str">
        <f>IF(SUM('Control Sample Data'!L$3:L$98)&gt;10,IF(AND(ISNUMBER('Control Sample Data'!L281),'Control Sample Data'!L281&lt;$B$1,'Control Sample Data'!L281&gt;0),'Control Sample Data'!L281,$B$1),"")</f>
        <v/>
      </c>
      <c r="Y282" s="15" t="str">
        <f>IF(SUM('Control Sample Data'!M$3:M$98)&gt;10,IF(AND(ISNUMBER('Control Sample Data'!M281),'Control Sample Data'!M281&lt;$B$1,'Control Sample Data'!M281&gt;0),'Control Sample Data'!M281,$B$1),"")</f>
        <v/>
      </c>
      <c r="AT282" s="34" t="str">
        <f t="shared" si="236"/>
        <v/>
      </c>
      <c r="AU282" s="34" t="str">
        <f t="shared" si="237"/>
        <v/>
      </c>
      <c r="AV282" s="34" t="str">
        <f t="shared" si="238"/>
        <v/>
      </c>
      <c r="AW282" s="34" t="str">
        <f t="shared" si="239"/>
        <v/>
      </c>
      <c r="AX282" s="34" t="str">
        <f t="shared" si="240"/>
        <v/>
      </c>
      <c r="AY282" s="34" t="str">
        <f t="shared" si="241"/>
        <v/>
      </c>
      <c r="AZ282" s="34" t="str">
        <f t="shared" si="242"/>
        <v/>
      </c>
      <c r="BA282" s="34" t="str">
        <f t="shared" si="243"/>
        <v/>
      </c>
      <c r="BB282" s="34" t="str">
        <f t="shared" si="244"/>
        <v/>
      </c>
      <c r="BC282" s="34" t="str">
        <f t="shared" si="245"/>
        <v/>
      </c>
      <c r="BD282" s="34" t="str">
        <f t="shared" si="246"/>
        <v/>
      </c>
      <c r="BE282" s="34" t="str">
        <f t="shared" si="247"/>
        <v/>
      </c>
      <c r="BF282" s="34" t="str">
        <f t="shared" si="248"/>
        <v/>
      </c>
      <c r="BG282" s="34" t="str">
        <f t="shared" si="249"/>
        <v/>
      </c>
      <c r="BH282" s="34" t="str">
        <f t="shared" si="250"/>
        <v/>
      </c>
      <c r="BI282" s="34" t="str">
        <f t="shared" si="251"/>
        <v/>
      </c>
      <c r="BJ282" s="34" t="str">
        <f t="shared" si="252"/>
        <v/>
      </c>
      <c r="BK282" s="34" t="str">
        <f t="shared" si="253"/>
        <v/>
      </c>
      <c r="BL282" s="34" t="str">
        <f t="shared" si="254"/>
        <v/>
      </c>
      <c r="BM282" s="34" t="str">
        <f t="shared" si="255"/>
        <v/>
      </c>
      <c r="BN282" s="36" t="e">
        <f t="shared" si="234"/>
        <v>#DIV/0!</v>
      </c>
      <c r="BO282" s="36" t="e">
        <f t="shared" si="235"/>
        <v>#DIV/0!</v>
      </c>
      <c r="BP282" s="37" t="str">
        <f t="shared" si="256"/>
        <v/>
      </c>
      <c r="BQ282" s="37" t="str">
        <f t="shared" si="257"/>
        <v/>
      </c>
      <c r="BR282" s="37" t="str">
        <f t="shared" si="258"/>
        <v/>
      </c>
      <c r="BS282" s="37" t="str">
        <f t="shared" si="259"/>
        <v/>
      </c>
      <c r="BT282" s="37" t="str">
        <f t="shared" si="260"/>
        <v/>
      </c>
      <c r="BU282" s="37" t="str">
        <f t="shared" si="261"/>
        <v/>
      </c>
      <c r="BV282" s="37" t="str">
        <f t="shared" si="262"/>
        <v/>
      </c>
      <c r="BW282" s="37" t="str">
        <f t="shared" si="263"/>
        <v/>
      </c>
      <c r="BX282" s="37" t="str">
        <f t="shared" si="264"/>
        <v/>
      </c>
      <c r="BY282" s="37" t="str">
        <f t="shared" si="265"/>
        <v/>
      </c>
      <c r="BZ282" s="37" t="str">
        <f t="shared" si="266"/>
        <v/>
      </c>
      <c r="CA282" s="37" t="str">
        <f t="shared" si="267"/>
        <v/>
      </c>
      <c r="CB282" s="37" t="str">
        <f t="shared" si="268"/>
        <v/>
      </c>
      <c r="CC282" s="37" t="str">
        <f t="shared" si="269"/>
        <v/>
      </c>
      <c r="CD282" s="37" t="str">
        <f t="shared" si="270"/>
        <v/>
      </c>
      <c r="CE282" s="37" t="str">
        <f t="shared" si="271"/>
        <v/>
      </c>
      <c r="CF282" s="37" t="str">
        <f t="shared" si="272"/>
        <v/>
      </c>
      <c r="CG282" s="37" t="str">
        <f t="shared" si="273"/>
        <v/>
      </c>
      <c r="CH282" s="37" t="str">
        <f t="shared" si="274"/>
        <v/>
      </c>
      <c r="CI282" s="37" t="str">
        <f t="shared" si="275"/>
        <v/>
      </c>
    </row>
    <row r="283" spans="1:87" ht="12.75">
      <c r="A283" s="16"/>
      <c r="B283" s="14" t="str">
        <f>'Gene Table'!E282</f>
        <v>ACTB</v>
      </c>
      <c r="C283" s="14" t="s">
        <v>352</v>
      </c>
      <c r="D283" s="15" t="str">
        <f>IF(SUM('Test Sample Data'!D$3:D$98)&gt;10,IF(AND(ISNUMBER('Test Sample Data'!D282),'Test Sample Data'!D282&lt;$B$1,'Test Sample Data'!D282&gt;0),'Test Sample Data'!D282,$B$1),"")</f>
        <v/>
      </c>
      <c r="E283" s="15" t="str">
        <f>IF(SUM('Test Sample Data'!E$3:E$98)&gt;10,IF(AND(ISNUMBER('Test Sample Data'!E282),'Test Sample Data'!E282&lt;$B$1,'Test Sample Data'!E282&gt;0),'Test Sample Data'!E282,$B$1),"")</f>
        <v/>
      </c>
      <c r="F283" s="15" t="str">
        <f>IF(SUM('Test Sample Data'!F$3:F$98)&gt;10,IF(AND(ISNUMBER('Test Sample Data'!F282),'Test Sample Data'!F282&lt;$B$1,'Test Sample Data'!F282&gt;0),'Test Sample Data'!F282,$B$1),"")</f>
        <v/>
      </c>
      <c r="G283" s="15" t="str">
        <f>IF(SUM('Test Sample Data'!G$3:G$98)&gt;10,IF(AND(ISNUMBER('Test Sample Data'!G282),'Test Sample Data'!G282&lt;$B$1,'Test Sample Data'!G282&gt;0),'Test Sample Data'!G282,$B$1),"")</f>
        <v/>
      </c>
      <c r="H283" s="15" t="str">
        <f>IF(SUM('Test Sample Data'!H$3:H$98)&gt;10,IF(AND(ISNUMBER('Test Sample Data'!H282),'Test Sample Data'!H282&lt;$B$1,'Test Sample Data'!H282&gt;0),'Test Sample Data'!H282,$B$1),"")</f>
        <v/>
      </c>
      <c r="I283" s="15" t="str">
        <f>IF(SUM('Test Sample Data'!I$3:I$98)&gt;10,IF(AND(ISNUMBER('Test Sample Data'!I282),'Test Sample Data'!I282&lt;$B$1,'Test Sample Data'!I282&gt;0),'Test Sample Data'!I282,$B$1),"")</f>
        <v/>
      </c>
      <c r="J283" s="15" t="str">
        <f>IF(SUM('Test Sample Data'!J$3:J$98)&gt;10,IF(AND(ISNUMBER('Test Sample Data'!J282),'Test Sample Data'!J282&lt;$B$1,'Test Sample Data'!J282&gt;0),'Test Sample Data'!J282,$B$1),"")</f>
        <v/>
      </c>
      <c r="K283" s="15" t="str">
        <f>IF(SUM('Test Sample Data'!K$3:K$98)&gt;10,IF(AND(ISNUMBER('Test Sample Data'!K282),'Test Sample Data'!K282&lt;$B$1,'Test Sample Data'!K282&gt;0),'Test Sample Data'!K282,$B$1),"")</f>
        <v/>
      </c>
      <c r="L283" s="15" t="str">
        <f>IF(SUM('Test Sample Data'!L$3:L$98)&gt;10,IF(AND(ISNUMBER('Test Sample Data'!L282),'Test Sample Data'!L282&lt;$B$1,'Test Sample Data'!L282&gt;0),'Test Sample Data'!L282,$B$1),"")</f>
        <v/>
      </c>
      <c r="M283" s="15" t="str">
        <f>IF(SUM('Test Sample Data'!M$3:M$98)&gt;10,IF(AND(ISNUMBER('Test Sample Data'!M282),'Test Sample Data'!M282&lt;$B$1,'Test Sample Data'!M282&gt;0),'Test Sample Data'!M282,$B$1),"")</f>
        <v/>
      </c>
      <c r="N283" s="15" t="str">
        <f>'Gene Table'!E282</f>
        <v>ACTB</v>
      </c>
      <c r="O283" s="14" t="s">
        <v>352</v>
      </c>
      <c r="P283" s="15" t="str">
        <f>IF(SUM('Control Sample Data'!D$3:D$98)&gt;10,IF(AND(ISNUMBER('Control Sample Data'!D282),'Control Sample Data'!D282&lt;$B$1,'Control Sample Data'!D282&gt;0),'Control Sample Data'!D282,$B$1),"")</f>
        <v/>
      </c>
      <c r="Q283" s="15" t="str">
        <f>IF(SUM('Control Sample Data'!E$3:E$98)&gt;10,IF(AND(ISNUMBER('Control Sample Data'!E282),'Control Sample Data'!E282&lt;$B$1,'Control Sample Data'!E282&gt;0),'Control Sample Data'!E282,$B$1),"")</f>
        <v/>
      </c>
      <c r="R283" s="15" t="str">
        <f>IF(SUM('Control Sample Data'!F$3:F$98)&gt;10,IF(AND(ISNUMBER('Control Sample Data'!F282),'Control Sample Data'!F282&lt;$B$1,'Control Sample Data'!F282&gt;0),'Control Sample Data'!F282,$B$1),"")</f>
        <v/>
      </c>
      <c r="S283" s="15" t="str">
        <f>IF(SUM('Control Sample Data'!G$3:G$98)&gt;10,IF(AND(ISNUMBER('Control Sample Data'!G282),'Control Sample Data'!G282&lt;$B$1,'Control Sample Data'!G282&gt;0),'Control Sample Data'!G282,$B$1),"")</f>
        <v/>
      </c>
      <c r="T283" s="15" t="str">
        <f>IF(SUM('Control Sample Data'!H$3:H$98)&gt;10,IF(AND(ISNUMBER('Control Sample Data'!H282),'Control Sample Data'!H282&lt;$B$1,'Control Sample Data'!H282&gt;0),'Control Sample Data'!H282,$B$1),"")</f>
        <v/>
      </c>
      <c r="U283" s="15" t="str">
        <f>IF(SUM('Control Sample Data'!I$3:I$98)&gt;10,IF(AND(ISNUMBER('Control Sample Data'!I282),'Control Sample Data'!I282&lt;$B$1,'Control Sample Data'!I282&gt;0),'Control Sample Data'!I282,$B$1),"")</f>
        <v/>
      </c>
      <c r="V283" s="15" t="str">
        <f>IF(SUM('Control Sample Data'!J$3:J$98)&gt;10,IF(AND(ISNUMBER('Control Sample Data'!J282),'Control Sample Data'!J282&lt;$B$1,'Control Sample Data'!J282&gt;0),'Control Sample Data'!J282,$B$1),"")</f>
        <v/>
      </c>
      <c r="W283" s="15" t="str">
        <f>IF(SUM('Control Sample Data'!K$3:K$98)&gt;10,IF(AND(ISNUMBER('Control Sample Data'!K282),'Control Sample Data'!K282&lt;$B$1,'Control Sample Data'!K282&gt;0),'Control Sample Data'!K282,$B$1),"")</f>
        <v/>
      </c>
      <c r="X283" s="15" t="str">
        <f>IF(SUM('Control Sample Data'!L$3:L$98)&gt;10,IF(AND(ISNUMBER('Control Sample Data'!L282),'Control Sample Data'!L282&lt;$B$1,'Control Sample Data'!L282&gt;0),'Control Sample Data'!L282,$B$1),"")</f>
        <v/>
      </c>
      <c r="Y283" s="15" t="str">
        <f>IF(SUM('Control Sample Data'!M$3:M$98)&gt;10,IF(AND(ISNUMBER('Control Sample Data'!M282),'Control Sample Data'!M282&lt;$B$1,'Control Sample Data'!M282&gt;0),'Control Sample Data'!M282,$B$1),"")</f>
        <v/>
      </c>
      <c r="AT283" s="34" t="str">
        <f t="shared" si="236"/>
        <v/>
      </c>
      <c r="AU283" s="34" t="str">
        <f t="shared" si="237"/>
        <v/>
      </c>
      <c r="AV283" s="34" t="str">
        <f t="shared" si="238"/>
        <v/>
      </c>
      <c r="AW283" s="34" t="str">
        <f t="shared" si="239"/>
        <v/>
      </c>
      <c r="AX283" s="34" t="str">
        <f t="shared" si="240"/>
        <v/>
      </c>
      <c r="AY283" s="34" t="str">
        <f t="shared" si="241"/>
        <v/>
      </c>
      <c r="AZ283" s="34" t="str">
        <f t="shared" si="242"/>
        <v/>
      </c>
      <c r="BA283" s="34" t="str">
        <f t="shared" si="243"/>
        <v/>
      </c>
      <c r="BB283" s="34" t="str">
        <f t="shared" si="244"/>
        <v/>
      </c>
      <c r="BC283" s="34" t="str">
        <f t="shared" si="245"/>
        <v/>
      </c>
      <c r="BD283" s="34" t="str">
        <f t="shared" si="246"/>
        <v/>
      </c>
      <c r="BE283" s="34" t="str">
        <f t="shared" si="247"/>
        <v/>
      </c>
      <c r="BF283" s="34" t="str">
        <f t="shared" si="248"/>
        <v/>
      </c>
      <c r="BG283" s="34" t="str">
        <f t="shared" si="249"/>
        <v/>
      </c>
      <c r="BH283" s="34" t="str">
        <f t="shared" si="250"/>
        <v/>
      </c>
      <c r="BI283" s="34" t="str">
        <f t="shared" si="251"/>
        <v/>
      </c>
      <c r="BJ283" s="34" t="str">
        <f t="shared" si="252"/>
        <v/>
      </c>
      <c r="BK283" s="34" t="str">
        <f t="shared" si="253"/>
        <v/>
      </c>
      <c r="BL283" s="34" t="str">
        <f t="shared" si="254"/>
        <v/>
      </c>
      <c r="BM283" s="34" t="str">
        <f t="shared" si="255"/>
        <v/>
      </c>
      <c r="BN283" s="36" t="e">
        <f t="shared" si="234"/>
        <v>#DIV/0!</v>
      </c>
      <c r="BO283" s="36" t="e">
        <f t="shared" si="235"/>
        <v>#DIV/0!</v>
      </c>
      <c r="BP283" s="37" t="str">
        <f t="shared" si="256"/>
        <v/>
      </c>
      <c r="BQ283" s="37" t="str">
        <f t="shared" si="257"/>
        <v/>
      </c>
      <c r="BR283" s="37" t="str">
        <f t="shared" si="258"/>
        <v/>
      </c>
      <c r="BS283" s="37" t="str">
        <f t="shared" si="259"/>
        <v/>
      </c>
      <c r="BT283" s="37" t="str">
        <f t="shared" si="260"/>
        <v/>
      </c>
      <c r="BU283" s="37" t="str">
        <f t="shared" si="261"/>
        <v/>
      </c>
      <c r="BV283" s="37" t="str">
        <f t="shared" si="262"/>
        <v/>
      </c>
      <c r="BW283" s="37" t="str">
        <f t="shared" si="263"/>
        <v/>
      </c>
      <c r="BX283" s="37" t="str">
        <f t="shared" si="264"/>
        <v/>
      </c>
      <c r="BY283" s="37" t="str">
        <f t="shared" si="265"/>
        <v/>
      </c>
      <c r="BZ283" s="37" t="str">
        <f t="shared" si="266"/>
        <v/>
      </c>
      <c r="CA283" s="37" t="str">
        <f t="shared" si="267"/>
        <v/>
      </c>
      <c r="CB283" s="37" t="str">
        <f t="shared" si="268"/>
        <v/>
      </c>
      <c r="CC283" s="37" t="str">
        <f t="shared" si="269"/>
        <v/>
      </c>
      <c r="CD283" s="37" t="str">
        <f t="shared" si="270"/>
        <v/>
      </c>
      <c r="CE283" s="37" t="str">
        <f t="shared" si="271"/>
        <v/>
      </c>
      <c r="CF283" s="37" t="str">
        <f t="shared" si="272"/>
        <v/>
      </c>
      <c r="CG283" s="37" t="str">
        <f t="shared" si="273"/>
        <v/>
      </c>
      <c r="CH283" s="37" t="str">
        <f t="shared" si="274"/>
        <v/>
      </c>
      <c r="CI283" s="37" t="str">
        <f t="shared" si="275"/>
        <v/>
      </c>
    </row>
    <row r="284" spans="1:87" ht="12.75">
      <c r="A284" s="16"/>
      <c r="B284" s="14" t="str">
        <f>'Gene Table'!E283</f>
        <v>B2M</v>
      </c>
      <c r="C284" s="14" t="s">
        <v>356</v>
      </c>
      <c r="D284" s="15" t="str">
        <f>IF(SUM('Test Sample Data'!D$3:D$98)&gt;10,IF(AND(ISNUMBER('Test Sample Data'!D283),'Test Sample Data'!D283&lt;$B$1,'Test Sample Data'!D283&gt;0),'Test Sample Data'!D283,$B$1),"")</f>
        <v/>
      </c>
      <c r="E284" s="15" t="str">
        <f>IF(SUM('Test Sample Data'!E$3:E$98)&gt;10,IF(AND(ISNUMBER('Test Sample Data'!E283),'Test Sample Data'!E283&lt;$B$1,'Test Sample Data'!E283&gt;0),'Test Sample Data'!E283,$B$1),"")</f>
        <v/>
      </c>
      <c r="F284" s="15" t="str">
        <f>IF(SUM('Test Sample Data'!F$3:F$98)&gt;10,IF(AND(ISNUMBER('Test Sample Data'!F283),'Test Sample Data'!F283&lt;$B$1,'Test Sample Data'!F283&gt;0),'Test Sample Data'!F283,$B$1),"")</f>
        <v/>
      </c>
      <c r="G284" s="15" t="str">
        <f>IF(SUM('Test Sample Data'!G$3:G$98)&gt;10,IF(AND(ISNUMBER('Test Sample Data'!G283),'Test Sample Data'!G283&lt;$B$1,'Test Sample Data'!G283&gt;0),'Test Sample Data'!G283,$B$1),"")</f>
        <v/>
      </c>
      <c r="H284" s="15" t="str">
        <f>IF(SUM('Test Sample Data'!H$3:H$98)&gt;10,IF(AND(ISNUMBER('Test Sample Data'!H283),'Test Sample Data'!H283&lt;$B$1,'Test Sample Data'!H283&gt;0),'Test Sample Data'!H283,$B$1),"")</f>
        <v/>
      </c>
      <c r="I284" s="15" t="str">
        <f>IF(SUM('Test Sample Data'!I$3:I$98)&gt;10,IF(AND(ISNUMBER('Test Sample Data'!I283),'Test Sample Data'!I283&lt;$B$1,'Test Sample Data'!I283&gt;0),'Test Sample Data'!I283,$B$1),"")</f>
        <v/>
      </c>
      <c r="J284" s="15" t="str">
        <f>IF(SUM('Test Sample Data'!J$3:J$98)&gt;10,IF(AND(ISNUMBER('Test Sample Data'!J283),'Test Sample Data'!J283&lt;$B$1,'Test Sample Data'!J283&gt;0),'Test Sample Data'!J283,$B$1),"")</f>
        <v/>
      </c>
      <c r="K284" s="15" t="str">
        <f>IF(SUM('Test Sample Data'!K$3:K$98)&gt;10,IF(AND(ISNUMBER('Test Sample Data'!K283),'Test Sample Data'!K283&lt;$B$1,'Test Sample Data'!K283&gt;0),'Test Sample Data'!K283,$B$1),"")</f>
        <v/>
      </c>
      <c r="L284" s="15" t="str">
        <f>IF(SUM('Test Sample Data'!L$3:L$98)&gt;10,IF(AND(ISNUMBER('Test Sample Data'!L283),'Test Sample Data'!L283&lt;$B$1,'Test Sample Data'!L283&gt;0),'Test Sample Data'!L283,$B$1),"")</f>
        <v/>
      </c>
      <c r="M284" s="15" t="str">
        <f>IF(SUM('Test Sample Data'!M$3:M$98)&gt;10,IF(AND(ISNUMBER('Test Sample Data'!M283),'Test Sample Data'!M283&lt;$B$1,'Test Sample Data'!M283&gt;0),'Test Sample Data'!M283,$B$1),"")</f>
        <v/>
      </c>
      <c r="N284" s="15" t="str">
        <f>'Gene Table'!E283</f>
        <v>B2M</v>
      </c>
      <c r="O284" s="14" t="s">
        <v>356</v>
      </c>
      <c r="P284" s="15" t="str">
        <f>IF(SUM('Control Sample Data'!D$3:D$98)&gt;10,IF(AND(ISNUMBER('Control Sample Data'!D283),'Control Sample Data'!D283&lt;$B$1,'Control Sample Data'!D283&gt;0),'Control Sample Data'!D283,$B$1),"")</f>
        <v/>
      </c>
      <c r="Q284" s="15" t="str">
        <f>IF(SUM('Control Sample Data'!E$3:E$98)&gt;10,IF(AND(ISNUMBER('Control Sample Data'!E283),'Control Sample Data'!E283&lt;$B$1,'Control Sample Data'!E283&gt;0),'Control Sample Data'!E283,$B$1),"")</f>
        <v/>
      </c>
      <c r="R284" s="15" t="str">
        <f>IF(SUM('Control Sample Data'!F$3:F$98)&gt;10,IF(AND(ISNUMBER('Control Sample Data'!F283),'Control Sample Data'!F283&lt;$B$1,'Control Sample Data'!F283&gt;0),'Control Sample Data'!F283,$B$1),"")</f>
        <v/>
      </c>
      <c r="S284" s="15" t="str">
        <f>IF(SUM('Control Sample Data'!G$3:G$98)&gt;10,IF(AND(ISNUMBER('Control Sample Data'!G283),'Control Sample Data'!G283&lt;$B$1,'Control Sample Data'!G283&gt;0),'Control Sample Data'!G283,$B$1),"")</f>
        <v/>
      </c>
      <c r="T284" s="15" t="str">
        <f>IF(SUM('Control Sample Data'!H$3:H$98)&gt;10,IF(AND(ISNUMBER('Control Sample Data'!H283),'Control Sample Data'!H283&lt;$B$1,'Control Sample Data'!H283&gt;0),'Control Sample Data'!H283,$B$1),"")</f>
        <v/>
      </c>
      <c r="U284" s="15" t="str">
        <f>IF(SUM('Control Sample Data'!I$3:I$98)&gt;10,IF(AND(ISNUMBER('Control Sample Data'!I283),'Control Sample Data'!I283&lt;$B$1,'Control Sample Data'!I283&gt;0),'Control Sample Data'!I283,$B$1),"")</f>
        <v/>
      </c>
      <c r="V284" s="15" t="str">
        <f>IF(SUM('Control Sample Data'!J$3:J$98)&gt;10,IF(AND(ISNUMBER('Control Sample Data'!J283),'Control Sample Data'!J283&lt;$B$1,'Control Sample Data'!J283&gt;0),'Control Sample Data'!J283,$B$1),"")</f>
        <v/>
      </c>
      <c r="W284" s="15" t="str">
        <f>IF(SUM('Control Sample Data'!K$3:K$98)&gt;10,IF(AND(ISNUMBER('Control Sample Data'!K283),'Control Sample Data'!K283&lt;$B$1,'Control Sample Data'!K283&gt;0),'Control Sample Data'!K283,$B$1),"")</f>
        <v/>
      </c>
      <c r="X284" s="15" t="str">
        <f>IF(SUM('Control Sample Data'!L$3:L$98)&gt;10,IF(AND(ISNUMBER('Control Sample Data'!L283),'Control Sample Data'!L283&lt;$B$1,'Control Sample Data'!L283&gt;0),'Control Sample Data'!L283,$B$1),"")</f>
        <v/>
      </c>
      <c r="Y284" s="15" t="str">
        <f>IF(SUM('Control Sample Data'!M$3:M$98)&gt;10,IF(AND(ISNUMBER('Control Sample Data'!M283),'Control Sample Data'!M283&lt;$B$1,'Control Sample Data'!M283&gt;0),'Control Sample Data'!M283,$B$1),"")</f>
        <v/>
      </c>
      <c r="AT284" s="34" t="str">
        <f t="shared" si="236"/>
        <v/>
      </c>
      <c r="AU284" s="34" t="str">
        <f t="shared" si="237"/>
        <v/>
      </c>
      <c r="AV284" s="34" t="str">
        <f t="shared" si="238"/>
        <v/>
      </c>
      <c r="AW284" s="34" t="str">
        <f t="shared" si="239"/>
        <v/>
      </c>
      <c r="AX284" s="34" t="str">
        <f t="shared" si="240"/>
        <v/>
      </c>
      <c r="AY284" s="34" t="str">
        <f t="shared" si="241"/>
        <v/>
      </c>
      <c r="AZ284" s="34" t="str">
        <f t="shared" si="242"/>
        <v/>
      </c>
      <c r="BA284" s="34" t="str">
        <f t="shared" si="243"/>
        <v/>
      </c>
      <c r="BB284" s="34" t="str">
        <f t="shared" si="244"/>
        <v/>
      </c>
      <c r="BC284" s="34" t="str">
        <f t="shared" si="245"/>
        <v/>
      </c>
      <c r="BD284" s="34" t="str">
        <f t="shared" si="246"/>
        <v/>
      </c>
      <c r="BE284" s="34" t="str">
        <f t="shared" si="247"/>
        <v/>
      </c>
      <c r="BF284" s="34" t="str">
        <f t="shared" si="248"/>
        <v/>
      </c>
      <c r="BG284" s="34" t="str">
        <f t="shared" si="249"/>
        <v/>
      </c>
      <c r="BH284" s="34" t="str">
        <f t="shared" si="250"/>
        <v/>
      </c>
      <c r="BI284" s="34" t="str">
        <f t="shared" si="251"/>
        <v/>
      </c>
      <c r="BJ284" s="34" t="str">
        <f t="shared" si="252"/>
        <v/>
      </c>
      <c r="BK284" s="34" t="str">
        <f t="shared" si="253"/>
        <v/>
      </c>
      <c r="BL284" s="34" t="str">
        <f t="shared" si="254"/>
        <v/>
      </c>
      <c r="BM284" s="34" t="str">
        <f t="shared" si="255"/>
        <v/>
      </c>
      <c r="BN284" s="36" t="e">
        <f t="shared" si="234"/>
        <v>#DIV/0!</v>
      </c>
      <c r="BO284" s="36" t="e">
        <f t="shared" si="235"/>
        <v>#DIV/0!</v>
      </c>
      <c r="BP284" s="37" t="str">
        <f t="shared" si="256"/>
        <v/>
      </c>
      <c r="BQ284" s="37" t="str">
        <f t="shared" si="257"/>
        <v/>
      </c>
      <c r="BR284" s="37" t="str">
        <f t="shared" si="258"/>
        <v/>
      </c>
      <c r="BS284" s="37" t="str">
        <f t="shared" si="259"/>
        <v/>
      </c>
      <c r="BT284" s="37" t="str">
        <f t="shared" si="260"/>
        <v/>
      </c>
      <c r="BU284" s="37" t="str">
        <f t="shared" si="261"/>
        <v/>
      </c>
      <c r="BV284" s="37" t="str">
        <f t="shared" si="262"/>
        <v/>
      </c>
      <c r="BW284" s="37" t="str">
        <f t="shared" si="263"/>
        <v/>
      </c>
      <c r="BX284" s="37" t="str">
        <f t="shared" si="264"/>
        <v/>
      </c>
      <c r="BY284" s="37" t="str">
        <f t="shared" si="265"/>
        <v/>
      </c>
      <c r="BZ284" s="37" t="str">
        <f t="shared" si="266"/>
        <v/>
      </c>
      <c r="CA284" s="37" t="str">
        <f t="shared" si="267"/>
        <v/>
      </c>
      <c r="CB284" s="37" t="str">
        <f t="shared" si="268"/>
        <v/>
      </c>
      <c r="CC284" s="37" t="str">
        <f t="shared" si="269"/>
        <v/>
      </c>
      <c r="CD284" s="37" t="str">
        <f t="shared" si="270"/>
        <v/>
      </c>
      <c r="CE284" s="37" t="str">
        <f t="shared" si="271"/>
        <v/>
      </c>
      <c r="CF284" s="37" t="str">
        <f t="shared" si="272"/>
        <v/>
      </c>
      <c r="CG284" s="37" t="str">
        <f t="shared" si="273"/>
        <v/>
      </c>
      <c r="CH284" s="37" t="str">
        <f t="shared" si="274"/>
        <v/>
      </c>
      <c r="CI284" s="37" t="str">
        <f t="shared" si="275"/>
        <v/>
      </c>
    </row>
    <row r="285" spans="1:87" ht="12.75">
      <c r="A285" s="16"/>
      <c r="B285" s="14" t="str">
        <f>'Gene Table'!E284</f>
        <v>RPL13A</v>
      </c>
      <c r="C285" s="14" t="s">
        <v>360</v>
      </c>
      <c r="D285" s="15" t="str">
        <f>IF(SUM('Test Sample Data'!D$3:D$98)&gt;10,IF(AND(ISNUMBER('Test Sample Data'!D284),'Test Sample Data'!D284&lt;$B$1,'Test Sample Data'!D284&gt;0),'Test Sample Data'!D284,$B$1),"")</f>
        <v/>
      </c>
      <c r="E285" s="15" t="str">
        <f>IF(SUM('Test Sample Data'!E$3:E$98)&gt;10,IF(AND(ISNUMBER('Test Sample Data'!E284),'Test Sample Data'!E284&lt;$B$1,'Test Sample Data'!E284&gt;0),'Test Sample Data'!E284,$B$1),"")</f>
        <v/>
      </c>
      <c r="F285" s="15" t="str">
        <f>IF(SUM('Test Sample Data'!F$3:F$98)&gt;10,IF(AND(ISNUMBER('Test Sample Data'!F284),'Test Sample Data'!F284&lt;$B$1,'Test Sample Data'!F284&gt;0),'Test Sample Data'!F284,$B$1),"")</f>
        <v/>
      </c>
      <c r="G285" s="15" t="str">
        <f>IF(SUM('Test Sample Data'!G$3:G$98)&gt;10,IF(AND(ISNUMBER('Test Sample Data'!G284),'Test Sample Data'!G284&lt;$B$1,'Test Sample Data'!G284&gt;0),'Test Sample Data'!G284,$B$1),"")</f>
        <v/>
      </c>
      <c r="H285" s="15" t="str">
        <f>IF(SUM('Test Sample Data'!H$3:H$98)&gt;10,IF(AND(ISNUMBER('Test Sample Data'!H284),'Test Sample Data'!H284&lt;$B$1,'Test Sample Data'!H284&gt;0),'Test Sample Data'!H284,$B$1),"")</f>
        <v/>
      </c>
      <c r="I285" s="15" t="str">
        <f>IF(SUM('Test Sample Data'!I$3:I$98)&gt;10,IF(AND(ISNUMBER('Test Sample Data'!I284),'Test Sample Data'!I284&lt;$B$1,'Test Sample Data'!I284&gt;0),'Test Sample Data'!I284,$B$1),"")</f>
        <v/>
      </c>
      <c r="J285" s="15" t="str">
        <f>IF(SUM('Test Sample Data'!J$3:J$98)&gt;10,IF(AND(ISNUMBER('Test Sample Data'!J284),'Test Sample Data'!J284&lt;$B$1,'Test Sample Data'!J284&gt;0),'Test Sample Data'!J284,$B$1),"")</f>
        <v/>
      </c>
      <c r="K285" s="15" t="str">
        <f>IF(SUM('Test Sample Data'!K$3:K$98)&gt;10,IF(AND(ISNUMBER('Test Sample Data'!K284),'Test Sample Data'!K284&lt;$B$1,'Test Sample Data'!K284&gt;0),'Test Sample Data'!K284,$B$1),"")</f>
        <v/>
      </c>
      <c r="L285" s="15" t="str">
        <f>IF(SUM('Test Sample Data'!L$3:L$98)&gt;10,IF(AND(ISNUMBER('Test Sample Data'!L284),'Test Sample Data'!L284&lt;$B$1,'Test Sample Data'!L284&gt;0),'Test Sample Data'!L284,$B$1),"")</f>
        <v/>
      </c>
      <c r="M285" s="15" t="str">
        <f>IF(SUM('Test Sample Data'!M$3:M$98)&gt;10,IF(AND(ISNUMBER('Test Sample Data'!M284),'Test Sample Data'!M284&lt;$B$1,'Test Sample Data'!M284&gt;0),'Test Sample Data'!M284,$B$1),"")</f>
        <v/>
      </c>
      <c r="N285" s="15" t="str">
        <f>'Gene Table'!E284</f>
        <v>RPL13A</v>
      </c>
      <c r="O285" s="14" t="s">
        <v>360</v>
      </c>
      <c r="P285" s="15" t="str">
        <f>IF(SUM('Control Sample Data'!D$3:D$98)&gt;10,IF(AND(ISNUMBER('Control Sample Data'!D284),'Control Sample Data'!D284&lt;$B$1,'Control Sample Data'!D284&gt;0),'Control Sample Data'!D284,$B$1),"")</f>
        <v/>
      </c>
      <c r="Q285" s="15" t="str">
        <f>IF(SUM('Control Sample Data'!E$3:E$98)&gt;10,IF(AND(ISNUMBER('Control Sample Data'!E284),'Control Sample Data'!E284&lt;$B$1,'Control Sample Data'!E284&gt;0),'Control Sample Data'!E284,$B$1),"")</f>
        <v/>
      </c>
      <c r="R285" s="15" t="str">
        <f>IF(SUM('Control Sample Data'!F$3:F$98)&gt;10,IF(AND(ISNUMBER('Control Sample Data'!F284),'Control Sample Data'!F284&lt;$B$1,'Control Sample Data'!F284&gt;0),'Control Sample Data'!F284,$B$1),"")</f>
        <v/>
      </c>
      <c r="S285" s="15" t="str">
        <f>IF(SUM('Control Sample Data'!G$3:G$98)&gt;10,IF(AND(ISNUMBER('Control Sample Data'!G284),'Control Sample Data'!G284&lt;$B$1,'Control Sample Data'!G284&gt;0),'Control Sample Data'!G284,$B$1),"")</f>
        <v/>
      </c>
      <c r="T285" s="15" t="str">
        <f>IF(SUM('Control Sample Data'!H$3:H$98)&gt;10,IF(AND(ISNUMBER('Control Sample Data'!H284),'Control Sample Data'!H284&lt;$B$1,'Control Sample Data'!H284&gt;0),'Control Sample Data'!H284,$B$1),"")</f>
        <v/>
      </c>
      <c r="U285" s="15" t="str">
        <f>IF(SUM('Control Sample Data'!I$3:I$98)&gt;10,IF(AND(ISNUMBER('Control Sample Data'!I284),'Control Sample Data'!I284&lt;$B$1,'Control Sample Data'!I284&gt;0),'Control Sample Data'!I284,$B$1),"")</f>
        <v/>
      </c>
      <c r="V285" s="15" t="str">
        <f>IF(SUM('Control Sample Data'!J$3:J$98)&gt;10,IF(AND(ISNUMBER('Control Sample Data'!J284),'Control Sample Data'!J284&lt;$B$1,'Control Sample Data'!J284&gt;0),'Control Sample Data'!J284,$B$1),"")</f>
        <v/>
      </c>
      <c r="W285" s="15" t="str">
        <f>IF(SUM('Control Sample Data'!K$3:K$98)&gt;10,IF(AND(ISNUMBER('Control Sample Data'!K284),'Control Sample Data'!K284&lt;$B$1,'Control Sample Data'!K284&gt;0),'Control Sample Data'!K284,$B$1),"")</f>
        <v/>
      </c>
      <c r="X285" s="15" t="str">
        <f>IF(SUM('Control Sample Data'!L$3:L$98)&gt;10,IF(AND(ISNUMBER('Control Sample Data'!L284),'Control Sample Data'!L284&lt;$B$1,'Control Sample Data'!L284&gt;0),'Control Sample Data'!L284,$B$1),"")</f>
        <v/>
      </c>
      <c r="Y285" s="15" t="str">
        <f>IF(SUM('Control Sample Data'!M$3:M$98)&gt;10,IF(AND(ISNUMBER('Control Sample Data'!M284),'Control Sample Data'!M284&lt;$B$1,'Control Sample Data'!M284&gt;0),'Control Sample Data'!M284,$B$1),"")</f>
        <v/>
      </c>
      <c r="AT285" s="34" t="str">
        <f t="shared" si="236"/>
        <v/>
      </c>
      <c r="AU285" s="34" t="str">
        <f t="shared" si="237"/>
        <v/>
      </c>
      <c r="AV285" s="34" t="str">
        <f t="shared" si="238"/>
        <v/>
      </c>
      <c r="AW285" s="34" t="str">
        <f t="shared" si="239"/>
        <v/>
      </c>
      <c r="AX285" s="34" t="str">
        <f t="shared" si="240"/>
        <v/>
      </c>
      <c r="AY285" s="34" t="str">
        <f t="shared" si="241"/>
        <v/>
      </c>
      <c r="AZ285" s="34" t="str">
        <f t="shared" si="242"/>
        <v/>
      </c>
      <c r="BA285" s="34" t="str">
        <f t="shared" si="243"/>
        <v/>
      </c>
      <c r="BB285" s="34" t="str">
        <f t="shared" si="244"/>
        <v/>
      </c>
      <c r="BC285" s="34" t="str">
        <f t="shared" si="245"/>
        <v/>
      </c>
      <c r="BD285" s="34" t="str">
        <f t="shared" si="246"/>
        <v/>
      </c>
      <c r="BE285" s="34" t="str">
        <f t="shared" si="247"/>
        <v/>
      </c>
      <c r="BF285" s="34" t="str">
        <f t="shared" si="248"/>
        <v/>
      </c>
      <c r="BG285" s="34" t="str">
        <f t="shared" si="249"/>
        <v/>
      </c>
      <c r="BH285" s="34" t="str">
        <f t="shared" si="250"/>
        <v/>
      </c>
      <c r="BI285" s="34" t="str">
        <f t="shared" si="251"/>
        <v/>
      </c>
      <c r="BJ285" s="34" t="str">
        <f t="shared" si="252"/>
        <v/>
      </c>
      <c r="BK285" s="34" t="str">
        <f t="shared" si="253"/>
        <v/>
      </c>
      <c r="BL285" s="34" t="str">
        <f t="shared" si="254"/>
        <v/>
      </c>
      <c r="BM285" s="34" t="str">
        <f t="shared" si="255"/>
        <v/>
      </c>
      <c r="BN285" s="36" t="e">
        <f t="shared" si="234"/>
        <v>#DIV/0!</v>
      </c>
      <c r="BO285" s="36" t="e">
        <f t="shared" si="235"/>
        <v>#DIV/0!</v>
      </c>
      <c r="BP285" s="37" t="str">
        <f t="shared" si="256"/>
        <v/>
      </c>
      <c r="BQ285" s="37" t="str">
        <f t="shared" si="257"/>
        <v/>
      </c>
      <c r="BR285" s="37" t="str">
        <f t="shared" si="258"/>
        <v/>
      </c>
      <c r="BS285" s="37" t="str">
        <f t="shared" si="259"/>
        <v/>
      </c>
      <c r="BT285" s="37" t="str">
        <f t="shared" si="260"/>
        <v/>
      </c>
      <c r="BU285" s="37" t="str">
        <f t="shared" si="261"/>
        <v/>
      </c>
      <c r="BV285" s="37" t="str">
        <f t="shared" si="262"/>
        <v/>
      </c>
      <c r="BW285" s="37" t="str">
        <f t="shared" si="263"/>
        <v/>
      </c>
      <c r="BX285" s="37" t="str">
        <f t="shared" si="264"/>
        <v/>
      </c>
      <c r="BY285" s="37" t="str">
        <f t="shared" si="265"/>
        <v/>
      </c>
      <c r="BZ285" s="37" t="str">
        <f t="shared" si="266"/>
        <v/>
      </c>
      <c r="CA285" s="37" t="str">
        <f t="shared" si="267"/>
        <v/>
      </c>
      <c r="CB285" s="37" t="str">
        <f t="shared" si="268"/>
        <v/>
      </c>
      <c r="CC285" s="37" t="str">
        <f t="shared" si="269"/>
        <v/>
      </c>
      <c r="CD285" s="37" t="str">
        <f t="shared" si="270"/>
        <v/>
      </c>
      <c r="CE285" s="37" t="str">
        <f t="shared" si="271"/>
        <v/>
      </c>
      <c r="CF285" s="37" t="str">
        <f t="shared" si="272"/>
        <v/>
      </c>
      <c r="CG285" s="37" t="str">
        <f t="shared" si="273"/>
        <v/>
      </c>
      <c r="CH285" s="37" t="str">
        <f t="shared" si="274"/>
        <v/>
      </c>
      <c r="CI285" s="37" t="str">
        <f t="shared" si="275"/>
        <v/>
      </c>
    </row>
    <row r="286" spans="1:87" ht="12.75">
      <c r="A286" s="16"/>
      <c r="B286" s="14" t="str">
        <f>'Gene Table'!E285</f>
        <v>HPRT1</v>
      </c>
      <c r="C286" s="14" t="s">
        <v>364</v>
      </c>
      <c r="D286" s="15" t="str">
        <f>IF(SUM('Test Sample Data'!D$3:D$98)&gt;10,IF(AND(ISNUMBER('Test Sample Data'!D285),'Test Sample Data'!D285&lt;$B$1,'Test Sample Data'!D285&gt;0),'Test Sample Data'!D285,$B$1),"")</f>
        <v/>
      </c>
      <c r="E286" s="15" t="str">
        <f>IF(SUM('Test Sample Data'!E$3:E$98)&gt;10,IF(AND(ISNUMBER('Test Sample Data'!E285),'Test Sample Data'!E285&lt;$B$1,'Test Sample Data'!E285&gt;0),'Test Sample Data'!E285,$B$1),"")</f>
        <v/>
      </c>
      <c r="F286" s="15" t="str">
        <f>IF(SUM('Test Sample Data'!F$3:F$98)&gt;10,IF(AND(ISNUMBER('Test Sample Data'!F285),'Test Sample Data'!F285&lt;$B$1,'Test Sample Data'!F285&gt;0),'Test Sample Data'!F285,$B$1),"")</f>
        <v/>
      </c>
      <c r="G286" s="15" t="str">
        <f>IF(SUM('Test Sample Data'!G$3:G$98)&gt;10,IF(AND(ISNUMBER('Test Sample Data'!G285),'Test Sample Data'!G285&lt;$B$1,'Test Sample Data'!G285&gt;0),'Test Sample Data'!G285,$B$1),"")</f>
        <v/>
      </c>
      <c r="H286" s="15" t="str">
        <f>IF(SUM('Test Sample Data'!H$3:H$98)&gt;10,IF(AND(ISNUMBER('Test Sample Data'!H285),'Test Sample Data'!H285&lt;$B$1,'Test Sample Data'!H285&gt;0),'Test Sample Data'!H285,$B$1),"")</f>
        <v/>
      </c>
      <c r="I286" s="15" t="str">
        <f>IF(SUM('Test Sample Data'!I$3:I$98)&gt;10,IF(AND(ISNUMBER('Test Sample Data'!I285),'Test Sample Data'!I285&lt;$B$1,'Test Sample Data'!I285&gt;0),'Test Sample Data'!I285,$B$1),"")</f>
        <v/>
      </c>
      <c r="J286" s="15" t="str">
        <f>IF(SUM('Test Sample Data'!J$3:J$98)&gt;10,IF(AND(ISNUMBER('Test Sample Data'!J285),'Test Sample Data'!J285&lt;$B$1,'Test Sample Data'!J285&gt;0),'Test Sample Data'!J285,$B$1),"")</f>
        <v/>
      </c>
      <c r="K286" s="15" t="str">
        <f>IF(SUM('Test Sample Data'!K$3:K$98)&gt;10,IF(AND(ISNUMBER('Test Sample Data'!K285),'Test Sample Data'!K285&lt;$B$1,'Test Sample Data'!K285&gt;0),'Test Sample Data'!K285,$B$1),"")</f>
        <v/>
      </c>
      <c r="L286" s="15" t="str">
        <f>IF(SUM('Test Sample Data'!L$3:L$98)&gt;10,IF(AND(ISNUMBER('Test Sample Data'!L285),'Test Sample Data'!L285&lt;$B$1,'Test Sample Data'!L285&gt;0),'Test Sample Data'!L285,$B$1),"")</f>
        <v/>
      </c>
      <c r="M286" s="15" t="str">
        <f>IF(SUM('Test Sample Data'!M$3:M$98)&gt;10,IF(AND(ISNUMBER('Test Sample Data'!M285),'Test Sample Data'!M285&lt;$B$1,'Test Sample Data'!M285&gt;0),'Test Sample Data'!M285,$B$1),"")</f>
        <v/>
      </c>
      <c r="N286" s="15" t="str">
        <f>'Gene Table'!E285</f>
        <v>HPRT1</v>
      </c>
      <c r="O286" s="14" t="s">
        <v>364</v>
      </c>
      <c r="P286" s="15" t="str">
        <f>IF(SUM('Control Sample Data'!D$3:D$98)&gt;10,IF(AND(ISNUMBER('Control Sample Data'!D285),'Control Sample Data'!D285&lt;$B$1,'Control Sample Data'!D285&gt;0),'Control Sample Data'!D285,$B$1),"")</f>
        <v/>
      </c>
      <c r="Q286" s="15" t="str">
        <f>IF(SUM('Control Sample Data'!E$3:E$98)&gt;10,IF(AND(ISNUMBER('Control Sample Data'!E285),'Control Sample Data'!E285&lt;$B$1,'Control Sample Data'!E285&gt;0),'Control Sample Data'!E285,$B$1),"")</f>
        <v/>
      </c>
      <c r="R286" s="15" t="str">
        <f>IF(SUM('Control Sample Data'!F$3:F$98)&gt;10,IF(AND(ISNUMBER('Control Sample Data'!F285),'Control Sample Data'!F285&lt;$B$1,'Control Sample Data'!F285&gt;0),'Control Sample Data'!F285,$B$1),"")</f>
        <v/>
      </c>
      <c r="S286" s="15" t="str">
        <f>IF(SUM('Control Sample Data'!G$3:G$98)&gt;10,IF(AND(ISNUMBER('Control Sample Data'!G285),'Control Sample Data'!G285&lt;$B$1,'Control Sample Data'!G285&gt;0),'Control Sample Data'!G285,$B$1),"")</f>
        <v/>
      </c>
      <c r="T286" s="15" t="str">
        <f>IF(SUM('Control Sample Data'!H$3:H$98)&gt;10,IF(AND(ISNUMBER('Control Sample Data'!H285),'Control Sample Data'!H285&lt;$B$1,'Control Sample Data'!H285&gt;0),'Control Sample Data'!H285,$B$1),"")</f>
        <v/>
      </c>
      <c r="U286" s="15" t="str">
        <f>IF(SUM('Control Sample Data'!I$3:I$98)&gt;10,IF(AND(ISNUMBER('Control Sample Data'!I285),'Control Sample Data'!I285&lt;$B$1,'Control Sample Data'!I285&gt;0),'Control Sample Data'!I285,$B$1),"")</f>
        <v/>
      </c>
      <c r="V286" s="15" t="str">
        <f>IF(SUM('Control Sample Data'!J$3:J$98)&gt;10,IF(AND(ISNUMBER('Control Sample Data'!J285),'Control Sample Data'!J285&lt;$B$1,'Control Sample Data'!J285&gt;0),'Control Sample Data'!J285,$B$1),"")</f>
        <v/>
      </c>
      <c r="W286" s="15" t="str">
        <f>IF(SUM('Control Sample Data'!K$3:K$98)&gt;10,IF(AND(ISNUMBER('Control Sample Data'!K285),'Control Sample Data'!K285&lt;$B$1,'Control Sample Data'!K285&gt;0),'Control Sample Data'!K285,$B$1),"")</f>
        <v/>
      </c>
      <c r="X286" s="15" t="str">
        <f>IF(SUM('Control Sample Data'!L$3:L$98)&gt;10,IF(AND(ISNUMBER('Control Sample Data'!L285),'Control Sample Data'!L285&lt;$B$1,'Control Sample Data'!L285&gt;0),'Control Sample Data'!L285,$B$1),"")</f>
        <v/>
      </c>
      <c r="Y286" s="15" t="str">
        <f>IF(SUM('Control Sample Data'!M$3:M$98)&gt;10,IF(AND(ISNUMBER('Control Sample Data'!M285),'Control Sample Data'!M285&lt;$B$1,'Control Sample Data'!M285&gt;0),'Control Sample Data'!M285,$B$1),"")</f>
        <v/>
      </c>
      <c r="AT286" s="34" t="str">
        <f t="shared" si="236"/>
        <v/>
      </c>
      <c r="AU286" s="34" t="str">
        <f t="shared" si="237"/>
        <v/>
      </c>
      <c r="AV286" s="34" t="str">
        <f t="shared" si="238"/>
        <v/>
      </c>
      <c r="AW286" s="34" t="str">
        <f t="shared" si="239"/>
        <v/>
      </c>
      <c r="AX286" s="34" t="str">
        <f t="shared" si="240"/>
        <v/>
      </c>
      <c r="AY286" s="34" t="str">
        <f t="shared" si="241"/>
        <v/>
      </c>
      <c r="AZ286" s="34" t="str">
        <f t="shared" si="242"/>
        <v/>
      </c>
      <c r="BA286" s="34" t="str">
        <f t="shared" si="243"/>
        <v/>
      </c>
      <c r="BB286" s="34" t="str">
        <f t="shared" si="244"/>
        <v/>
      </c>
      <c r="BC286" s="34" t="str">
        <f t="shared" si="245"/>
        <v/>
      </c>
      <c r="BD286" s="34" t="str">
        <f t="shared" si="246"/>
        <v/>
      </c>
      <c r="BE286" s="34" t="str">
        <f t="shared" si="247"/>
        <v/>
      </c>
      <c r="BF286" s="34" t="str">
        <f t="shared" si="248"/>
        <v/>
      </c>
      <c r="BG286" s="34" t="str">
        <f t="shared" si="249"/>
        <v/>
      </c>
      <c r="BH286" s="34" t="str">
        <f t="shared" si="250"/>
        <v/>
      </c>
      <c r="BI286" s="34" t="str">
        <f t="shared" si="251"/>
        <v/>
      </c>
      <c r="BJ286" s="34" t="str">
        <f t="shared" si="252"/>
        <v/>
      </c>
      <c r="BK286" s="34" t="str">
        <f t="shared" si="253"/>
        <v/>
      </c>
      <c r="BL286" s="34" t="str">
        <f t="shared" si="254"/>
        <v/>
      </c>
      <c r="BM286" s="34" t="str">
        <f t="shared" si="255"/>
        <v/>
      </c>
      <c r="BN286" s="36" t="e">
        <f t="shared" si="234"/>
        <v>#DIV/0!</v>
      </c>
      <c r="BO286" s="36" t="e">
        <f t="shared" si="235"/>
        <v>#DIV/0!</v>
      </c>
      <c r="BP286" s="37" t="str">
        <f t="shared" si="256"/>
        <v/>
      </c>
      <c r="BQ286" s="37" t="str">
        <f t="shared" si="257"/>
        <v/>
      </c>
      <c r="BR286" s="37" t="str">
        <f t="shared" si="258"/>
        <v/>
      </c>
      <c r="BS286" s="37" t="str">
        <f t="shared" si="259"/>
        <v/>
      </c>
      <c r="BT286" s="37" t="str">
        <f t="shared" si="260"/>
        <v/>
      </c>
      <c r="BU286" s="37" t="str">
        <f t="shared" si="261"/>
        <v/>
      </c>
      <c r="BV286" s="37" t="str">
        <f t="shared" si="262"/>
        <v/>
      </c>
      <c r="BW286" s="37" t="str">
        <f t="shared" si="263"/>
        <v/>
      </c>
      <c r="BX286" s="37" t="str">
        <f t="shared" si="264"/>
        <v/>
      </c>
      <c r="BY286" s="37" t="str">
        <f t="shared" si="265"/>
        <v/>
      </c>
      <c r="BZ286" s="37" t="str">
        <f t="shared" si="266"/>
        <v/>
      </c>
      <c r="CA286" s="37" t="str">
        <f t="shared" si="267"/>
        <v/>
      </c>
      <c r="CB286" s="37" t="str">
        <f t="shared" si="268"/>
        <v/>
      </c>
      <c r="CC286" s="37" t="str">
        <f t="shared" si="269"/>
        <v/>
      </c>
      <c r="CD286" s="37" t="str">
        <f t="shared" si="270"/>
        <v/>
      </c>
      <c r="CE286" s="37" t="str">
        <f t="shared" si="271"/>
        <v/>
      </c>
      <c r="CF286" s="37" t="str">
        <f t="shared" si="272"/>
        <v/>
      </c>
      <c r="CG286" s="37" t="str">
        <f t="shared" si="273"/>
        <v/>
      </c>
      <c r="CH286" s="37" t="str">
        <f t="shared" si="274"/>
        <v/>
      </c>
      <c r="CI286" s="37" t="str">
        <f t="shared" si="275"/>
        <v/>
      </c>
    </row>
    <row r="287" spans="1:87" ht="12.75">
      <c r="A287" s="16"/>
      <c r="B287" s="14" t="str">
        <f>'Gene Table'!E286</f>
        <v>RN18S1</v>
      </c>
      <c r="C287" s="14" t="s">
        <v>368</v>
      </c>
      <c r="D287" s="15" t="str">
        <f>IF(SUM('Test Sample Data'!D$3:D$98)&gt;10,IF(AND(ISNUMBER('Test Sample Data'!D286),'Test Sample Data'!D286&lt;$B$1,'Test Sample Data'!D286&gt;0),'Test Sample Data'!D286,$B$1),"")</f>
        <v/>
      </c>
      <c r="E287" s="15" t="str">
        <f>IF(SUM('Test Sample Data'!E$3:E$98)&gt;10,IF(AND(ISNUMBER('Test Sample Data'!E286),'Test Sample Data'!E286&lt;$B$1,'Test Sample Data'!E286&gt;0),'Test Sample Data'!E286,$B$1),"")</f>
        <v/>
      </c>
      <c r="F287" s="15" t="str">
        <f>IF(SUM('Test Sample Data'!F$3:F$98)&gt;10,IF(AND(ISNUMBER('Test Sample Data'!F286),'Test Sample Data'!F286&lt;$B$1,'Test Sample Data'!F286&gt;0),'Test Sample Data'!F286,$B$1),"")</f>
        <v/>
      </c>
      <c r="G287" s="15" t="str">
        <f>IF(SUM('Test Sample Data'!G$3:G$98)&gt;10,IF(AND(ISNUMBER('Test Sample Data'!G286),'Test Sample Data'!G286&lt;$B$1,'Test Sample Data'!G286&gt;0),'Test Sample Data'!G286,$B$1),"")</f>
        <v/>
      </c>
      <c r="H287" s="15" t="str">
        <f>IF(SUM('Test Sample Data'!H$3:H$98)&gt;10,IF(AND(ISNUMBER('Test Sample Data'!H286),'Test Sample Data'!H286&lt;$B$1,'Test Sample Data'!H286&gt;0),'Test Sample Data'!H286,$B$1),"")</f>
        <v/>
      </c>
      <c r="I287" s="15" t="str">
        <f>IF(SUM('Test Sample Data'!I$3:I$98)&gt;10,IF(AND(ISNUMBER('Test Sample Data'!I286),'Test Sample Data'!I286&lt;$B$1,'Test Sample Data'!I286&gt;0),'Test Sample Data'!I286,$B$1),"")</f>
        <v/>
      </c>
      <c r="J287" s="15" t="str">
        <f>IF(SUM('Test Sample Data'!J$3:J$98)&gt;10,IF(AND(ISNUMBER('Test Sample Data'!J286),'Test Sample Data'!J286&lt;$B$1,'Test Sample Data'!J286&gt;0),'Test Sample Data'!J286,$B$1),"")</f>
        <v/>
      </c>
      <c r="K287" s="15" t="str">
        <f>IF(SUM('Test Sample Data'!K$3:K$98)&gt;10,IF(AND(ISNUMBER('Test Sample Data'!K286),'Test Sample Data'!K286&lt;$B$1,'Test Sample Data'!K286&gt;0),'Test Sample Data'!K286,$B$1),"")</f>
        <v/>
      </c>
      <c r="L287" s="15" t="str">
        <f>IF(SUM('Test Sample Data'!L$3:L$98)&gt;10,IF(AND(ISNUMBER('Test Sample Data'!L286),'Test Sample Data'!L286&lt;$B$1,'Test Sample Data'!L286&gt;0),'Test Sample Data'!L286,$B$1),"")</f>
        <v/>
      </c>
      <c r="M287" s="15" t="str">
        <f>IF(SUM('Test Sample Data'!M$3:M$98)&gt;10,IF(AND(ISNUMBER('Test Sample Data'!M286),'Test Sample Data'!M286&lt;$B$1,'Test Sample Data'!M286&gt;0),'Test Sample Data'!M286,$B$1),"")</f>
        <v/>
      </c>
      <c r="N287" s="15" t="str">
        <f>'Gene Table'!E286</f>
        <v>RN18S1</v>
      </c>
      <c r="O287" s="14" t="s">
        <v>368</v>
      </c>
      <c r="P287" s="15" t="str">
        <f>IF(SUM('Control Sample Data'!D$3:D$98)&gt;10,IF(AND(ISNUMBER('Control Sample Data'!D286),'Control Sample Data'!D286&lt;$B$1,'Control Sample Data'!D286&gt;0),'Control Sample Data'!D286,$B$1),"")</f>
        <v/>
      </c>
      <c r="Q287" s="15" t="str">
        <f>IF(SUM('Control Sample Data'!E$3:E$98)&gt;10,IF(AND(ISNUMBER('Control Sample Data'!E286),'Control Sample Data'!E286&lt;$B$1,'Control Sample Data'!E286&gt;0),'Control Sample Data'!E286,$B$1),"")</f>
        <v/>
      </c>
      <c r="R287" s="15" t="str">
        <f>IF(SUM('Control Sample Data'!F$3:F$98)&gt;10,IF(AND(ISNUMBER('Control Sample Data'!F286),'Control Sample Data'!F286&lt;$B$1,'Control Sample Data'!F286&gt;0),'Control Sample Data'!F286,$B$1),"")</f>
        <v/>
      </c>
      <c r="S287" s="15" t="str">
        <f>IF(SUM('Control Sample Data'!G$3:G$98)&gt;10,IF(AND(ISNUMBER('Control Sample Data'!G286),'Control Sample Data'!G286&lt;$B$1,'Control Sample Data'!G286&gt;0),'Control Sample Data'!G286,$B$1),"")</f>
        <v/>
      </c>
      <c r="T287" s="15" t="str">
        <f>IF(SUM('Control Sample Data'!H$3:H$98)&gt;10,IF(AND(ISNUMBER('Control Sample Data'!H286),'Control Sample Data'!H286&lt;$B$1,'Control Sample Data'!H286&gt;0),'Control Sample Data'!H286,$B$1),"")</f>
        <v/>
      </c>
      <c r="U287" s="15" t="str">
        <f>IF(SUM('Control Sample Data'!I$3:I$98)&gt;10,IF(AND(ISNUMBER('Control Sample Data'!I286),'Control Sample Data'!I286&lt;$B$1,'Control Sample Data'!I286&gt;0),'Control Sample Data'!I286,$B$1),"")</f>
        <v/>
      </c>
      <c r="V287" s="15" t="str">
        <f>IF(SUM('Control Sample Data'!J$3:J$98)&gt;10,IF(AND(ISNUMBER('Control Sample Data'!J286),'Control Sample Data'!J286&lt;$B$1,'Control Sample Data'!J286&gt;0),'Control Sample Data'!J286,$B$1),"")</f>
        <v/>
      </c>
      <c r="W287" s="15" t="str">
        <f>IF(SUM('Control Sample Data'!K$3:K$98)&gt;10,IF(AND(ISNUMBER('Control Sample Data'!K286),'Control Sample Data'!K286&lt;$B$1,'Control Sample Data'!K286&gt;0),'Control Sample Data'!K286,$B$1),"")</f>
        <v/>
      </c>
      <c r="X287" s="15" t="str">
        <f>IF(SUM('Control Sample Data'!L$3:L$98)&gt;10,IF(AND(ISNUMBER('Control Sample Data'!L286),'Control Sample Data'!L286&lt;$B$1,'Control Sample Data'!L286&gt;0),'Control Sample Data'!L286,$B$1),"")</f>
        <v/>
      </c>
      <c r="Y287" s="15" t="str">
        <f>IF(SUM('Control Sample Data'!M$3:M$98)&gt;10,IF(AND(ISNUMBER('Control Sample Data'!M286),'Control Sample Data'!M286&lt;$B$1,'Control Sample Data'!M286&gt;0),'Control Sample Data'!M286,$B$1),"")</f>
        <v/>
      </c>
      <c r="AT287" s="34" t="str">
        <f t="shared" si="236"/>
        <v/>
      </c>
      <c r="AU287" s="34" t="str">
        <f t="shared" si="237"/>
        <v/>
      </c>
      <c r="AV287" s="34" t="str">
        <f t="shared" si="238"/>
        <v/>
      </c>
      <c r="AW287" s="34" t="str">
        <f t="shared" si="239"/>
        <v/>
      </c>
      <c r="AX287" s="34" t="str">
        <f t="shared" si="240"/>
        <v/>
      </c>
      <c r="AY287" s="34" t="str">
        <f t="shared" si="241"/>
        <v/>
      </c>
      <c r="AZ287" s="34" t="str">
        <f t="shared" si="242"/>
        <v/>
      </c>
      <c r="BA287" s="34" t="str">
        <f t="shared" si="243"/>
        <v/>
      </c>
      <c r="BB287" s="34" t="str">
        <f t="shared" si="244"/>
        <v/>
      </c>
      <c r="BC287" s="34" t="str">
        <f t="shared" si="245"/>
        <v/>
      </c>
      <c r="BD287" s="34" t="str">
        <f t="shared" si="246"/>
        <v/>
      </c>
      <c r="BE287" s="34" t="str">
        <f t="shared" si="247"/>
        <v/>
      </c>
      <c r="BF287" s="34" t="str">
        <f t="shared" si="248"/>
        <v/>
      </c>
      <c r="BG287" s="34" t="str">
        <f t="shared" si="249"/>
        <v/>
      </c>
      <c r="BH287" s="34" t="str">
        <f t="shared" si="250"/>
        <v/>
      </c>
      <c r="BI287" s="34" t="str">
        <f t="shared" si="251"/>
        <v/>
      </c>
      <c r="BJ287" s="34" t="str">
        <f t="shared" si="252"/>
        <v/>
      </c>
      <c r="BK287" s="34" t="str">
        <f t="shared" si="253"/>
        <v/>
      </c>
      <c r="BL287" s="34" t="str">
        <f t="shared" si="254"/>
        <v/>
      </c>
      <c r="BM287" s="34" t="str">
        <f t="shared" si="255"/>
        <v/>
      </c>
      <c r="BN287" s="36" t="e">
        <f t="shared" si="234"/>
        <v>#DIV/0!</v>
      </c>
      <c r="BO287" s="36" t="e">
        <f t="shared" si="235"/>
        <v>#DIV/0!</v>
      </c>
      <c r="BP287" s="37" t="str">
        <f t="shared" si="256"/>
        <v/>
      </c>
      <c r="BQ287" s="37" t="str">
        <f t="shared" si="257"/>
        <v/>
      </c>
      <c r="BR287" s="37" t="str">
        <f t="shared" si="258"/>
        <v/>
      </c>
      <c r="BS287" s="37" t="str">
        <f t="shared" si="259"/>
        <v/>
      </c>
      <c r="BT287" s="37" t="str">
        <f t="shared" si="260"/>
        <v/>
      </c>
      <c r="BU287" s="37" t="str">
        <f t="shared" si="261"/>
        <v/>
      </c>
      <c r="BV287" s="37" t="str">
        <f t="shared" si="262"/>
        <v/>
      </c>
      <c r="BW287" s="37" t="str">
        <f t="shared" si="263"/>
        <v/>
      </c>
      <c r="BX287" s="37" t="str">
        <f t="shared" si="264"/>
        <v/>
      </c>
      <c r="BY287" s="37" t="str">
        <f t="shared" si="265"/>
        <v/>
      </c>
      <c r="BZ287" s="37" t="str">
        <f t="shared" si="266"/>
        <v/>
      </c>
      <c r="CA287" s="37" t="str">
        <f t="shared" si="267"/>
        <v/>
      </c>
      <c r="CB287" s="37" t="str">
        <f t="shared" si="268"/>
        <v/>
      </c>
      <c r="CC287" s="37" t="str">
        <f t="shared" si="269"/>
        <v/>
      </c>
      <c r="CD287" s="37" t="str">
        <f t="shared" si="270"/>
        <v/>
      </c>
      <c r="CE287" s="37" t="str">
        <f t="shared" si="271"/>
        <v/>
      </c>
      <c r="CF287" s="37" t="str">
        <f t="shared" si="272"/>
        <v/>
      </c>
      <c r="CG287" s="37" t="str">
        <f t="shared" si="273"/>
        <v/>
      </c>
      <c r="CH287" s="37" t="str">
        <f t="shared" si="274"/>
        <v/>
      </c>
      <c r="CI287" s="37" t="str">
        <f t="shared" si="275"/>
        <v/>
      </c>
    </row>
    <row r="288" spans="1:87" ht="12.75">
      <c r="A288" s="16"/>
      <c r="B288" s="14" t="str">
        <f>'Gene Table'!E287</f>
        <v>RT</v>
      </c>
      <c r="C288" s="14" t="s">
        <v>372</v>
      </c>
      <c r="D288" s="15" t="str">
        <f>IF(SUM('Test Sample Data'!D$3:D$98)&gt;10,IF(AND(ISNUMBER('Test Sample Data'!D287),'Test Sample Data'!D287&lt;$B$1,'Test Sample Data'!D287&gt;0),'Test Sample Data'!D287,$B$1),"")</f>
        <v/>
      </c>
      <c r="E288" s="15" t="str">
        <f>IF(SUM('Test Sample Data'!E$3:E$98)&gt;10,IF(AND(ISNUMBER('Test Sample Data'!E287),'Test Sample Data'!E287&lt;$B$1,'Test Sample Data'!E287&gt;0),'Test Sample Data'!E287,$B$1),"")</f>
        <v/>
      </c>
      <c r="F288" s="15" t="str">
        <f>IF(SUM('Test Sample Data'!F$3:F$98)&gt;10,IF(AND(ISNUMBER('Test Sample Data'!F287),'Test Sample Data'!F287&lt;$B$1,'Test Sample Data'!F287&gt;0),'Test Sample Data'!F287,$B$1),"")</f>
        <v/>
      </c>
      <c r="G288" s="15" t="str">
        <f>IF(SUM('Test Sample Data'!G$3:G$98)&gt;10,IF(AND(ISNUMBER('Test Sample Data'!G287),'Test Sample Data'!G287&lt;$B$1,'Test Sample Data'!G287&gt;0),'Test Sample Data'!G287,$B$1),"")</f>
        <v/>
      </c>
      <c r="H288" s="15" t="str">
        <f>IF(SUM('Test Sample Data'!H$3:H$98)&gt;10,IF(AND(ISNUMBER('Test Sample Data'!H287),'Test Sample Data'!H287&lt;$B$1,'Test Sample Data'!H287&gt;0),'Test Sample Data'!H287,$B$1),"")</f>
        <v/>
      </c>
      <c r="I288" s="15" t="str">
        <f>IF(SUM('Test Sample Data'!I$3:I$98)&gt;10,IF(AND(ISNUMBER('Test Sample Data'!I287),'Test Sample Data'!I287&lt;$B$1,'Test Sample Data'!I287&gt;0),'Test Sample Data'!I287,$B$1),"")</f>
        <v/>
      </c>
      <c r="J288" s="15" t="str">
        <f>IF(SUM('Test Sample Data'!J$3:J$98)&gt;10,IF(AND(ISNUMBER('Test Sample Data'!J287),'Test Sample Data'!J287&lt;$B$1,'Test Sample Data'!J287&gt;0),'Test Sample Data'!J287,$B$1),"")</f>
        <v/>
      </c>
      <c r="K288" s="15" t="str">
        <f>IF(SUM('Test Sample Data'!K$3:K$98)&gt;10,IF(AND(ISNUMBER('Test Sample Data'!K287),'Test Sample Data'!K287&lt;$B$1,'Test Sample Data'!K287&gt;0),'Test Sample Data'!K287,$B$1),"")</f>
        <v/>
      </c>
      <c r="L288" s="15" t="str">
        <f>IF(SUM('Test Sample Data'!L$3:L$98)&gt;10,IF(AND(ISNUMBER('Test Sample Data'!L287),'Test Sample Data'!L287&lt;$B$1,'Test Sample Data'!L287&gt;0),'Test Sample Data'!L287,$B$1),"")</f>
        <v/>
      </c>
      <c r="M288" s="15" t="str">
        <f>IF(SUM('Test Sample Data'!M$3:M$98)&gt;10,IF(AND(ISNUMBER('Test Sample Data'!M287),'Test Sample Data'!M287&lt;$B$1,'Test Sample Data'!M287&gt;0),'Test Sample Data'!M287,$B$1),"")</f>
        <v/>
      </c>
      <c r="N288" s="15" t="str">
        <f>'Gene Table'!E287</f>
        <v>RT</v>
      </c>
      <c r="O288" s="14" t="s">
        <v>372</v>
      </c>
      <c r="P288" s="15" t="str">
        <f>IF(SUM('Control Sample Data'!D$3:D$98)&gt;10,IF(AND(ISNUMBER('Control Sample Data'!D287),'Control Sample Data'!D287&lt;$B$1,'Control Sample Data'!D287&gt;0),'Control Sample Data'!D287,$B$1),"")</f>
        <v/>
      </c>
      <c r="Q288" s="15" t="str">
        <f>IF(SUM('Control Sample Data'!E$3:E$98)&gt;10,IF(AND(ISNUMBER('Control Sample Data'!E287),'Control Sample Data'!E287&lt;$B$1,'Control Sample Data'!E287&gt;0),'Control Sample Data'!E287,$B$1),"")</f>
        <v/>
      </c>
      <c r="R288" s="15" t="str">
        <f>IF(SUM('Control Sample Data'!F$3:F$98)&gt;10,IF(AND(ISNUMBER('Control Sample Data'!F287),'Control Sample Data'!F287&lt;$B$1,'Control Sample Data'!F287&gt;0),'Control Sample Data'!F287,$B$1),"")</f>
        <v/>
      </c>
      <c r="S288" s="15" t="str">
        <f>IF(SUM('Control Sample Data'!G$3:G$98)&gt;10,IF(AND(ISNUMBER('Control Sample Data'!G287),'Control Sample Data'!G287&lt;$B$1,'Control Sample Data'!G287&gt;0),'Control Sample Data'!G287,$B$1),"")</f>
        <v/>
      </c>
      <c r="T288" s="15" t="str">
        <f>IF(SUM('Control Sample Data'!H$3:H$98)&gt;10,IF(AND(ISNUMBER('Control Sample Data'!H287),'Control Sample Data'!H287&lt;$B$1,'Control Sample Data'!H287&gt;0),'Control Sample Data'!H287,$B$1),"")</f>
        <v/>
      </c>
      <c r="U288" s="15" t="str">
        <f>IF(SUM('Control Sample Data'!I$3:I$98)&gt;10,IF(AND(ISNUMBER('Control Sample Data'!I287),'Control Sample Data'!I287&lt;$B$1,'Control Sample Data'!I287&gt;0),'Control Sample Data'!I287,$B$1),"")</f>
        <v/>
      </c>
      <c r="V288" s="15" t="str">
        <f>IF(SUM('Control Sample Data'!J$3:J$98)&gt;10,IF(AND(ISNUMBER('Control Sample Data'!J287),'Control Sample Data'!J287&lt;$B$1,'Control Sample Data'!J287&gt;0),'Control Sample Data'!J287,$B$1),"")</f>
        <v/>
      </c>
      <c r="W288" s="15" t="str">
        <f>IF(SUM('Control Sample Data'!K$3:K$98)&gt;10,IF(AND(ISNUMBER('Control Sample Data'!K287),'Control Sample Data'!K287&lt;$B$1,'Control Sample Data'!K287&gt;0),'Control Sample Data'!K287,$B$1),"")</f>
        <v/>
      </c>
      <c r="X288" s="15" t="str">
        <f>IF(SUM('Control Sample Data'!L$3:L$98)&gt;10,IF(AND(ISNUMBER('Control Sample Data'!L287),'Control Sample Data'!L287&lt;$B$1,'Control Sample Data'!L287&gt;0),'Control Sample Data'!L287,$B$1),"")</f>
        <v/>
      </c>
      <c r="Y288" s="15" t="str">
        <f>IF(SUM('Control Sample Data'!M$3:M$98)&gt;10,IF(AND(ISNUMBER('Control Sample Data'!M287),'Control Sample Data'!M287&lt;$B$1,'Control Sample Data'!M287&gt;0),'Control Sample Data'!M287,$B$1),"")</f>
        <v/>
      </c>
      <c r="AT288" s="34" t="str">
        <f t="shared" si="236"/>
        <v/>
      </c>
      <c r="AU288" s="34" t="str">
        <f t="shared" si="237"/>
        <v/>
      </c>
      <c r="AV288" s="34" t="str">
        <f t="shared" si="238"/>
        <v/>
      </c>
      <c r="AW288" s="34" t="str">
        <f t="shared" si="239"/>
        <v/>
      </c>
      <c r="AX288" s="34" t="str">
        <f t="shared" si="240"/>
        <v/>
      </c>
      <c r="AY288" s="34" t="str">
        <f t="shared" si="241"/>
        <v/>
      </c>
      <c r="AZ288" s="34" t="str">
        <f t="shared" si="242"/>
        <v/>
      </c>
      <c r="BA288" s="34" t="str">
        <f t="shared" si="243"/>
        <v/>
      </c>
      <c r="BB288" s="34" t="str">
        <f t="shared" si="244"/>
        <v/>
      </c>
      <c r="BC288" s="34" t="str">
        <f t="shared" si="245"/>
        <v/>
      </c>
      <c r="BD288" s="34" t="str">
        <f t="shared" si="246"/>
        <v/>
      </c>
      <c r="BE288" s="34" t="str">
        <f t="shared" si="247"/>
        <v/>
      </c>
      <c r="BF288" s="34" t="str">
        <f t="shared" si="248"/>
        <v/>
      </c>
      <c r="BG288" s="34" t="str">
        <f t="shared" si="249"/>
        <v/>
      </c>
      <c r="BH288" s="34" t="str">
        <f t="shared" si="250"/>
        <v/>
      </c>
      <c r="BI288" s="34" t="str">
        <f t="shared" si="251"/>
        <v/>
      </c>
      <c r="BJ288" s="34" t="str">
        <f t="shared" si="252"/>
        <v/>
      </c>
      <c r="BK288" s="34" t="str">
        <f t="shared" si="253"/>
        <v/>
      </c>
      <c r="BL288" s="34" t="str">
        <f t="shared" si="254"/>
        <v/>
      </c>
      <c r="BM288" s="34" t="str">
        <f t="shared" si="255"/>
        <v/>
      </c>
      <c r="BN288" s="36" t="e">
        <f t="shared" si="234"/>
        <v>#DIV/0!</v>
      </c>
      <c r="BO288" s="36" t="e">
        <f t="shared" si="235"/>
        <v>#DIV/0!</v>
      </c>
      <c r="BP288" s="37" t="str">
        <f t="shared" si="256"/>
        <v/>
      </c>
      <c r="BQ288" s="37" t="str">
        <f t="shared" si="257"/>
        <v/>
      </c>
      <c r="BR288" s="37" t="str">
        <f t="shared" si="258"/>
        <v/>
      </c>
      <c r="BS288" s="37" t="str">
        <f t="shared" si="259"/>
        <v/>
      </c>
      <c r="BT288" s="37" t="str">
        <f t="shared" si="260"/>
        <v/>
      </c>
      <c r="BU288" s="37" t="str">
        <f t="shared" si="261"/>
        <v/>
      </c>
      <c r="BV288" s="37" t="str">
        <f t="shared" si="262"/>
        <v/>
      </c>
      <c r="BW288" s="37" t="str">
        <f t="shared" si="263"/>
        <v/>
      </c>
      <c r="BX288" s="37" t="str">
        <f t="shared" si="264"/>
        <v/>
      </c>
      <c r="BY288" s="37" t="str">
        <f t="shared" si="265"/>
        <v/>
      </c>
      <c r="BZ288" s="37" t="str">
        <f t="shared" si="266"/>
        <v/>
      </c>
      <c r="CA288" s="37" t="str">
        <f t="shared" si="267"/>
        <v/>
      </c>
      <c r="CB288" s="37" t="str">
        <f t="shared" si="268"/>
        <v/>
      </c>
      <c r="CC288" s="37" t="str">
        <f t="shared" si="269"/>
        <v/>
      </c>
      <c r="CD288" s="37" t="str">
        <f t="shared" si="270"/>
        <v/>
      </c>
      <c r="CE288" s="37" t="str">
        <f t="shared" si="271"/>
        <v/>
      </c>
      <c r="CF288" s="37" t="str">
        <f t="shared" si="272"/>
        <v/>
      </c>
      <c r="CG288" s="37" t="str">
        <f t="shared" si="273"/>
        <v/>
      </c>
      <c r="CH288" s="37" t="str">
        <f t="shared" si="274"/>
        <v/>
      </c>
      <c r="CI288" s="37" t="str">
        <f t="shared" si="275"/>
        <v/>
      </c>
    </row>
    <row r="289" spans="1:87" ht="12.75">
      <c r="A289" s="16"/>
      <c r="B289" s="14" t="str">
        <f>'Gene Table'!E288</f>
        <v>RT</v>
      </c>
      <c r="C289" s="14" t="s">
        <v>374</v>
      </c>
      <c r="D289" s="15" t="str">
        <f>IF(SUM('Test Sample Data'!D$3:D$98)&gt;10,IF(AND(ISNUMBER('Test Sample Data'!D288),'Test Sample Data'!D288&lt;$B$1,'Test Sample Data'!D288&gt;0),'Test Sample Data'!D288,$B$1),"")</f>
        <v/>
      </c>
      <c r="E289" s="15" t="str">
        <f>IF(SUM('Test Sample Data'!E$3:E$98)&gt;10,IF(AND(ISNUMBER('Test Sample Data'!E288),'Test Sample Data'!E288&lt;$B$1,'Test Sample Data'!E288&gt;0),'Test Sample Data'!E288,$B$1),"")</f>
        <v/>
      </c>
      <c r="F289" s="15" t="str">
        <f>IF(SUM('Test Sample Data'!F$3:F$98)&gt;10,IF(AND(ISNUMBER('Test Sample Data'!F288),'Test Sample Data'!F288&lt;$B$1,'Test Sample Data'!F288&gt;0),'Test Sample Data'!F288,$B$1),"")</f>
        <v/>
      </c>
      <c r="G289" s="15" t="str">
        <f>IF(SUM('Test Sample Data'!G$3:G$98)&gt;10,IF(AND(ISNUMBER('Test Sample Data'!G288),'Test Sample Data'!G288&lt;$B$1,'Test Sample Data'!G288&gt;0),'Test Sample Data'!G288,$B$1),"")</f>
        <v/>
      </c>
      <c r="H289" s="15" t="str">
        <f>IF(SUM('Test Sample Data'!H$3:H$98)&gt;10,IF(AND(ISNUMBER('Test Sample Data'!H288),'Test Sample Data'!H288&lt;$B$1,'Test Sample Data'!H288&gt;0),'Test Sample Data'!H288,$B$1),"")</f>
        <v/>
      </c>
      <c r="I289" s="15" t="str">
        <f>IF(SUM('Test Sample Data'!I$3:I$98)&gt;10,IF(AND(ISNUMBER('Test Sample Data'!I288),'Test Sample Data'!I288&lt;$B$1,'Test Sample Data'!I288&gt;0),'Test Sample Data'!I288,$B$1),"")</f>
        <v/>
      </c>
      <c r="J289" s="15" t="str">
        <f>IF(SUM('Test Sample Data'!J$3:J$98)&gt;10,IF(AND(ISNUMBER('Test Sample Data'!J288),'Test Sample Data'!J288&lt;$B$1,'Test Sample Data'!J288&gt;0),'Test Sample Data'!J288,$B$1),"")</f>
        <v/>
      </c>
      <c r="K289" s="15" t="str">
        <f>IF(SUM('Test Sample Data'!K$3:K$98)&gt;10,IF(AND(ISNUMBER('Test Sample Data'!K288),'Test Sample Data'!K288&lt;$B$1,'Test Sample Data'!K288&gt;0),'Test Sample Data'!K288,$B$1),"")</f>
        <v/>
      </c>
      <c r="L289" s="15" t="str">
        <f>IF(SUM('Test Sample Data'!L$3:L$98)&gt;10,IF(AND(ISNUMBER('Test Sample Data'!L288),'Test Sample Data'!L288&lt;$B$1,'Test Sample Data'!L288&gt;0),'Test Sample Data'!L288,$B$1),"")</f>
        <v/>
      </c>
      <c r="M289" s="15" t="str">
        <f>IF(SUM('Test Sample Data'!M$3:M$98)&gt;10,IF(AND(ISNUMBER('Test Sample Data'!M288),'Test Sample Data'!M288&lt;$B$1,'Test Sample Data'!M288&gt;0),'Test Sample Data'!M288,$B$1),"")</f>
        <v/>
      </c>
      <c r="N289" s="15" t="str">
        <f>'Gene Table'!E288</f>
        <v>RT</v>
      </c>
      <c r="O289" s="14" t="s">
        <v>374</v>
      </c>
      <c r="P289" s="15" t="str">
        <f>IF(SUM('Control Sample Data'!D$3:D$98)&gt;10,IF(AND(ISNUMBER('Control Sample Data'!D288),'Control Sample Data'!D288&lt;$B$1,'Control Sample Data'!D288&gt;0),'Control Sample Data'!D288,$B$1),"")</f>
        <v/>
      </c>
      <c r="Q289" s="15" t="str">
        <f>IF(SUM('Control Sample Data'!E$3:E$98)&gt;10,IF(AND(ISNUMBER('Control Sample Data'!E288),'Control Sample Data'!E288&lt;$B$1,'Control Sample Data'!E288&gt;0),'Control Sample Data'!E288,$B$1),"")</f>
        <v/>
      </c>
      <c r="R289" s="15" t="str">
        <f>IF(SUM('Control Sample Data'!F$3:F$98)&gt;10,IF(AND(ISNUMBER('Control Sample Data'!F288),'Control Sample Data'!F288&lt;$B$1,'Control Sample Data'!F288&gt;0),'Control Sample Data'!F288,$B$1),"")</f>
        <v/>
      </c>
      <c r="S289" s="15" t="str">
        <f>IF(SUM('Control Sample Data'!G$3:G$98)&gt;10,IF(AND(ISNUMBER('Control Sample Data'!G288),'Control Sample Data'!G288&lt;$B$1,'Control Sample Data'!G288&gt;0),'Control Sample Data'!G288,$B$1),"")</f>
        <v/>
      </c>
      <c r="T289" s="15" t="str">
        <f>IF(SUM('Control Sample Data'!H$3:H$98)&gt;10,IF(AND(ISNUMBER('Control Sample Data'!H288),'Control Sample Data'!H288&lt;$B$1,'Control Sample Data'!H288&gt;0),'Control Sample Data'!H288,$B$1),"")</f>
        <v/>
      </c>
      <c r="U289" s="15" t="str">
        <f>IF(SUM('Control Sample Data'!I$3:I$98)&gt;10,IF(AND(ISNUMBER('Control Sample Data'!I288),'Control Sample Data'!I288&lt;$B$1,'Control Sample Data'!I288&gt;0),'Control Sample Data'!I288,$B$1),"")</f>
        <v/>
      </c>
      <c r="V289" s="15" t="str">
        <f>IF(SUM('Control Sample Data'!J$3:J$98)&gt;10,IF(AND(ISNUMBER('Control Sample Data'!J288),'Control Sample Data'!J288&lt;$B$1,'Control Sample Data'!J288&gt;0),'Control Sample Data'!J288,$B$1),"")</f>
        <v/>
      </c>
      <c r="W289" s="15" t="str">
        <f>IF(SUM('Control Sample Data'!K$3:K$98)&gt;10,IF(AND(ISNUMBER('Control Sample Data'!K288),'Control Sample Data'!K288&lt;$B$1,'Control Sample Data'!K288&gt;0),'Control Sample Data'!K288,$B$1),"")</f>
        <v/>
      </c>
      <c r="X289" s="15" t="str">
        <f>IF(SUM('Control Sample Data'!L$3:L$98)&gt;10,IF(AND(ISNUMBER('Control Sample Data'!L288),'Control Sample Data'!L288&lt;$B$1,'Control Sample Data'!L288&gt;0),'Control Sample Data'!L288,$B$1),"")</f>
        <v/>
      </c>
      <c r="Y289" s="15" t="str">
        <f>IF(SUM('Control Sample Data'!M$3:M$98)&gt;10,IF(AND(ISNUMBER('Control Sample Data'!M288),'Control Sample Data'!M288&lt;$B$1,'Control Sample Data'!M288&gt;0),'Control Sample Data'!M288,$B$1),"")</f>
        <v/>
      </c>
      <c r="AT289" s="34" t="str">
        <f t="shared" si="236"/>
        <v/>
      </c>
      <c r="AU289" s="34" t="str">
        <f t="shared" si="237"/>
        <v/>
      </c>
      <c r="AV289" s="34" t="str">
        <f t="shared" si="238"/>
        <v/>
      </c>
      <c r="AW289" s="34" t="str">
        <f t="shared" si="239"/>
        <v/>
      </c>
      <c r="AX289" s="34" t="str">
        <f t="shared" si="240"/>
        <v/>
      </c>
      <c r="AY289" s="34" t="str">
        <f t="shared" si="241"/>
        <v/>
      </c>
      <c r="AZ289" s="34" t="str">
        <f t="shared" si="242"/>
        <v/>
      </c>
      <c r="BA289" s="34" t="str">
        <f t="shared" si="243"/>
        <v/>
      </c>
      <c r="BB289" s="34" t="str">
        <f t="shared" si="244"/>
        <v/>
      </c>
      <c r="BC289" s="34" t="str">
        <f t="shared" si="245"/>
        <v/>
      </c>
      <c r="BD289" s="34" t="str">
        <f t="shared" si="246"/>
        <v/>
      </c>
      <c r="BE289" s="34" t="str">
        <f t="shared" si="247"/>
        <v/>
      </c>
      <c r="BF289" s="34" t="str">
        <f t="shared" si="248"/>
        <v/>
      </c>
      <c r="BG289" s="34" t="str">
        <f t="shared" si="249"/>
        <v/>
      </c>
      <c r="BH289" s="34" t="str">
        <f t="shared" si="250"/>
        <v/>
      </c>
      <c r="BI289" s="34" t="str">
        <f t="shared" si="251"/>
        <v/>
      </c>
      <c r="BJ289" s="34" t="str">
        <f t="shared" si="252"/>
        <v/>
      </c>
      <c r="BK289" s="34" t="str">
        <f t="shared" si="253"/>
        <v/>
      </c>
      <c r="BL289" s="34" t="str">
        <f t="shared" si="254"/>
        <v/>
      </c>
      <c r="BM289" s="34" t="str">
        <f t="shared" si="255"/>
        <v/>
      </c>
      <c r="BN289" s="36" t="e">
        <f t="shared" si="234"/>
        <v>#DIV/0!</v>
      </c>
      <c r="BO289" s="36" t="e">
        <f t="shared" si="235"/>
        <v>#DIV/0!</v>
      </c>
      <c r="BP289" s="37" t="str">
        <f t="shared" si="256"/>
        <v/>
      </c>
      <c r="BQ289" s="37" t="str">
        <f t="shared" si="257"/>
        <v/>
      </c>
      <c r="BR289" s="37" t="str">
        <f t="shared" si="258"/>
        <v/>
      </c>
      <c r="BS289" s="37" t="str">
        <f t="shared" si="259"/>
        <v/>
      </c>
      <c r="BT289" s="37" t="str">
        <f t="shared" si="260"/>
        <v/>
      </c>
      <c r="BU289" s="37" t="str">
        <f t="shared" si="261"/>
        <v/>
      </c>
      <c r="BV289" s="37" t="str">
        <f t="shared" si="262"/>
        <v/>
      </c>
      <c r="BW289" s="37" t="str">
        <f t="shared" si="263"/>
        <v/>
      </c>
      <c r="BX289" s="37" t="str">
        <f t="shared" si="264"/>
        <v/>
      </c>
      <c r="BY289" s="37" t="str">
        <f t="shared" si="265"/>
        <v/>
      </c>
      <c r="BZ289" s="37" t="str">
        <f t="shared" si="266"/>
        <v/>
      </c>
      <c r="CA289" s="37" t="str">
        <f t="shared" si="267"/>
        <v/>
      </c>
      <c r="CB289" s="37" t="str">
        <f t="shared" si="268"/>
        <v/>
      </c>
      <c r="CC289" s="37" t="str">
        <f t="shared" si="269"/>
        <v/>
      </c>
      <c r="CD289" s="37" t="str">
        <f t="shared" si="270"/>
        <v/>
      </c>
      <c r="CE289" s="37" t="str">
        <f t="shared" si="271"/>
        <v/>
      </c>
      <c r="CF289" s="37" t="str">
        <f t="shared" si="272"/>
        <v/>
      </c>
      <c r="CG289" s="37" t="str">
        <f t="shared" si="273"/>
        <v/>
      </c>
      <c r="CH289" s="37" t="str">
        <f t="shared" si="274"/>
        <v/>
      </c>
      <c r="CI289" s="37" t="str">
        <f t="shared" si="275"/>
        <v/>
      </c>
    </row>
    <row r="290" spans="1:87" ht="12.75">
      <c r="A290" s="16"/>
      <c r="B290" s="14" t="str">
        <f>'Gene Table'!E289</f>
        <v>PCR</v>
      </c>
      <c r="C290" s="14" t="s">
        <v>375</v>
      </c>
      <c r="D290" s="15" t="str">
        <f>IF(SUM('Test Sample Data'!D$3:D$98)&gt;10,IF(AND(ISNUMBER('Test Sample Data'!D289),'Test Sample Data'!D289&lt;$B$1,'Test Sample Data'!D289&gt;0),'Test Sample Data'!D289,$B$1),"")</f>
        <v/>
      </c>
      <c r="E290" s="15" t="str">
        <f>IF(SUM('Test Sample Data'!E$3:E$98)&gt;10,IF(AND(ISNUMBER('Test Sample Data'!E289),'Test Sample Data'!E289&lt;$B$1,'Test Sample Data'!E289&gt;0),'Test Sample Data'!E289,$B$1),"")</f>
        <v/>
      </c>
      <c r="F290" s="15" t="str">
        <f>IF(SUM('Test Sample Data'!F$3:F$98)&gt;10,IF(AND(ISNUMBER('Test Sample Data'!F289),'Test Sample Data'!F289&lt;$B$1,'Test Sample Data'!F289&gt;0),'Test Sample Data'!F289,$B$1),"")</f>
        <v/>
      </c>
      <c r="G290" s="15" t="str">
        <f>IF(SUM('Test Sample Data'!G$3:G$98)&gt;10,IF(AND(ISNUMBER('Test Sample Data'!G289),'Test Sample Data'!G289&lt;$B$1,'Test Sample Data'!G289&gt;0),'Test Sample Data'!G289,$B$1),"")</f>
        <v/>
      </c>
      <c r="H290" s="15" t="str">
        <f>IF(SUM('Test Sample Data'!H$3:H$98)&gt;10,IF(AND(ISNUMBER('Test Sample Data'!H289),'Test Sample Data'!H289&lt;$B$1,'Test Sample Data'!H289&gt;0),'Test Sample Data'!H289,$B$1),"")</f>
        <v/>
      </c>
      <c r="I290" s="15" t="str">
        <f>IF(SUM('Test Sample Data'!I$3:I$98)&gt;10,IF(AND(ISNUMBER('Test Sample Data'!I289),'Test Sample Data'!I289&lt;$B$1,'Test Sample Data'!I289&gt;0),'Test Sample Data'!I289,$B$1),"")</f>
        <v/>
      </c>
      <c r="J290" s="15" t="str">
        <f>IF(SUM('Test Sample Data'!J$3:J$98)&gt;10,IF(AND(ISNUMBER('Test Sample Data'!J289),'Test Sample Data'!J289&lt;$B$1,'Test Sample Data'!J289&gt;0),'Test Sample Data'!J289,$B$1),"")</f>
        <v/>
      </c>
      <c r="K290" s="15" t="str">
        <f>IF(SUM('Test Sample Data'!K$3:K$98)&gt;10,IF(AND(ISNUMBER('Test Sample Data'!K289),'Test Sample Data'!K289&lt;$B$1,'Test Sample Data'!K289&gt;0),'Test Sample Data'!K289,$B$1),"")</f>
        <v/>
      </c>
      <c r="L290" s="15" t="str">
        <f>IF(SUM('Test Sample Data'!L$3:L$98)&gt;10,IF(AND(ISNUMBER('Test Sample Data'!L289),'Test Sample Data'!L289&lt;$B$1,'Test Sample Data'!L289&gt;0),'Test Sample Data'!L289,$B$1),"")</f>
        <v/>
      </c>
      <c r="M290" s="15" t="str">
        <f>IF(SUM('Test Sample Data'!M$3:M$98)&gt;10,IF(AND(ISNUMBER('Test Sample Data'!M289),'Test Sample Data'!M289&lt;$B$1,'Test Sample Data'!M289&gt;0),'Test Sample Data'!M289,$B$1),"")</f>
        <v/>
      </c>
      <c r="N290" s="15" t="str">
        <f>'Gene Table'!E289</f>
        <v>PCR</v>
      </c>
      <c r="O290" s="14" t="s">
        <v>375</v>
      </c>
      <c r="P290" s="15" t="str">
        <f>IF(SUM('Control Sample Data'!D$3:D$98)&gt;10,IF(AND(ISNUMBER('Control Sample Data'!D289),'Control Sample Data'!D289&lt;$B$1,'Control Sample Data'!D289&gt;0),'Control Sample Data'!D289,$B$1),"")</f>
        <v/>
      </c>
      <c r="Q290" s="15" t="str">
        <f>IF(SUM('Control Sample Data'!E$3:E$98)&gt;10,IF(AND(ISNUMBER('Control Sample Data'!E289),'Control Sample Data'!E289&lt;$B$1,'Control Sample Data'!E289&gt;0),'Control Sample Data'!E289,$B$1),"")</f>
        <v/>
      </c>
      <c r="R290" s="15" t="str">
        <f>IF(SUM('Control Sample Data'!F$3:F$98)&gt;10,IF(AND(ISNUMBER('Control Sample Data'!F289),'Control Sample Data'!F289&lt;$B$1,'Control Sample Data'!F289&gt;0),'Control Sample Data'!F289,$B$1),"")</f>
        <v/>
      </c>
      <c r="S290" s="15" t="str">
        <f>IF(SUM('Control Sample Data'!G$3:G$98)&gt;10,IF(AND(ISNUMBER('Control Sample Data'!G289),'Control Sample Data'!G289&lt;$B$1,'Control Sample Data'!G289&gt;0),'Control Sample Data'!G289,$B$1),"")</f>
        <v/>
      </c>
      <c r="T290" s="15" t="str">
        <f>IF(SUM('Control Sample Data'!H$3:H$98)&gt;10,IF(AND(ISNUMBER('Control Sample Data'!H289),'Control Sample Data'!H289&lt;$B$1,'Control Sample Data'!H289&gt;0),'Control Sample Data'!H289,$B$1),"")</f>
        <v/>
      </c>
      <c r="U290" s="15" t="str">
        <f>IF(SUM('Control Sample Data'!I$3:I$98)&gt;10,IF(AND(ISNUMBER('Control Sample Data'!I289),'Control Sample Data'!I289&lt;$B$1,'Control Sample Data'!I289&gt;0),'Control Sample Data'!I289,$B$1),"")</f>
        <v/>
      </c>
      <c r="V290" s="15" t="str">
        <f>IF(SUM('Control Sample Data'!J$3:J$98)&gt;10,IF(AND(ISNUMBER('Control Sample Data'!J289),'Control Sample Data'!J289&lt;$B$1,'Control Sample Data'!J289&gt;0),'Control Sample Data'!J289,$B$1),"")</f>
        <v/>
      </c>
      <c r="W290" s="15" t="str">
        <f>IF(SUM('Control Sample Data'!K$3:K$98)&gt;10,IF(AND(ISNUMBER('Control Sample Data'!K289),'Control Sample Data'!K289&lt;$B$1,'Control Sample Data'!K289&gt;0),'Control Sample Data'!K289,$B$1),"")</f>
        <v/>
      </c>
      <c r="X290" s="15" t="str">
        <f>IF(SUM('Control Sample Data'!L$3:L$98)&gt;10,IF(AND(ISNUMBER('Control Sample Data'!L289),'Control Sample Data'!L289&lt;$B$1,'Control Sample Data'!L289&gt;0),'Control Sample Data'!L289,$B$1),"")</f>
        <v/>
      </c>
      <c r="Y290" s="15" t="str">
        <f>IF(SUM('Control Sample Data'!M$3:M$98)&gt;10,IF(AND(ISNUMBER('Control Sample Data'!M289),'Control Sample Data'!M289&lt;$B$1,'Control Sample Data'!M289&gt;0),'Control Sample Data'!M289,$B$1),"")</f>
        <v/>
      </c>
      <c r="AT290" s="34" t="str">
        <f t="shared" si="236"/>
        <v/>
      </c>
      <c r="AU290" s="34" t="str">
        <f t="shared" si="237"/>
        <v/>
      </c>
      <c r="AV290" s="34" t="str">
        <f t="shared" si="238"/>
        <v/>
      </c>
      <c r="AW290" s="34" t="str">
        <f t="shared" si="239"/>
        <v/>
      </c>
      <c r="AX290" s="34" t="str">
        <f t="shared" si="240"/>
        <v/>
      </c>
      <c r="AY290" s="34" t="str">
        <f t="shared" si="241"/>
        <v/>
      </c>
      <c r="AZ290" s="34" t="str">
        <f t="shared" si="242"/>
        <v/>
      </c>
      <c r="BA290" s="34" t="str">
        <f t="shared" si="243"/>
        <v/>
      </c>
      <c r="BB290" s="34" t="str">
        <f t="shared" si="244"/>
        <v/>
      </c>
      <c r="BC290" s="34" t="str">
        <f t="shared" si="245"/>
        <v/>
      </c>
      <c r="BD290" s="34" t="str">
        <f t="shared" si="246"/>
        <v/>
      </c>
      <c r="BE290" s="34" t="str">
        <f t="shared" si="247"/>
        <v/>
      </c>
      <c r="BF290" s="34" t="str">
        <f t="shared" si="248"/>
        <v/>
      </c>
      <c r="BG290" s="34" t="str">
        <f t="shared" si="249"/>
        <v/>
      </c>
      <c r="BH290" s="34" t="str">
        <f t="shared" si="250"/>
        <v/>
      </c>
      <c r="BI290" s="34" t="str">
        <f t="shared" si="251"/>
        <v/>
      </c>
      <c r="BJ290" s="34" t="str">
        <f t="shared" si="252"/>
        <v/>
      </c>
      <c r="BK290" s="34" t="str">
        <f t="shared" si="253"/>
        <v/>
      </c>
      <c r="BL290" s="34" t="str">
        <f t="shared" si="254"/>
        <v/>
      </c>
      <c r="BM290" s="34" t="str">
        <f t="shared" si="255"/>
        <v/>
      </c>
      <c r="BN290" s="36" t="e">
        <f t="shared" si="234"/>
        <v>#DIV/0!</v>
      </c>
      <c r="BO290" s="36" t="e">
        <f t="shared" si="235"/>
        <v>#DIV/0!</v>
      </c>
      <c r="BP290" s="37" t="str">
        <f t="shared" si="256"/>
        <v/>
      </c>
      <c r="BQ290" s="37" t="str">
        <f t="shared" si="257"/>
        <v/>
      </c>
      <c r="BR290" s="37" t="str">
        <f t="shared" si="258"/>
        <v/>
      </c>
      <c r="BS290" s="37" t="str">
        <f t="shared" si="259"/>
        <v/>
      </c>
      <c r="BT290" s="37" t="str">
        <f t="shared" si="260"/>
        <v/>
      </c>
      <c r="BU290" s="37" t="str">
        <f t="shared" si="261"/>
        <v/>
      </c>
      <c r="BV290" s="37" t="str">
        <f t="shared" si="262"/>
        <v/>
      </c>
      <c r="BW290" s="37" t="str">
        <f t="shared" si="263"/>
        <v/>
      </c>
      <c r="BX290" s="37" t="str">
        <f t="shared" si="264"/>
        <v/>
      </c>
      <c r="BY290" s="37" t="str">
        <f t="shared" si="265"/>
        <v/>
      </c>
      <c r="BZ290" s="37" t="str">
        <f t="shared" si="266"/>
        <v/>
      </c>
      <c r="CA290" s="37" t="str">
        <f t="shared" si="267"/>
        <v/>
      </c>
      <c r="CB290" s="37" t="str">
        <f t="shared" si="268"/>
        <v/>
      </c>
      <c r="CC290" s="37" t="str">
        <f t="shared" si="269"/>
        <v/>
      </c>
      <c r="CD290" s="37" t="str">
        <f t="shared" si="270"/>
        <v/>
      </c>
      <c r="CE290" s="37" t="str">
        <f t="shared" si="271"/>
        <v/>
      </c>
      <c r="CF290" s="37" t="str">
        <f t="shared" si="272"/>
        <v/>
      </c>
      <c r="CG290" s="37" t="str">
        <f t="shared" si="273"/>
        <v/>
      </c>
      <c r="CH290" s="37" t="str">
        <f t="shared" si="274"/>
        <v/>
      </c>
      <c r="CI290" s="37" t="str">
        <f t="shared" si="275"/>
        <v/>
      </c>
    </row>
    <row r="291" spans="1:87" ht="12.75">
      <c r="A291" s="38"/>
      <c r="B291" s="14" t="str">
        <f>'Gene Table'!E290</f>
        <v>PCR</v>
      </c>
      <c r="C291" s="14" t="s">
        <v>377</v>
      </c>
      <c r="D291" s="15" t="str">
        <f>IF(SUM('Test Sample Data'!D$3:D$98)&gt;10,IF(AND(ISNUMBER('Test Sample Data'!D290),'Test Sample Data'!D290&lt;$B$1,'Test Sample Data'!D290&gt;0),'Test Sample Data'!D290,$B$1),"")</f>
        <v/>
      </c>
      <c r="E291" s="15" t="str">
        <f>IF(SUM('Test Sample Data'!E$3:E$98)&gt;10,IF(AND(ISNUMBER('Test Sample Data'!E290),'Test Sample Data'!E290&lt;$B$1,'Test Sample Data'!E290&gt;0),'Test Sample Data'!E290,$B$1),"")</f>
        <v/>
      </c>
      <c r="F291" s="15" t="str">
        <f>IF(SUM('Test Sample Data'!F$3:F$98)&gt;10,IF(AND(ISNUMBER('Test Sample Data'!F290),'Test Sample Data'!F290&lt;$B$1,'Test Sample Data'!F290&gt;0),'Test Sample Data'!F290,$B$1),"")</f>
        <v/>
      </c>
      <c r="G291" s="15" t="str">
        <f>IF(SUM('Test Sample Data'!G$3:G$98)&gt;10,IF(AND(ISNUMBER('Test Sample Data'!G290),'Test Sample Data'!G290&lt;$B$1,'Test Sample Data'!G290&gt;0),'Test Sample Data'!G290,$B$1),"")</f>
        <v/>
      </c>
      <c r="H291" s="15" t="str">
        <f>IF(SUM('Test Sample Data'!H$3:H$98)&gt;10,IF(AND(ISNUMBER('Test Sample Data'!H290),'Test Sample Data'!H290&lt;$B$1,'Test Sample Data'!H290&gt;0),'Test Sample Data'!H290,$B$1),"")</f>
        <v/>
      </c>
      <c r="I291" s="15" t="str">
        <f>IF(SUM('Test Sample Data'!I$3:I$98)&gt;10,IF(AND(ISNUMBER('Test Sample Data'!I290),'Test Sample Data'!I290&lt;$B$1,'Test Sample Data'!I290&gt;0),'Test Sample Data'!I290,$B$1),"")</f>
        <v/>
      </c>
      <c r="J291" s="15" t="str">
        <f>IF(SUM('Test Sample Data'!J$3:J$98)&gt;10,IF(AND(ISNUMBER('Test Sample Data'!J290),'Test Sample Data'!J290&lt;$B$1,'Test Sample Data'!J290&gt;0),'Test Sample Data'!J290,$B$1),"")</f>
        <v/>
      </c>
      <c r="K291" s="15" t="str">
        <f>IF(SUM('Test Sample Data'!K$3:K$98)&gt;10,IF(AND(ISNUMBER('Test Sample Data'!K290),'Test Sample Data'!K290&lt;$B$1,'Test Sample Data'!K290&gt;0),'Test Sample Data'!K290,$B$1),"")</f>
        <v/>
      </c>
      <c r="L291" s="15" t="str">
        <f>IF(SUM('Test Sample Data'!L$3:L$98)&gt;10,IF(AND(ISNUMBER('Test Sample Data'!L290),'Test Sample Data'!L290&lt;$B$1,'Test Sample Data'!L290&gt;0),'Test Sample Data'!L290,$B$1),"")</f>
        <v/>
      </c>
      <c r="M291" s="15" t="str">
        <f>IF(SUM('Test Sample Data'!M$3:M$98)&gt;10,IF(AND(ISNUMBER('Test Sample Data'!M290),'Test Sample Data'!M290&lt;$B$1,'Test Sample Data'!M290&gt;0),'Test Sample Data'!M290,$B$1),"")</f>
        <v/>
      </c>
      <c r="N291" s="15" t="str">
        <f>'Gene Table'!E290</f>
        <v>PCR</v>
      </c>
      <c r="O291" s="14" t="s">
        <v>377</v>
      </c>
      <c r="P291" s="15" t="str">
        <f>IF(SUM('Control Sample Data'!D$3:D$98)&gt;10,IF(AND(ISNUMBER('Control Sample Data'!D290),'Control Sample Data'!D290&lt;$B$1,'Control Sample Data'!D290&gt;0),'Control Sample Data'!D290,$B$1),"")</f>
        <v/>
      </c>
      <c r="Q291" s="15" t="str">
        <f>IF(SUM('Control Sample Data'!E$3:E$98)&gt;10,IF(AND(ISNUMBER('Control Sample Data'!E290),'Control Sample Data'!E290&lt;$B$1,'Control Sample Data'!E290&gt;0),'Control Sample Data'!E290,$B$1),"")</f>
        <v/>
      </c>
      <c r="R291" s="15" t="str">
        <f>IF(SUM('Control Sample Data'!F$3:F$98)&gt;10,IF(AND(ISNUMBER('Control Sample Data'!F290),'Control Sample Data'!F290&lt;$B$1,'Control Sample Data'!F290&gt;0),'Control Sample Data'!F290,$B$1),"")</f>
        <v/>
      </c>
      <c r="S291" s="15" t="str">
        <f>IF(SUM('Control Sample Data'!G$3:G$98)&gt;10,IF(AND(ISNUMBER('Control Sample Data'!G290),'Control Sample Data'!G290&lt;$B$1,'Control Sample Data'!G290&gt;0),'Control Sample Data'!G290,$B$1),"")</f>
        <v/>
      </c>
      <c r="T291" s="15" t="str">
        <f>IF(SUM('Control Sample Data'!H$3:H$98)&gt;10,IF(AND(ISNUMBER('Control Sample Data'!H290),'Control Sample Data'!H290&lt;$B$1,'Control Sample Data'!H290&gt;0),'Control Sample Data'!H290,$B$1),"")</f>
        <v/>
      </c>
      <c r="U291" s="15" t="str">
        <f>IF(SUM('Control Sample Data'!I$3:I$98)&gt;10,IF(AND(ISNUMBER('Control Sample Data'!I290),'Control Sample Data'!I290&lt;$B$1,'Control Sample Data'!I290&gt;0),'Control Sample Data'!I290,$B$1),"")</f>
        <v/>
      </c>
      <c r="V291" s="15" t="str">
        <f>IF(SUM('Control Sample Data'!J$3:J$98)&gt;10,IF(AND(ISNUMBER('Control Sample Data'!J290),'Control Sample Data'!J290&lt;$B$1,'Control Sample Data'!J290&gt;0),'Control Sample Data'!J290,$B$1),"")</f>
        <v/>
      </c>
      <c r="W291" s="15" t="str">
        <f>IF(SUM('Control Sample Data'!K$3:K$98)&gt;10,IF(AND(ISNUMBER('Control Sample Data'!K290),'Control Sample Data'!K290&lt;$B$1,'Control Sample Data'!K290&gt;0),'Control Sample Data'!K290,$B$1),"")</f>
        <v/>
      </c>
      <c r="X291" s="15" t="str">
        <f>IF(SUM('Control Sample Data'!L$3:L$98)&gt;10,IF(AND(ISNUMBER('Control Sample Data'!L290),'Control Sample Data'!L290&lt;$B$1,'Control Sample Data'!L290&gt;0),'Control Sample Data'!L290,$B$1),"")</f>
        <v/>
      </c>
      <c r="Y291" s="15" t="str">
        <f>IF(SUM('Control Sample Data'!M$3:M$98)&gt;10,IF(AND(ISNUMBER('Control Sample Data'!M290),'Control Sample Data'!M290&lt;$B$1,'Control Sample Data'!M290&gt;0),'Control Sample Data'!M290,$B$1),"")</f>
        <v/>
      </c>
      <c r="AT291" s="34" t="str">
        <f t="shared" si="236"/>
        <v/>
      </c>
      <c r="AU291" s="34" t="str">
        <f t="shared" si="237"/>
        <v/>
      </c>
      <c r="AV291" s="34" t="str">
        <f t="shared" si="238"/>
        <v/>
      </c>
      <c r="AW291" s="34" t="str">
        <f t="shared" si="239"/>
        <v/>
      </c>
      <c r="AX291" s="34" t="str">
        <f t="shared" si="240"/>
        <v/>
      </c>
      <c r="AY291" s="34" t="str">
        <f t="shared" si="241"/>
        <v/>
      </c>
      <c r="AZ291" s="34" t="str">
        <f t="shared" si="242"/>
        <v/>
      </c>
      <c r="BA291" s="34" t="str">
        <f t="shared" si="243"/>
        <v/>
      </c>
      <c r="BB291" s="34" t="str">
        <f t="shared" si="244"/>
        <v/>
      </c>
      <c r="BC291" s="34" t="str">
        <f t="shared" si="245"/>
        <v/>
      </c>
      <c r="BD291" s="34" t="str">
        <f t="shared" si="246"/>
        <v/>
      </c>
      <c r="BE291" s="34" t="str">
        <f t="shared" si="247"/>
        <v/>
      </c>
      <c r="BF291" s="34" t="str">
        <f t="shared" si="248"/>
        <v/>
      </c>
      <c r="BG291" s="34" t="str">
        <f t="shared" si="249"/>
        <v/>
      </c>
      <c r="BH291" s="34" t="str">
        <f t="shared" si="250"/>
        <v/>
      </c>
      <c r="BI291" s="34" t="str">
        <f t="shared" si="251"/>
        <v/>
      </c>
      <c r="BJ291" s="34" t="str">
        <f t="shared" si="252"/>
        <v/>
      </c>
      <c r="BK291" s="34" t="str">
        <f t="shared" si="253"/>
        <v/>
      </c>
      <c r="BL291" s="34" t="str">
        <f t="shared" si="254"/>
        <v/>
      </c>
      <c r="BM291" s="34" t="str">
        <f t="shared" si="255"/>
        <v/>
      </c>
      <c r="BN291" s="36" t="e">
        <f t="shared" si="234"/>
        <v>#DIV/0!</v>
      </c>
      <c r="BO291" s="36" t="e">
        <f t="shared" si="235"/>
        <v>#DIV/0!</v>
      </c>
      <c r="BP291" s="37" t="str">
        <f t="shared" si="256"/>
        <v/>
      </c>
      <c r="BQ291" s="37" t="str">
        <f t="shared" si="257"/>
        <v/>
      </c>
      <c r="BR291" s="37" t="str">
        <f t="shared" si="258"/>
        <v/>
      </c>
      <c r="BS291" s="37" t="str">
        <f t="shared" si="259"/>
        <v/>
      </c>
      <c r="BT291" s="37" t="str">
        <f t="shared" si="260"/>
        <v/>
      </c>
      <c r="BU291" s="37" t="str">
        <f t="shared" si="261"/>
        <v/>
      </c>
      <c r="BV291" s="37" t="str">
        <f t="shared" si="262"/>
        <v/>
      </c>
      <c r="BW291" s="37" t="str">
        <f t="shared" si="263"/>
        <v/>
      </c>
      <c r="BX291" s="37" t="str">
        <f t="shared" si="264"/>
        <v/>
      </c>
      <c r="BY291" s="37" t="str">
        <f t="shared" si="265"/>
        <v/>
      </c>
      <c r="BZ291" s="37" t="str">
        <f t="shared" si="266"/>
        <v/>
      </c>
      <c r="CA291" s="37" t="str">
        <f t="shared" si="267"/>
        <v/>
      </c>
      <c r="CB291" s="37" t="str">
        <f t="shared" si="268"/>
        <v/>
      </c>
      <c r="CC291" s="37" t="str">
        <f t="shared" si="269"/>
        <v/>
      </c>
      <c r="CD291" s="37" t="str">
        <f t="shared" si="270"/>
        <v/>
      </c>
      <c r="CE291" s="37" t="str">
        <f t="shared" si="271"/>
        <v/>
      </c>
      <c r="CF291" s="37" t="str">
        <f t="shared" si="272"/>
        <v/>
      </c>
      <c r="CG291" s="37" t="str">
        <f t="shared" si="273"/>
        <v/>
      </c>
      <c r="CH291" s="37" t="str">
        <f t="shared" si="274"/>
        <v/>
      </c>
      <c r="CI291" s="37" t="str">
        <f t="shared" si="275"/>
        <v/>
      </c>
    </row>
    <row r="292" spans="1:87" ht="12.75">
      <c r="A292" s="13" t="s">
        <v>884</v>
      </c>
      <c r="B292" s="14" t="str">
        <f>'Gene Table'!E291</f>
        <v>NRXN2</v>
      </c>
      <c r="C292" s="14" t="s">
        <v>9</v>
      </c>
      <c r="D292" s="15" t="str">
        <f>IF(SUM('Test Sample Data'!D$3:D$98)&gt;10,IF(AND(ISNUMBER('Test Sample Data'!D291),'Test Sample Data'!D291&lt;$B$1,'Test Sample Data'!D291&gt;0),'Test Sample Data'!D291,$B$1),"")</f>
        <v/>
      </c>
      <c r="E292" s="15" t="str">
        <f>IF(SUM('Test Sample Data'!E$3:E$98)&gt;10,IF(AND(ISNUMBER('Test Sample Data'!E291),'Test Sample Data'!E291&lt;$B$1,'Test Sample Data'!E291&gt;0),'Test Sample Data'!E291,$B$1),"")</f>
        <v/>
      </c>
      <c r="F292" s="15" t="str">
        <f>IF(SUM('Test Sample Data'!F$3:F$98)&gt;10,IF(AND(ISNUMBER('Test Sample Data'!F291),'Test Sample Data'!F291&lt;$B$1,'Test Sample Data'!F291&gt;0),'Test Sample Data'!F291,$B$1),"")</f>
        <v/>
      </c>
      <c r="G292" s="15" t="str">
        <f>IF(SUM('Test Sample Data'!G$3:G$98)&gt;10,IF(AND(ISNUMBER('Test Sample Data'!G291),'Test Sample Data'!G291&lt;$B$1,'Test Sample Data'!G291&gt;0),'Test Sample Data'!G291,$B$1),"")</f>
        <v/>
      </c>
      <c r="H292" s="15" t="str">
        <f>IF(SUM('Test Sample Data'!H$3:H$98)&gt;10,IF(AND(ISNUMBER('Test Sample Data'!H291),'Test Sample Data'!H291&lt;$B$1,'Test Sample Data'!H291&gt;0),'Test Sample Data'!H291,$B$1),"")</f>
        <v/>
      </c>
      <c r="I292" s="15" t="str">
        <f>IF(SUM('Test Sample Data'!I$3:I$98)&gt;10,IF(AND(ISNUMBER('Test Sample Data'!I291),'Test Sample Data'!I291&lt;$B$1,'Test Sample Data'!I291&gt;0),'Test Sample Data'!I291,$B$1),"")</f>
        <v/>
      </c>
      <c r="J292" s="15" t="str">
        <f>IF(SUM('Test Sample Data'!J$3:J$98)&gt;10,IF(AND(ISNUMBER('Test Sample Data'!J291),'Test Sample Data'!J291&lt;$B$1,'Test Sample Data'!J291&gt;0),'Test Sample Data'!J291,$B$1),"")</f>
        <v/>
      </c>
      <c r="K292" s="15" t="str">
        <f>IF(SUM('Test Sample Data'!K$3:K$98)&gt;10,IF(AND(ISNUMBER('Test Sample Data'!K291),'Test Sample Data'!K291&lt;$B$1,'Test Sample Data'!K291&gt;0),'Test Sample Data'!K291,$B$1),"")</f>
        <v/>
      </c>
      <c r="L292" s="15" t="str">
        <f>IF(SUM('Test Sample Data'!L$3:L$98)&gt;10,IF(AND(ISNUMBER('Test Sample Data'!L291),'Test Sample Data'!L291&lt;$B$1,'Test Sample Data'!L291&gt;0),'Test Sample Data'!L291,$B$1),"")</f>
        <v/>
      </c>
      <c r="M292" s="15" t="str">
        <f>IF(SUM('Test Sample Data'!M$3:M$98)&gt;10,IF(AND(ISNUMBER('Test Sample Data'!M291),'Test Sample Data'!M291&lt;$B$1,'Test Sample Data'!M291&gt;0),'Test Sample Data'!M291,$B$1),"")</f>
        <v/>
      </c>
      <c r="N292" s="15" t="str">
        <f>'Gene Table'!E291</f>
        <v>NRXN2</v>
      </c>
      <c r="O292" s="14" t="s">
        <v>9</v>
      </c>
      <c r="P292" s="15" t="str">
        <f>IF(SUM('Control Sample Data'!D$3:D$98)&gt;10,IF(AND(ISNUMBER('Control Sample Data'!D291),'Control Sample Data'!D291&lt;$B$1,'Control Sample Data'!D291&gt;0),'Control Sample Data'!D291,$B$1),"")</f>
        <v/>
      </c>
      <c r="Q292" s="15" t="str">
        <f>IF(SUM('Control Sample Data'!E$3:E$98)&gt;10,IF(AND(ISNUMBER('Control Sample Data'!E291),'Control Sample Data'!E291&lt;$B$1,'Control Sample Data'!E291&gt;0),'Control Sample Data'!E291,$B$1),"")</f>
        <v/>
      </c>
      <c r="R292" s="15" t="str">
        <f>IF(SUM('Control Sample Data'!F$3:F$98)&gt;10,IF(AND(ISNUMBER('Control Sample Data'!F291),'Control Sample Data'!F291&lt;$B$1,'Control Sample Data'!F291&gt;0),'Control Sample Data'!F291,$B$1),"")</f>
        <v/>
      </c>
      <c r="S292" s="15" t="str">
        <f>IF(SUM('Control Sample Data'!G$3:G$98)&gt;10,IF(AND(ISNUMBER('Control Sample Data'!G291),'Control Sample Data'!G291&lt;$B$1,'Control Sample Data'!G291&gt;0),'Control Sample Data'!G291,$B$1),"")</f>
        <v/>
      </c>
      <c r="T292" s="15" t="str">
        <f>IF(SUM('Control Sample Data'!H$3:H$98)&gt;10,IF(AND(ISNUMBER('Control Sample Data'!H291),'Control Sample Data'!H291&lt;$B$1,'Control Sample Data'!H291&gt;0),'Control Sample Data'!H291,$B$1),"")</f>
        <v/>
      </c>
      <c r="U292" s="15" t="str">
        <f>IF(SUM('Control Sample Data'!I$3:I$98)&gt;10,IF(AND(ISNUMBER('Control Sample Data'!I291),'Control Sample Data'!I291&lt;$B$1,'Control Sample Data'!I291&gt;0),'Control Sample Data'!I291,$B$1),"")</f>
        <v/>
      </c>
      <c r="V292" s="15" t="str">
        <f>IF(SUM('Control Sample Data'!J$3:J$98)&gt;10,IF(AND(ISNUMBER('Control Sample Data'!J291),'Control Sample Data'!J291&lt;$B$1,'Control Sample Data'!J291&gt;0),'Control Sample Data'!J291,$B$1),"")</f>
        <v/>
      </c>
      <c r="W292" s="15" t="str">
        <f>IF(SUM('Control Sample Data'!K$3:K$98)&gt;10,IF(AND(ISNUMBER('Control Sample Data'!K291),'Control Sample Data'!K291&lt;$B$1,'Control Sample Data'!K291&gt;0),'Control Sample Data'!K291,$B$1),"")</f>
        <v/>
      </c>
      <c r="X292" s="15" t="str">
        <f>IF(SUM('Control Sample Data'!L$3:L$98)&gt;10,IF(AND(ISNUMBER('Control Sample Data'!L291),'Control Sample Data'!L291&lt;$B$1,'Control Sample Data'!L291&gt;0),'Control Sample Data'!L291,$B$1),"")</f>
        <v/>
      </c>
      <c r="Y292" s="15" t="str">
        <f>IF(SUM('Control Sample Data'!M$3:M$98)&gt;10,IF(AND(ISNUMBER('Control Sample Data'!M291),'Control Sample Data'!M291&lt;$B$1,'Control Sample Data'!M291&gt;0),'Control Sample Data'!M291,$B$1),"")</f>
        <v/>
      </c>
      <c r="Z292" s="36" t="str">
        <f>IF(ISERROR(VLOOKUP('Choose Housekeeping Genes'!$C3,Calculations!$C$292:$CB$387,2,0)),"",VLOOKUP('Choose Housekeeping Genes'!$C3,Calculations!$C$292:$M$387,2,0))</f>
        <v/>
      </c>
      <c r="AA292" s="36" t="str">
        <f>IF(ISERROR(VLOOKUP('Choose Housekeeping Genes'!$C3,Calculations!$C$292:$CB$387,3,0)),"",VLOOKUP('Choose Housekeeping Genes'!$C3,Calculations!$C$292:$M$387,3,0))</f>
        <v/>
      </c>
      <c r="AB292" s="36" t="str">
        <f>IF(ISERROR(VLOOKUP('Choose Housekeeping Genes'!$C3,Calculations!$C$292:$CB$387,4,0)),"",VLOOKUP('Choose Housekeeping Genes'!$C3,Calculations!$C$292:$M$387,4,0))</f>
        <v/>
      </c>
      <c r="AC292" s="36" t="str">
        <f>IF(ISERROR(VLOOKUP('Choose Housekeeping Genes'!$C3,Calculations!$C$292:$CB$387,5,0)),"",VLOOKUP('Choose Housekeeping Genes'!$C3,Calculations!$C$292:$M$387,5,0))</f>
        <v/>
      </c>
      <c r="AD292" s="36" t="str">
        <f>IF(ISERROR(VLOOKUP('Choose Housekeeping Genes'!$C3,Calculations!$C$292:$CB$387,6,0)),"",VLOOKUP('Choose Housekeeping Genes'!$C3,Calculations!$C$292:$M$387,6,0))</f>
        <v/>
      </c>
      <c r="AE292" s="36" t="str">
        <f>IF(ISERROR(VLOOKUP('Choose Housekeeping Genes'!$C3,Calculations!$C$292:$CB$387,7,0)),"",VLOOKUP('Choose Housekeeping Genes'!$C3,Calculations!$C$292:$M$387,7,0))</f>
        <v/>
      </c>
      <c r="AF292" s="36" t="str">
        <f>IF(ISERROR(VLOOKUP('Choose Housekeeping Genes'!$C3,Calculations!$C$292:$CB$387,8,0)),"",VLOOKUP('Choose Housekeeping Genes'!$C3,Calculations!$C$292:$M$387,8,0))</f>
        <v/>
      </c>
      <c r="AG292" s="36" t="str">
        <f>IF(ISERROR(VLOOKUP('Choose Housekeeping Genes'!$C3,Calculations!$C$292:$CB$387,9,0)),"",VLOOKUP('Choose Housekeeping Genes'!$C3,Calculations!$C$292:$M$387,9,0))</f>
        <v/>
      </c>
      <c r="AH292" s="36" t="str">
        <f>IF(ISERROR(VLOOKUP('Choose Housekeeping Genes'!$C3,Calculations!$C$292:$CB$387,10,0)),"",VLOOKUP('Choose Housekeeping Genes'!$C3,Calculations!$C$292:$M$387,10,0))</f>
        <v/>
      </c>
      <c r="AI292" s="36" t="str">
        <f>IF(ISERROR(VLOOKUP('Choose Housekeeping Genes'!$C3,Calculations!$C$292:$CB$387,11,0)),"",VLOOKUP('Choose Housekeeping Genes'!$C3,Calculations!$C$292:$M$387,11,0))</f>
        <v/>
      </c>
      <c r="AJ292" s="36" t="str">
        <f>IF(ISERROR(VLOOKUP('Choose Housekeeping Genes'!$C3,Calculations!$C$292:$AB$387,14,0)),"",VLOOKUP('Choose Housekeeping Genes'!$C3,Calculations!$C$292:$AB$387,14,0))</f>
        <v/>
      </c>
      <c r="AK292" s="36" t="str">
        <f>IF(ISERROR(VLOOKUP('Choose Housekeeping Genes'!$C3,Calculations!$C$292:$AB$387,15,0)),"",VLOOKUP('Choose Housekeeping Genes'!$C3,Calculations!$C$292:$AB$387,15,0))</f>
        <v/>
      </c>
      <c r="AL292" s="36" t="str">
        <f>IF(ISERROR(VLOOKUP('Choose Housekeeping Genes'!$C3,Calculations!$C$292:$AB$387,16,0)),"",VLOOKUP('Choose Housekeeping Genes'!$C3,Calculations!$C$292:$AB$387,16,0))</f>
        <v/>
      </c>
      <c r="AM292" s="36" t="str">
        <f>IF(ISERROR(VLOOKUP('Choose Housekeeping Genes'!$C3,Calculations!$C$292:$AB$387,17,0)),"",VLOOKUP('Choose Housekeeping Genes'!$C3,Calculations!$C$292:$AB$387,17,0))</f>
        <v/>
      </c>
      <c r="AN292" s="36" t="str">
        <f>IF(ISERROR(VLOOKUP('Choose Housekeeping Genes'!$C3,Calculations!$C$292:$AB$387,18,0)),"",VLOOKUP('Choose Housekeeping Genes'!$C3,Calculations!$C$292:$AB$387,18,0))</f>
        <v/>
      </c>
      <c r="AO292" s="36" t="str">
        <f>IF(ISERROR(VLOOKUP('Choose Housekeeping Genes'!$C3,Calculations!$C$292:$AB$387,19,0)),"",VLOOKUP('Choose Housekeeping Genes'!$C3,Calculations!$C$292:$AB$387,19,0))</f>
        <v/>
      </c>
      <c r="AP292" s="36" t="str">
        <f>IF(ISERROR(VLOOKUP('Choose Housekeeping Genes'!$C3,Calculations!$C$292:$AB$387,20,0)),"",VLOOKUP('Choose Housekeeping Genes'!$C3,Calculations!$C$292:$AB$387,20,0))</f>
        <v/>
      </c>
      <c r="AQ292" s="36" t="str">
        <f>IF(ISERROR(VLOOKUP('Choose Housekeeping Genes'!$C3,Calculations!$C$292:$AB$387,21,0)),"",VLOOKUP('Choose Housekeeping Genes'!$C3,Calculations!$C$292:$AB$387,21,0))</f>
        <v/>
      </c>
      <c r="AR292" s="36" t="str">
        <f>IF(ISERROR(VLOOKUP('Choose Housekeeping Genes'!$C3,Calculations!$C$292:$AB$387,22,0)),"",VLOOKUP('Choose Housekeeping Genes'!$C3,Calculations!$C$292:$AB$387,22,0))</f>
        <v/>
      </c>
      <c r="AS292" s="36" t="str">
        <f>IF(ISERROR(VLOOKUP('Choose Housekeeping Genes'!$C3,Calculations!$C$292:$AB$387,23,0)),"",VLOOKUP('Choose Housekeeping Genes'!$C3,Calculations!$C$292:$AB$387,23,0))</f>
        <v/>
      </c>
      <c r="AT292" s="34" t="str">
        <f aca="true" t="shared" si="276" ref="AT292:AT323">IF(ISERROR(D292-Z$314),"",D292-Z$314)</f>
        <v/>
      </c>
      <c r="AU292" s="34" t="str">
        <f aca="true" t="shared" si="277" ref="AU292:AU323">IF(ISERROR(E292-AA$314),"",E292-AA$314)</f>
        <v/>
      </c>
      <c r="AV292" s="34" t="str">
        <f aca="true" t="shared" si="278" ref="AV292:AV323">IF(ISERROR(F292-AB$314),"",F292-AB$314)</f>
        <v/>
      </c>
      <c r="AW292" s="34" t="str">
        <f aca="true" t="shared" si="279" ref="AW292:AW323">IF(ISERROR(G292-AC$314),"",G292-AC$314)</f>
        <v/>
      </c>
      <c r="AX292" s="34" t="str">
        <f aca="true" t="shared" si="280" ref="AX292:AX323">IF(ISERROR(H292-AD$314),"",H292-AD$314)</f>
        <v/>
      </c>
      <c r="AY292" s="34" t="str">
        <f aca="true" t="shared" si="281" ref="AY292:AY323">IF(ISERROR(I292-AE$314),"",I292-AE$314)</f>
        <v/>
      </c>
      <c r="AZ292" s="34" t="str">
        <f aca="true" t="shared" si="282" ref="AZ292:AZ323">IF(ISERROR(J292-AF$314),"",J292-AF$314)</f>
        <v/>
      </c>
      <c r="BA292" s="34" t="str">
        <f aca="true" t="shared" si="283" ref="BA292:BA323">IF(ISERROR(K292-AG$314),"",K292-AG$314)</f>
        <v/>
      </c>
      <c r="BB292" s="34" t="str">
        <f aca="true" t="shared" si="284" ref="BB292:BB323">IF(ISERROR(L292-AH$314),"",L292-AH$314)</f>
        <v/>
      </c>
      <c r="BC292" s="34" t="str">
        <f aca="true" t="shared" si="285" ref="BC292:BC323">IF(ISERROR(M292-AI$314),"",M292-AI$314)</f>
        <v/>
      </c>
      <c r="BD292" s="34" t="str">
        <f>IF(ISERROR(P292-AJ$314),"",P292-AJ$314)</f>
        <v/>
      </c>
      <c r="BE292" s="34" t="str">
        <f aca="true" t="shared" si="286" ref="BE292:BM292">IF(ISERROR(Q292-AK$314),"",Q292-AK$314)</f>
        <v/>
      </c>
      <c r="BF292" s="34" t="str">
        <f t="shared" si="286"/>
        <v/>
      </c>
      <c r="BG292" s="34" t="str">
        <f t="shared" si="286"/>
        <v/>
      </c>
      <c r="BH292" s="34" t="str">
        <f t="shared" si="286"/>
        <v/>
      </c>
      <c r="BI292" s="34" t="str">
        <f t="shared" si="286"/>
        <v/>
      </c>
      <c r="BJ292" s="34" t="str">
        <f t="shared" si="286"/>
        <v/>
      </c>
      <c r="BK292" s="34" t="str">
        <f t="shared" si="286"/>
        <v/>
      </c>
      <c r="BL292" s="34" t="str">
        <f t="shared" si="286"/>
        <v/>
      </c>
      <c r="BM292" s="34" t="str">
        <f t="shared" si="286"/>
        <v/>
      </c>
      <c r="BN292" s="36" t="e">
        <f aca="true" t="shared" si="287" ref="BN292:BN355">AVERAGE(AT292:BC292)</f>
        <v>#DIV/0!</v>
      </c>
      <c r="BO292" s="36" t="e">
        <f aca="true" t="shared" si="288" ref="BO292:BO355">AVERAGE(BD292:BM292)</f>
        <v>#DIV/0!</v>
      </c>
      <c r="BP292" s="37" t="str">
        <f t="shared" si="256"/>
        <v/>
      </c>
      <c r="BQ292" s="37" t="str">
        <f t="shared" si="257"/>
        <v/>
      </c>
      <c r="BR292" s="37" t="str">
        <f t="shared" si="258"/>
        <v/>
      </c>
      <c r="BS292" s="37" t="str">
        <f t="shared" si="259"/>
        <v/>
      </c>
      <c r="BT292" s="37" t="str">
        <f t="shared" si="260"/>
        <v/>
      </c>
      <c r="BU292" s="37" t="str">
        <f t="shared" si="261"/>
        <v/>
      </c>
      <c r="BV292" s="37" t="str">
        <f t="shared" si="262"/>
        <v/>
      </c>
      <c r="BW292" s="37" t="str">
        <f t="shared" si="263"/>
        <v/>
      </c>
      <c r="BX292" s="37" t="str">
        <f t="shared" si="264"/>
        <v/>
      </c>
      <c r="BY292" s="37" t="str">
        <f t="shared" si="265"/>
        <v/>
      </c>
      <c r="BZ292" s="37" t="str">
        <f t="shared" si="266"/>
        <v/>
      </c>
      <c r="CA292" s="37" t="str">
        <f t="shared" si="267"/>
        <v/>
      </c>
      <c r="CB292" s="37" t="str">
        <f t="shared" si="268"/>
        <v/>
      </c>
      <c r="CC292" s="37" t="str">
        <f t="shared" si="269"/>
        <v/>
      </c>
      <c r="CD292" s="37" t="str">
        <f t="shared" si="270"/>
        <v/>
      </c>
      <c r="CE292" s="37" t="str">
        <f t="shared" si="271"/>
        <v/>
      </c>
      <c r="CF292" s="37" t="str">
        <f t="shared" si="272"/>
        <v/>
      </c>
      <c r="CG292" s="37" t="str">
        <f t="shared" si="273"/>
        <v/>
      </c>
      <c r="CH292" s="37" t="str">
        <f t="shared" si="274"/>
        <v/>
      </c>
      <c r="CI292" s="37" t="str">
        <f t="shared" si="275"/>
        <v/>
      </c>
    </row>
    <row r="293" spans="1:87" ht="12.75">
      <c r="A293" s="16"/>
      <c r="B293" s="14" t="str">
        <f>'Gene Table'!E292</f>
        <v>KL</v>
      </c>
      <c r="C293" s="14" t="s">
        <v>13</v>
      </c>
      <c r="D293" s="15" t="str">
        <f>IF(SUM('Test Sample Data'!D$3:D$98)&gt;10,IF(AND(ISNUMBER('Test Sample Data'!D292),'Test Sample Data'!D292&lt;$B$1,'Test Sample Data'!D292&gt;0),'Test Sample Data'!D292,$B$1),"")</f>
        <v/>
      </c>
      <c r="E293" s="15" t="str">
        <f>IF(SUM('Test Sample Data'!E$3:E$98)&gt;10,IF(AND(ISNUMBER('Test Sample Data'!E292),'Test Sample Data'!E292&lt;$B$1,'Test Sample Data'!E292&gt;0),'Test Sample Data'!E292,$B$1),"")</f>
        <v/>
      </c>
      <c r="F293" s="15" t="str">
        <f>IF(SUM('Test Sample Data'!F$3:F$98)&gt;10,IF(AND(ISNUMBER('Test Sample Data'!F292),'Test Sample Data'!F292&lt;$B$1,'Test Sample Data'!F292&gt;0),'Test Sample Data'!F292,$B$1),"")</f>
        <v/>
      </c>
      <c r="G293" s="15" t="str">
        <f>IF(SUM('Test Sample Data'!G$3:G$98)&gt;10,IF(AND(ISNUMBER('Test Sample Data'!G292),'Test Sample Data'!G292&lt;$B$1,'Test Sample Data'!G292&gt;0),'Test Sample Data'!G292,$B$1),"")</f>
        <v/>
      </c>
      <c r="H293" s="15" t="str">
        <f>IF(SUM('Test Sample Data'!H$3:H$98)&gt;10,IF(AND(ISNUMBER('Test Sample Data'!H292),'Test Sample Data'!H292&lt;$B$1,'Test Sample Data'!H292&gt;0),'Test Sample Data'!H292,$B$1),"")</f>
        <v/>
      </c>
      <c r="I293" s="15" t="str">
        <f>IF(SUM('Test Sample Data'!I$3:I$98)&gt;10,IF(AND(ISNUMBER('Test Sample Data'!I292),'Test Sample Data'!I292&lt;$B$1,'Test Sample Data'!I292&gt;0),'Test Sample Data'!I292,$B$1),"")</f>
        <v/>
      </c>
      <c r="J293" s="15" t="str">
        <f>IF(SUM('Test Sample Data'!J$3:J$98)&gt;10,IF(AND(ISNUMBER('Test Sample Data'!J292),'Test Sample Data'!J292&lt;$B$1,'Test Sample Data'!J292&gt;0),'Test Sample Data'!J292,$B$1),"")</f>
        <v/>
      </c>
      <c r="K293" s="15" t="str">
        <f>IF(SUM('Test Sample Data'!K$3:K$98)&gt;10,IF(AND(ISNUMBER('Test Sample Data'!K292),'Test Sample Data'!K292&lt;$B$1,'Test Sample Data'!K292&gt;0),'Test Sample Data'!K292,$B$1),"")</f>
        <v/>
      </c>
      <c r="L293" s="15" t="str">
        <f>IF(SUM('Test Sample Data'!L$3:L$98)&gt;10,IF(AND(ISNUMBER('Test Sample Data'!L292),'Test Sample Data'!L292&lt;$B$1,'Test Sample Data'!L292&gt;0),'Test Sample Data'!L292,$B$1),"")</f>
        <v/>
      </c>
      <c r="M293" s="15" t="str">
        <f>IF(SUM('Test Sample Data'!M$3:M$98)&gt;10,IF(AND(ISNUMBER('Test Sample Data'!M292),'Test Sample Data'!M292&lt;$B$1,'Test Sample Data'!M292&gt;0),'Test Sample Data'!M292,$B$1),"")</f>
        <v/>
      </c>
      <c r="N293" s="15" t="str">
        <f>'Gene Table'!E292</f>
        <v>KL</v>
      </c>
      <c r="O293" s="14" t="s">
        <v>13</v>
      </c>
      <c r="P293" s="15" t="str">
        <f>IF(SUM('Control Sample Data'!D$3:D$98)&gt;10,IF(AND(ISNUMBER('Control Sample Data'!D292),'Control Sample Data'!D292&lt;$B$1,'Control Sample Data'!D292&gt;0),'Control Sample Data'!D292,$B$1),"")</f>
        <v/>
      </c>
      <c r="Q293" s="15" t="str">
        <f>IF(SUM('Control Sample Data'!E$3:E$98)&gt;10,IF(AND(ISNUMBER('Control Sample Data'!E292),'Control Sample Data'!E292&lt;$B$1,'Control Sample Data'!E292&gt;0),'Control Sample Data'!E292,$B$1),"")</f>
        <v/>
      </c>
      <c r="R293" s="15" t="str">
        <f>IF(SUM('Control Sample Data'!F$3:F$98)&gt;10,IF(AND(ISNUMBER('Control Sample Data'!F292),'Control Sample Data'!F292&lt;$B$1,'Control Sample Data'!F292&gt;0),'Control Sample Data'!F292,$B$1),"")</f>
        <v/>
      </c>
      <c r="S293" s="15" t="str">
        <f>IF(SUM('Control Sample Data'!G$3:G$98)&gt;10,IF(AND(ISNUMBER('Control Sample Data'!G292),'Control Sample Data'!G292&lt;$B$1,'Control Sample Data'!G292&gt;0),'Control Sample Data'!G292,$B$1),"")</f>
        <v/>
      </c>
      <c r="T293" s="15" t="str">
        <f>IF(SUM('Control Sample Data'!H$3:H$98)&gt;10,IF(AND(ISNUMBER('Control Sample Data'!H292),'Control Sample Data'!H292&lt;$B$1,'Control Sample Data'!H292&gt;0),'Control Sample Data'!H292,$B$1),"")</f>
        <v/>
      </c>
      <c r="U293" s="15" t="str">
        <f>IF(SUM('Control Sample Data'!I$3:I$98)&gt;10,IF(AND(ISNUMBER('Control Sample Data'!I292),'Control Sample Data'!I292&lt;$B$1,'Control Sample Data'!I292&gt;0),'Control Sample Data'!I292,$B$1),"")</f>
        <v/>
      </c>
      <c r="V293" s="15" t="str">
        <f>IF(SUM('Control Sample Data'!J$3:J$98)&gt;10,IF(AND(ISNUMBER('Control Sample Data'!J292),'Control Sample Data'!J292&lt;$B$1,'Control Sample Data'!J292&gt;0),'Control Sample Data'!J292,$B$1),"")</f>
        <v/>
      </c>
      <c r="W293" s="15" t="str">
        <f>IF(SUM('Control Sample Data'!K$3:K$98)&gt;10,IF(AND(ISNUMBER('Control Sample Data'!K292),'Control Sample Data'!K292&lt;$B$1,'Control Sample Data'!K292&gt;0),'Control Sample Data'!K292,$B$1),"")</f>
        <v/>
      </c>
      <c r="X293" s="15" t="str">
        <f>IF(SUM('Control Sample Data'!L$3:L$98)&gt;10,IF(AND(ISNUMBER('Control Sample Data'!L292),'Control Sample Data'!L292&lt;$B$1,'Control Sample Data'!L292&gt;0),'Control Sample Data'!L292,$B$1),"")</f>
        <v/>
      </c>
      <c r="Y293" s="15" t="str">
        <f>IF(SUM('Control Sample Data'!M$3:M$98)&gt;10,IF(AND(ISNUMBER('Control Sample Data'!M292),'Control Sample Data'!M292&lt;$B$1,'Control Sample Data'!M292&gt;0),'Control Sample Data'!M292,$B$1),"")</f>
        <v/>
      </c>
      <c r="Z293" s="36" t="str">
        <f>IF(ISERROR(VLOOKUP('Choose Housekeeping Genes'!$C4,Calculations!$C$292:$CB$387,2,0)),"",VLOOKUP('Choose Housekeeping Genes'!$C4,Calculations!$C$292:$M$387,2,0))</f>
        <v/>
      </c>
      <c r="AA293" s="36" t="str">
        <f>IF(ISERROR(VLOOKUP('Choose Housekeeping Genes'!$C4,Calculations!$C$292:$CB$387,3,0)),"",VLOOKUP('Choose Housekeeping Genes'!$C4,Calculations!$C$292:$M$387,3,0))</f>
        <v/>
      </c>
      <c r="AB293" s="36" t="str">
        <f>IF(ISERROR(VLOOKUP('Choose Housekeeping Genes'!$C4,Calculations!$C$292:$CB$387,4,0)),"",VLOOKUP('Choose Housekeeping Genes'!$C4,Calculations!$C$292:$M$387,4,0))</f>
        <v/>
      </c>
      <c r="AC293" s="36" t="str">
        <f>IF(ISERROR(VLOOKUP('Choose Housekeeping Genes'!$C4,Calculations!$C$292:$CB$387,5,0)),"",VLOOKUP('Choose Housekeeping Genes'!$C4,Calculations!$C$292:$M$387,5,0))</f>
        <v/>
      </c>
      <c r="AD293" s="36" t="str">
        <f>IF(ISERROR(VLOOKUP('Choose Housekeeping Genes'!$C4,Calculations!$C$292:$CB$387,6,0)),"",VLOOKUP('Choose Housekeeping Genes'!$C4,Calculations!$C$292:$M$387,6,0))</f>
        <v/>
      </c>
      <c r="AE293" s="36" t="str">
        <f>IF(ISERROR(VLOOKUP('Choose Housekeeping Genes'!$C4,Calculations!$C$292:$CB$387,7,0)),"",VLOOKUP('Choose Housekeeping Genes'!$C4,Calculations!$C$292:$M$387,7,0))</f>
        <v/>
      </c>
      <c r="AF293" s="36" t="str">
        <f>IF(ISERROR(VLOOKUP('Choose Housekeeping Genes'!$C4,Calculations!$C$292:$CB$387,8,0)),"",VLOOKUP('Choose Housekeeping Genes'!$C4,Calculations!$C$292:$M$387,8,0))</f>
        <v/>
      </c>
      <c r="AG293" s="36" t="str">
        <f>IF(ISERROR(VLOOKUP('Choose Housekeeping Genes'!$C4,Calculations!$C$292:$CB$387,9,0)),"",VLOOKUP('Choose Housekeeping Genes'!$C4,Calculations!$C$292:$M$387,9,0))</f>
        <v/>
      </c>
      <c r="AH293" s="36" t="str">
        <f>IF(ISERROR(VLOOKUP('Choose Housekeeping Genes'!$C4,Calculations!$C$292:$CB$387,10,0)),"",VLOOKUP('Choose Housekeeping Genes'!$C4,Calculations!$C$292:$M$387,10,0))</f>
        <v/>
      </c>
      <c r="AI293" s="36" t="str">
        <f>IF(ISERROR(VLOOKUP('Choose Housekeeping Genes'!$C4,Calculations!$C$292:$CB$387,11,0)),"",VLOOKUP('Choose Housekeeping Genes'!$C4,Calculations!$C$292:$M$387,11,0))</f>
        <v/>
      </c>
      <c r="AJ293" s="36" t="str">
        <f>IF(ISERROR(VLOOKUP('Choose Housekeeping Genes'!$C4,Calculations!$C$292:$AB$387,14,0)),"",VLOOKUP('Choose Housekeeping Genes'!$C4,Calculations!$C$292:$AB$387,14,0))</f>
        <v/>
      </c>
      <c r="AK293" s="36" t="str">
        <f>IF(ISERROR(VLOOKUP('Choose Housekeeping Genes'!$C4,Calculations!$C$292:$AB$387,15,0)),"",VLOOKUP('Choose Housekeeping Genes'!$C4,Calculations!$C$292:$AB$387,15,0))</f>
        <v/>
      </c>
      <c r="AL293" s="36" t="str">
        <f>IF(ISERROR(VLOOKUP('Choose Housekeeping Genes'!$C4,Calculations!$C$292:$AB$387,16,0)),"",VLOOKUP('Choose Housekeeping Genes'!$C4,Calculations!$C$292:$AB$387,16,0))</f>
        <v/>
      </c>
      <c r="AM293" s="36" t="str">
        <f>IF(ISERROR(VLOOKUP('Choose Housekeeping Genes'!$C4,Calculations!$C$292:$AB$387,17,0)),"",VLOOKUP('Choose Housekeeping Genes'!$C4,Calculations!$C$292:$AB$387,17,0))</f>
        <v/>
      </c>
      <c r="AN293" s="36" t="str">
        <f>IF(ISERROR(VLOOKUP('Choose Housekeeping Genes'!$C4,Calculations!$C$292:$AB$387,18,0)),"",VLOOKUP('Choose Housekeeping Genes'!$C4,Calculations!$C$292:$AB$387,18,0))</f>
        <v/>
      </c>
      <c r="AO293" s="36" t="str">
        <f>IF(ISERROR(VLOOKUP('Choose Housekeeping Genes'!$C4,Calculations!$C$292:$AB$387,19,0)),"",VLOOKUP('Choose Housekeeping Genes'!$C4,Calculations!$C$292:$AB$387,19,0))</f>
        <v/>
      </c>
      <c r="AP293" s="36" t="str">
        <f>IF(ISERROR(VLOOKUP('Choose Housekeeping Genes'!$C4,Calculations!$C$292:$AB$387,20,0)),"",VLOOKUP('Choose Housekeeping Genes'!$C4,Calculations!$C$292:$AB$387,20,0))</f>
        <v/>
      </c>
      <c r="AQ293" s="36" t="str">
        <f>IF(ISERROR(VLOOKUP('Choose Housekeeping Genes'!$C4,Calculations!$C$292:$AB$387,21,0)),"",VLOOKUP('Choose Housekeeping Genes'!$C4,Calculations!$C$292:$AB$387,21,0))</f>
        <v/>
      </c>
      <c r="AR293" s="36" t="str">
        <f>IF(ISERROR(VLOOKUP('Choose Housekeeping Genes'!$C4,Calculations!$C$292:$AB$387,22,0)),"",VLOOKUP('Choose Housekeeping Genes'!$C4,Calculations!$C$292:$AB$387,22,0))</f>
        <v/>
      </c>
      <c r="AS293" s="36" t="str">
        <f>IF(ISERROR(VLOOKUP('Choose Housekeeping Genes'!$C4,Calculations!$C$292:$AB$387,23,0)),"",VLOOKUP('Choose Housekeeping Genes'!$C4,Calculations!$C$292:$AB$387,23,0))</f>
        <v/>
      </c>
      <c r="AT293" s="34" t="str">
        <f t="shared" si="276"/>
        <v/>
      </c>
      <c r="AU293" s="34" t="str">
        <f t="shared" si="277"/>
        <v/>
      </c>
      <c r="AV293" s="34" t="str">
        <f t="shared" si="278"/>
        <v/>
      </c>
      <c r="AW293" s="34" t="str">
        <f t="shared" si="279"/>
        <v/>
      </c>
      <c r="AX293" s="34" t="str">
        <f t="shared" si="280"/>
        <v/>
      </c>
      <c r="AY293" s="34" t="str">
        <f t="shared" si="281"/>
        <v/>
      </c>
      <c r="AZ293" s="34" t="str">
        <f t="shared" si="282"/>
        <v/>
      </c>
      <c r="BA293" s="34" t="str">
        <f t="shared" si="283"/>
        <v/>
      </c>
      <c r="BB293" s="34" t="str">
        <f t="shared" si="284"/>
        <v/>
      </c>
      <c r="BC293" s="34" t="str">
        <f t="shared" si="285"/>
        <v/>
      </c>
      <c r="BD293" s="34" t="str">
        <f aca="true" t="shared" si="289" ref="BD293:BD356">IF(ISERROR(P293-AJ$314),"",P293-AJ$314)</f>
        <v/>
      </c>
      <c r="BE293" s="34" t="str">
        <f aca="true" t="shared" si="290" ref="BE293:BE356">IF(ISERROR(Q293-AK$314),"",Q293-AK$314)</f>
        <v/>
      </c>
      <c r="BF293" s="34" t="str">
        <f aca="true" t="shared" si="291" ref="BF293:BF356">IF(ISERROR(R293-AL$314),"",R293-AL$314)</f>
        <v/>
      </c>
      <c r="BG293" s="34" t="str">
        <f aca="true" t="shared" si="292" ref="BG293:BG356">IF(ISERROR(S293-AM$314),"",S293-AM$314)</f>
        <v/>
      </c>
      <c r="BH293" s="34" t="str">
        <f aca="true" t="shared" si="293" ref="BH293:BH356">IF(ISERROR(T293-AN$314),"",T293-AN$314)</f>
        <v/>
      </c>
      <c r="BI293" s="34" t="str">
        <f aca="true" t="shared" si="294" ref="BI293:BI356">IF(ISERROR(U293-AO$314),"",U293-AO$314)</f>
        <v/>
      </c>
      <c r="BJ293" s="34" t="str">
        <f aca="true" t="shared" si="295" ref="BJ293:BJ356">IF(ISERROR(V293-AP$314),"",V293-AP$314)</f>
        <v/>
      </c>
      <c r="BK293" s="34" t="str">
        <f aca="true" t="shared" si="296" ref="BK293:BK356">IF(ISERROR(W293-AQ$314),"",W293-AQ$314)</f>
        <v/>
      </c>
      <c r="BL293" s="34" t="str">
        <f aca="true" t="shared" si="297" ref="BL293:BL356">IF(ISERROR(X293-AR$314),"",X293-AR$314)</f>
        <v/>
      </c>
      <c r="BM293" s="34" t="str">
        <f aca="true" t="shared" si="298" ref="BM293:BM356">IF(ISERROR(Y293-AS$314),"",Y293-AS$314)</f>
        <v/>
      </c>
      <c r="BN293" s="36" t="e">
        <f t="shared" si="287"/>
        <v>#DIV/0!</v>
      </c>
      <c r="BO293" s="36" t="e">
        <f t="shared" si="288"/>
        <v>#DIV/0!</v>
      </c>
      <c r="BP293" s="37" t="str">
        <f t="shared" si="256"/>
        <v/>
      </c>
      <c r="BQ293" s="37" t="str">
        <f t="shared" si="257"/>
        <v/>
      </c>
      <c r="BR293" s="37" t="str">
        <f t="shared" si="258"/>
        <v/>
      </c>
      <c r="BS293" s="37" t="str">
        <f t="shared" si="259"/>
        <v/>
      </c>
      <c r="BT293" s="37" t="str">
        <f t="shared" si="260"/>
        <v/>
      </c>
      <c r="BU293" s="37" t="str">
        <f t="shared" si="261"/>
        <v/>
      </c>
      <c r="BV293" s="37" t="str">
        <f t="shared" si="262"/>
        <v/>
      </c>
      <c r="BW293" s="37" t="str">
        <f t="shared" si="263"/>
        <v/>
      </c>
      <c r="BX293" s="37" t="str">
        <f t="shared" si="264"/>
        <v/>
      </c>
      <c r="BY293" s="37" t="str">
        <f t="shared" si="265"/>
        <v/>
      </c>
      <c r="BZ293" s="37" t="str">
        <f t="shared" si="266"/>
        <v/>
      </c>
      <c r="CA293" s="37" t="str">
        <f t="shared" si="267"/>
        <v/>
      </c>
      <c r="CB293" s="37" t="str">
        <f t="shared" si="268"/>
        <v/>
      </c>
      <c r="CC293" s="37" t="str">
        <f t="shared" si="269"/>
        <v/>
      </c>
      <c r="CD293" s="37" t="str">
        <f t="shared" si="270"/>
        <v/>
      </c>
      <c r="CE293" s="37" t="str">
        <f t="shared" si="271"/>
        <v/>
      </c>
      <c r="CF293" s="37" t="str">
        <f t="shared" si="272"/>
        <v/>
      </c>
      <c r="CG293" s="37" t="str">
        <f t="shared" si="273"/>
        <v/>
      </c>
      <c r="CH293" s="37" t="str">
        <f t="shared" si="274"/>
        <v/>
      </c>
      <c r="CI293" s="37" t="str">
        <f t="shared" si="275"/>
        <v/>
      </c>
    </row>
    <row r="294" spans="1:87" ht="12.75">
      <c r="A294" s="16"/>
      <c r="B294" s="14" t="str">
        <f>'Gene Table'!E293</f>
        <v>ITGB1BP1</v>
      </c>
      <c r="C294" s="14" t="s">
        <v>17</v>
      </c>
      <c r="D294" s="15" t="str">
        <f>IF(SUM('Test Sample Data'!D$3:D$98)&gt;10,IF(AND(ISNUMBER('Test Sample Data'!D293),'Test Sample Data'!D293&lt;$B$1,'Test Sample Data'!D293&gt;0),'Test Sample Data'!D293,$B$1),"")</f>
        <v/>
      </c>
      <c r="E294" s="15" t="str">
        <f>IF(SUM('Test Sample Data'!E$3:E$98)&gt;10,IF(AND(ISNUMBER('Test Sample Data'!E293),'Test Sample Data'!E293&lt;$B$1,'Test Sample Data'!E293&gt;0),'Test Sample Data'!E293,$B$1),"")</f>
        <v/>
      </c>
      <c r="F294" s="15" t="str">
        <f>IF(SUM('Test Sample Data'!F$3:F$98)&gt;10,IF(AND(ISNUMBER('Test Sample Data'!F293),'Test Sample Data'!F293&lt;$B$1,'Test Sample Data'!F293&gt;0),'Test Sample Data'!F293,$B$1),"")</f>
        <v/>
      </c>
      <c r="G294" s="15" t="str">
        <f>IF(SUM('Test Sample Data'!G$3:G$98)&gt;10,IF(AND(ISNUMBER('Test Sample Data'!G293),'Test Sample Data'!G293&lt;$B$1,'Test Sample Data'!G293&gt;0),'Test Sample Data'!G293,$B$1),"")</f>
        <v/>
      </c>
      <c r="H294" s="15" t="str">
        <f>IF(SUM('Test Sample Data'!H$3:H$98)&gt;10,IF(AND(ISNUMBER('Test Sample Data'!H293),'Test Sample Data'!H293&lt;$B$1,'Test Sample Data'!H293&gt;0),'Test Sample Data'!H293,$B$1),"")</f>
        <v/>
      </c>
      <c r="I294" s="15" t="str">
        <f>IF(SUM('Test Sample Data'!I$3:I$98)&gt;10,IF(AND(ISNUMBER('Test Sample Data'!I293),'Test Sample Data'!I293&lt;$B$1,'Test Sample Data'!I293&gt;0),'Test Sample Data'!I293,$B$1),"")</f>
        <v/>
      </c>
      <c r="J294" s="15" t="str">
        <f>IF(SUM('Test Sample Data'!J$3:J$98)&gt;10,IF(AND(ISNUMBER('Test Sample Data'!J293),'Test Sample Data'!J293&lt;$B$1,'Test Sample Data'!J293&gt;0),'Test Sample Data'!J293,$B$1),"")</f>
        <v/>
      </c>
      <c r="K294" s="15" t="str">
        <f>IF(SUM('Test Sample Data'!K$3:K$98)&gt;10,IF(AND(ISNUMBER('Test Sample Data'!K293),'Test Sample Data'!K293&lt;$B$1,'Test Sample Data'!K293&gt;0),'Test Sample Data'!K293,$B$1),"")</f>
        <v/>
      </c>
      <c r="L294" s="15" t="str">
        <f>IF(SUM('Test Sample Data'!L$3:L$98)&gt;10,IF(AND(ISNUMBER('Test Sample Data'!L293),'Test Sample Data'!L293&lt;$B$1,'Test Sample Data'!L293&gt;0),'Test Sample Data'!L293,$B$1),"")</f>
        <v/>
      </c>
      <c r="M294" s="15" t="str">
        <f>IF(SUM('Test Sample Data'!M$3:M$98)&gt;10,IF(AND(ISNUMBER('Test Sample Data'!M293),'Test Sample Data'!M293&lt;$B$1,'Test Sample Data'!M293&gt;0),'Test Sample Data'!M293,$B$1),"")</f>
        <v/>
      </c>
      <c r="N294" s="15" t="str">
        <f>'Gene Table'!E293</f>
        <v>ITGB1BP1</v>
      </c>
      <c r="O294" s="14" t="s">
        <v>17</v>
      </c>
      <c r="P294" s="15" t="str">
        <f>IF(SUM('Control Sample Data'!D$3:D$98)&gt;10,IF(AND(ISNUMBER('Control Sample Data'!D293),'Control Sample Data'!D293&lt;$B$1,'Control Sample Data'!D293&gt;0),'Control Sample Data'!D293,$B$1),"")</f>
        <v/>
      </c>
      <c r="Q294" s="15" t="str">
        <f>IF(SUM('Control Sample Data'!E$3:E$98)&gt;10,IF(AND(ISNUMBER('Control Sample Data'!E293),'Control Sample Data'!E293&lt;$B$1,'Control Sample Data'!E293&gt;0),'Control Sample Data'!E293,$B$1),"")</f>
        <v/>
      </c>
      <c r="R294" s="15" t="str">
        <f>IF(SUM('Control Sample Data'!F$3:F$98)&gt;10,IF(AND(ISNUMBER('Control Sample Data'!F293),'Control Sample Data'!F293&lt;$B$1,'Control Sample Data'!F293&gt;0),'Control Sample Data'!F293,$B$1),"")</f>
        <v/>
      </c>
      <c r="S294" s="15" t="str">
        <f>IF(SUM('Control Sample Data'!G$3:G$98)&gt;10,IF(AND(ISNUMBER('Control Sample Data'!G293),'Control Sample Data'!G293&lt;$B$1,'Control Sample Data'!G293&gt;0),'Control Sample Data'!G293,$B$1),"")</f>
        <v/>
      </c>
      <c r="T294" s="15" t="str">
        <f>IF(SUM('Control Sample Data'!H$3:H$98)&gt;10,IF(AND(ISNUMBER('Control Sample Data'!H293),'Control Sample Data'!H293&lt;$B$1,'Control Sample Data'!H293&gt;0),'Control Sample Data'!H293,$B$1),"")</f>
        <v/>
      </c>
      <c r="U294" s="15" t="str">
        <f>IF(SUM('Control Sample Data'!I$3:I$98)&gt;10,IF(AND(ISNUMBER('Control Sample Data'!I293),'Control Sample Data'!I293&lt;$B$1,'Control Sample Data'!I293&gt;0),'Control Sample Data'!I293,$B$1),"")</f>
        <v/>
      </c>
      <c r="V294" s="15" t="str">
        <f>IF(SUM('Control Sample Data'!J$3:J$98)&gt;10,IF(AND(ISNUMBER('Control Sample Data'!J293),'Control Sample Data'!J293&lt;$B$1,'Control Sample Data'!J293&gt;0),'Control Sample Data'!J293,$B$1),"")</f>
        <v/>
      </c>
      <c r="W294" s="15" t="str">
        <f>IF(SUM('Control Sample Data'!K$3:K$98)&gt;10,IF(AND(ISNUMBER('Control Sample Data'!K293),'Control Sample Data'!K293&lt;$B$1,'Control Sample Data'!K293&gt;0),'Control Sample Data'!K293,$B$1),"")</f>
        <v/>
      </c>
      <c r="X294" s="15" t="str">
        <f>IF(SUM('Control Sample Data'!L$3:L$98)&gt;10,IF(AND(ISNUMBER('Control Sample Data'!L293),'Control Sample Data'!L293&lt;$B$1,'Control Sample Data'!L293&gt;0),'Control Sample Data'!L293,$B$1),"")</f>
        <v/>
      </c>
      <c r="Y294" s="15" t="str">
        <f>IF(SUM('Control Sample Data'!M$3:M$98)&gt;10,IF(AND(ISNUMBER('Control Sample Data'!M293),'Control Sample Data'!M293&lt;$B$1,'Control Sample Data'!M293&gt;0),'Control Sample Data'!M293,$B$1),"")</f>
        <v/>
      </c>
      <c r="Z294" s="36" t="str">
        <f>IF(ISERROR(VLOOKUP('Choose Housekeeping Genes'!$C5,Calculations!$C$292:$CB$387,2,0)),"",VLOOKUP('Choose Housekeeping Genes'!$C5,Calculations!$C$292:$M$387,2,0))</f>
        <v/>
      </c>
      <c r="AA294" s="36" t="str">
        <f>IF(ISERROR(VLOOKUP('Choose Housekeeping Genes'!$C5,Calculations!$C$292:$CB$387,3,0)),"",VLOOKUP('Choose Housekeeping Genes'!$C5,Calculations!$C$292:$M$387,3,0))</f>
        <v/>
      </c>
      <c r="AB294" s="36" t="str">
        <f>IF(ISERROR(VLOOKUP('Choose Housekeeping Genes'!$C5,Calculations!$C$292:$CB$387,4,0)),"",VLOOKUP('Choose Housekeeping Genes'!$C5,Calculations!$C$292:$M$387,4,0))</f>
        <v/>
      </c>
      <c r="AC294" s="36" t="str">
        <f>IF(ISERROR(VLOOKUP('Choose Housekeeping Genes'!$C5,Calculations!$C$292:$CB$387,5,0)),"",VLOOKUP('Choose Housekeeping Genes'!$C5,Calculations!$C$292:$M$387,5,0))</f>
        <v/>
      </c>
      <c r="AD294" s="36" t="str">
        <f>IF(ISERROR(VLOOKUP('Choose Housekeeping Genes'!$C5,Calculations!$C$292:$CB$387,6,0)),"",VLOOKUP('Choose Housekeeping Genes'!$C5,Calculations!$C$292:$M$387,6,0))</f>
        <v/>
      </c>
      <c r="AE294" s="36" t="str">
        <f>IF(ISERROR(VLOOKUP('Choose Housekeeping Genes'!$C5,Calculations!$C$292:$CB$387,7,0)),"",VLOOKUP('Choose Housekeeping Genes'!$C5,Calculations!$C$292:$M$387,7,0))</f>
        <v/>
      </c>
      <c r="AF294" s="36" t="str">
        <f>IF(ISERROR(VLOOKUP('Choose Housekeeping Genes'!$C5,Calculations!$C$292:$CB$387,8,0)),"",VLOOKUP('Choose Housekeeping Genes'!$C5,Calculations!$C$292:$M$387,8,0))</f>
        <v/>
      </c>
      <c r="AG294" s="36" t="str">
        <f>IF(ISERROR(VLOOKUP('Choose Housekeeping Genes'!$C5,Calculations!$C$292:$CB$387,9,0)),"",VLOOKUP('Choose Housekeeping Genes'!$C5,Calculations!$C$292:$M$387,9,0))</f>
        <v/>
      </c>
      <c r="AH294" s="36" t="str">
        <f>IF(ISERROR(VLOOKUP('Choose Housekeeping Genes'!$C5,Calculations!$C$292:$CB$387,10,0)),"",VLOOKUP('Choose Housekeeping Genes'!$C5,Calculations!$C$292:$M$387,10,0))</f>
        <v/>
      </c>
      <c r="AI294" s="36" t="str">
        <f>IF(ISERROR(VLOOKUP('Choose Housekeeping Genes'!$C5,Calculations!$C$292:$CB$387,11,0)),"",VLOOKUP('Choose Housekeeping Genes'!$C5,Calculations!$C$292:$M$387,11,0))</f>
        <v/>
      </c>
      <c r="AJ294" s="36" t="str">
        <f>IF(ISERROR(VLOOKUP('Choose Housekeeping Genes'!$C5,Calculations!$C$292:$AB$387,14,0)),"",VLOOKUP('Choose Housekeeping Genes'!$C5,Calculations!$C$292:$AB$387,14,0))</f>
        <v/>
      </c>
      <c r="AK294" s="36" t="str">
        <f>IF(ISERROR(VLOOKUP('Choose Housekeeping Genes'!$C5,Calculations!$C$292:$AB$387,15,0)),"",VLOOKUP('Choose Housekeeping Genes'!$C5,Calculations!$C$292:$AB$387,15,0))</f>
        <v/>
      </c>
      <c r="AL294" s="36" t="str">
        <f>IF(ISERROR(VLOOKUP('Choose Housekeeping Genes'!$C5,Calculations!$C$292:$AB$387,16,0)),"",VLOOKUP('Choose Housekeeping Genes'!$C5,Calculations!$C$292:$AB$387,16,0))</f>
        <v/>
      </c>
      <c r="AM294" s="36" t="str">
        <f>IF(ISERROR(VLOOKUP('Choose Housekeeping Genes'!$C5,Calculations!$C$292:$AB$387,17,0)),"",VLOOKUP('Choose Housekeeping Genes'!$C5,Calculations!$C$292:$AB$387,17,0))</f>
        <v/>
      </c>
      <c r="AN294" s="36" t="str">
        <f>IF(ISERROR(VLOOKUP('Choose Housekeeping Genes'!$C5,Calculations!$C$292:$AB$387,18,0)),"",VLOOKUP('Choose Housekeeping Genes'!$C5,Calculations!$C$292:$AB$387,18,0))</f>
        <v/>
      </c>
      <c r="AO294" s="36" t="str">
        <f>IF(ISERROR(VLOOKUP('Choose Housekeeping Genes'!$C5,Calculations!$C$292:$AB$387,19,0)),"",VLOOKUP('Choose Housekeeping Genes'!$C5,Calculations!$C$292:$AB$387,19,0))</f>
        <v/>
      </c>
      <c r="AP294" s="36" t="str">
        <f>IF(ISERROR(VLOOKUP('Choose Housekeeping Genes'!$C5,Calculations!$C$292:$AB$387,20,0)),"",VLOOKUP('Choose Housekeeping Genes'!$C5,Calculations!$C$292:$AB$387,20,0))</f>
        <v/>
      </c>
      <c r="AQ294" s="36" t="str">
        <f>IF(ISERROR(VLOOKUP('Choose Housekeeping Genes'!$C5,Calculations!$C$292:$AB$387,21,0)),"",VLOOKUP('Choose Housekeeping Genes'!$C5,Calculations!$C$292:$AB$387,21,0))</f>
        <v/>
      </c>
      <c r="AR294" s="36" t="str">
        <f>IF(ISERROR(VLOOKUP('Choose Housekeeping Genes'!$C5,Calculations!$C$292:$AB$387,22,0)),"",VLOOKUP('Choose Housekeeping Genes'!$C5,Calculations!$C$292:$AB$387,22,0))</f>
        <v/>
      </c>
      <c r="AS294" s="36" t="str">
        <f>IF(ISERROR(VLOOKUP('Choose Housekeeping Genes'!$C5,Calculations!$C$292:$AB$387,23,0)),"",VLOOKUP('Choose Housekeeping Genes'!$C5,Calculations!$C$292:$AB$387,23,0))</f>
        <v/>
      </c>
      <c r="AT294" s="34" t="str">
        <f t="shared" si="276"/>
        <v/>
      </c>
      <c r="AU294" s="34" t="str">
        <f t="shared" si="277"/>
        <v/>
      </c>
      <c r="AV294" s="34" t="str">
        <f t="shared" si="278"/>
        <v/>
      </c>
      <c r="AW294" s="34" t="str">
        <f t="shared" si="279"/>
        <v/>
      </c>
      <c r="AX294" s="34" t="str">
        <f t="shared" si="280"/>
        <v/>
      </c>
      <c r="AY294" s="34" t="str">
        <f t="shared" si="281"/>
        <v/>
      </c>
      <c r="AZ294" s="34" t="str">
        <f t="shared" si="282"/>
        <v/>
      </c>
      <c r="BA294" s="34" t="str">
        <f t="shared" si="283"/>
        <v/>
      </c>
      <c r="BB294" s="34" t="str">
        <f t="shared" si="284"/>
        <v/>
      </c>
      <c r="BC294" s="34" t="str">
        <f t="shared" si="285"/>
        <v/>
      </c>
      <c r="BD294" s="34" t="str">
        <f t="shared" si="289"/>
        <v/>
      </c>
      <c r="BE294" s="34" t="str">
        <f t="shared" si="290"/>
        <v/>
      </c>
      <c r="BF294" s="34" t="str">
        <f t="shared" si="291"/>
        <v/>
      </c>
      <c r="BG294" s="34" t="str">
        <f t="shared" si="292"/>
        <v/>
      </c>
      <c r="BH294" s="34" t="str">
        <f t="shared" si="293"/>
        <v/>
      </c>
      <c r="BI294" s="34" t="str">
        <f t="shared" si="294"/>
        <v/>
      </c>
      <c r="BJ294" s="34" t="str">
        <f t="shared" si="295"/>
        <v/>
      </c>
      <c r="BK294" s="34" t="str">
        <f t="shared" si="296"/>
        <v/>
      </c>
      <c r="BL294" s="34" t="str">
        <f t="shared" si="297"/>
        <v/>
      </c>
      <c r="BM294" s="34" t="str">
        <f t="shared" si="298"/>
        <v/>
      </c>
      <c r="BN294" s="36" t="e">
        <f t="shared" si="287"/>
        <v>#DIV/0!</v>
      </c>
      <c r="BO294" s="36" t="e">
        <f t="shared" si="288"/>
        <v>#DIV/0!</v>
      </c>
      <c r="BP294" s="37" t="str">
        <f t="shared" si="256"/>
        <v/>
      </c>
      <c r="BQ294" s="37" t="str">
        <f t="shared" si="257"/>
        <v/>
      </c>
      <c r="BR294" s="37" t="str">
        <f t="shared" si="258"/>
        <v/>
      </c>
      <c r="BS294" s="37" t="str">
        <f t="shared" si="259"/>
        <v/>
      </c>
      <c r="BT294" s="37" t="str">
        <f t="shared" si="260"/>
        <v/>
      </c>
      <c r="BU294" s="37" t="str">
        <f t="shared" si="261"/>
        <v/>
      </c>
      <c r="BV294" s="37" t="str">
        <f t="shared" si="262"/>
        <v/>
      </c>
      <c r="BW294" s="37" t="str">
        <f t="shared" si="263"/>
        <v/>
      </c>
      <c r="BX294" s="37" t="str">
        <f t="shared" si="264"/>
        <v/>
      </c>
      <c r="BY294" s="37" t="str">
        <f t="shared" si="265"/>
        <v/>
      </c>
      <c r="BZ294" s="37" t="str">
        <f t="shared" si="266"/>
        <v/>
      </c>
      <c r="CA294" s="37" t="str">
        <f t="shared" si="267"/>
        <v/>
      </c>
      <c r="CB294" s="37" t="str">
        <f t="shared" si="268"/>
        <v/>
      </c>
      <c r="CC294" s="37" t="str">
        <f t="shared" si="269"/>
        <v/>
      </c>
      <c r="CD294" s="37" t="str">
        <f t="shared" si="270"/>
        <v/>
      </c>
      <c r="CE294" s="37" t="str">
        <f t="shared" si="271"/>
        <v/>
      </c>
      <c r="CF294" s="37" t="str">
        <f t="shared" si="272"/>
        <v/>
      </c>
      <c r="CG294" s="37" t="str">
        <f t="shared" si="273"/>
        <v/>
      </c>
      <c r="CH294" s="37" t="str">
        <f t="shared" si="274"/>
        <v/>
      </c>
      <c r="CI294" s="37" t="str">
        <f t="shared" si="275"/>
        <v/>
      </c>
    </row>
    <row r="295" spans="1:87" ht="12.75">
      <c r="A295" s="16"/>
      <c r="B295" s="14" t="str">
        <f>'Gene Table'!E294</f>
        <v>CD4</v>
      </c>
      <c r="C295" s="14" t="s">
        <v>21</v>
      </c>
      <c r="D295" s="15" t="str">
        <f>IF(SUM('Test Sample Data'!D$3:D$98)&gt;10,IF(AND(ISNUMBER('Test Sample Data'!D294),'Test Sample Data'!D294&lt;$B$1,'Test Sample Data'!D294&gt;0),'Test Sample Data'!D294,$B$1),"")</f>
        <v/>
      </c>
      <c r="E295" s="15" t="str">
        <f>IF(SUM('Test Sample Data'!E$3:E$98)&gt;10,IF(AND(ISNUMBER('Test Sample Data'!E294),'Test Sample Data'!E294&lt;$B$1,'Test Sample Data'!E294&gt;0),'Test Sample Data'!E294,$B$1),"")</f>
        <v/>
      </c>
      <c r="F295" s="15" t="str">
        <f>IF(SUM('Test Sample Data'!F$3:F$98)&gt;10,IF(AND(ISNUMBER('Test Sample Data'!F294),'Test Sample Data'!F294&lt;$B$1,'Test Sample Data'!F294&gt;0),'Test Sample Data'!F294,$B$1),"")</f>
        <v/>
      </c>
      <c r="G295" s="15" t="str">
        <f>IF(SUM('Test Sample Data'!G$3:G$98)&gt;10,IF(AND(ISNUMBER('Test Sample Data'!G294),'Test Sample Data'!G294&lt;$B$1,'Test Sample Data'!G294&gt;0),'Test Sample Data'!G294,$B$1),"")</f>
        <v/>
      </c>
      <c r="H295" s="15" t="str">
        <f>IF(SUM('Test Sample Data'!H$3:H$98)&gt;10,IF(AND(ISNUMBER('Test Sample Data'!H294),'Test Sample Data'!H294&lt;$B$1,'Test Sample Data'!H294&gt;0),'Test Sample Data'!H294,$B$1),"")</f>
        <v/>
      </c>
      <c r="I295" s="15" t="str">
        <f>IF(SUM('Test Sample Data'!I$3:I$98)&gt;10,IF(AND(ISNUMBER('Test Sample Data'!I294),'Test Sample Data'!I294&lt;$B$1,'Test Sample Data'!I294&gt;0),'Test Sample Data'!I294,$B$1),"")</f>
        <v/>
      </c>
      <c r="J295" s="15" t="str">
        <f>IF(SUM('Test Sample Data'!J$3:J$98)&gt;10,IF(AND(ISNUMBER('Test Sample Data'!J294),'Test Sample Data'!J294&lt;$B$1,'Test Sample Data'!J294&gt;0),'Test Sample Data'!J294,$B$1),"")</f>
        <v/>
      </c>
      <c r="K295" s="15" t="str">
        <f>IF(SUM('Test Sample Data'!K$3:K$98)&gt;10,IF(AND(ISNUMBER('Test Sample Data'!K294),'Test Sample Data'!K294&lt;$B$1,'Test Sample Data'!K294&gt;0),'Test Sample Data'!K294,$B$1),"")</f>
        <v/>
      </c>
      <c r="L295" s="15" t="str">
        <f>IF(SUM('Test Sample Data'!L$3:L$98)&gt;10,IF(AND(ISNUMBER('Test Sample Data'!L294),'Test Sample Data'!L294&lt;$B$1,'Test Sample Data'!L294&gt;0),'Test Sample Data'!L294,$B$1),"")</f>
        <v/>
      </c>
      <c r="M295" s="15" t="str">
        <f>IF(SUM('Test Sample Data'!M$3:M$98)&gt;10,IF(AND(ISNUMBER('Test Sample Data'!M294),'Test Sample Data'!M294&lt;$B$1,'Test Sample Data'!M294&gt;0),'Test Sample Data'!M294,$B$1),"")</f>
        <v/>
      </c>
      <c r="N295" s="15" t="str">
        <f>'Gene Table'!E294</f>
        <v>CD4</v>
      </c>
      <c r="O295" s="14" t="s">
        <v>21</v>
      </c>
      <c r="P295" s="15" t="str">
        <f>IF(SUM('Control Sample Data'!D$3:D$98)&gt;10,IF(AND(ISNUMBER('Control Sample Data'!D294),'Control Sample Data'!D294&lt;$B$1,'Control Sample Data'!D294&gt;0),'Control Sample Data'!D294,$B$1),"")</f>
        <v/>
      </c>
      <c r="Q295" s="15" t="str">
        <f>IF(SUM('Control Sample Data'!E$3:E$98)&gt;10,IF(AND(ISNUMBER('Control Sample Data'!E294),'Control Sample Data'!E294&lt;$B$1,'Control Sample Data'!E294&gt;0),'Control Sample Data'!E294,$B$1),"")</f>
        <v/>
      </c>
      <c r="R295" s="15" t="str">
        <f>IF(SUM('Control Sample Data'!F$3:F$98)&gt;10,IF(AND(ISNUMBER('Control Sample Data'!F294),'Control Sample Data'!F294&lt;$B$1,'Control Sample Data'!F294&gt;0),'Control Sample Data'!F294,$B$1),"")</f>
        <v/>
      </c>
      <c r="S295" s="15" t="str">
        <f>IF(SUM('Control Sample Data'!G$3:G$98)&gt;10,IF(AND(ISNUMBER('Control Sample Data'!G294),'Control Sample Data'!G294&lt;$B$1,'Control Sample Data'!G294&gt;0),'Control Sample Data'!G294,$B$1),"")</f>
        <v/>
      </c>
      <c r="T295" s="15" t="str">
        <f>IF(SUM('Control Sample Data'!H$3:H$98)&gt;10,IF(AND(ISNUMBER('Control Sample Data'!H294),'Control Sample Data'!H294&lt;$B$1,'Control Sample Data'!H294&gt;0),'Control Sample Data'!H294,$B$1),"")</f>
        <v/>
      </c>
      <c r="U295" s="15" t="str">
        <f>IF(SUM('Control Sample Data'!I$3:I$98)&gt;10,IF(AND(ISNUMBER('Control Sample Data'!I294),'Control Sample Data'!I294&lt;$B$1,'Control Sample Data'!I294&gt;0),'Control Sample Data'!I294,$B$1),"")</f>
        <v/>
      </c>
      <c r="V295" s="15" t="str">
        <f>IF(SUM('Control Sample Data'!J$3:J$98)&gt;10,IF(AND(ISNUMBER('Control Sample Data'!J294),'Control Sample Data'!J294&lt;$B$1,'Control Sample Data'!J294&gt;0),'Control Sample Data'!J294,$B$1),"")</f>
        <v/>
      </c>
      <c r="W295" s="15" t="str">
        <f>IF(SUM('Control Sample Data'!K$3:K$98)&gt;10,IF(AND(ISNUMBER('Control Sample Data'!K294),'Control Sample Data'!K294&lt;$B$1,'Control Sample Data'!K294&gt;0),'Control Sample Data'!K294,$B$1),"")</f>
        <v/>
      </c>
      <c r="X295" s="15" t="str">
        <f>IF(SUM('Control Sample Data'!L$3:L$98)&gt;10,IF(AND(ISNUMBER('Control Sample Data'!L294),'Control Sample Data'!L294&lt;$B$1,'Control Sample Data'!L294&gt;0),'Control Sample Data'!L294,$B$1),"")</f>
        <v/>
      </c>
      <c r="Y295" s="15" t="str">
        <f>IF(SUM('Control Sample Data'!M$3:M$98)&gt;10,IF(AND(ISNUMBER('Control Sample Data'!M294),'Control Sample Data'!M294&lt;$B$1,'Control Sample Data'!M294&gt;0),'Control Sample Data'!M294,$B$1),"")</f>
        <v/>
      </c>
      <c r="Z295" s="36" t="str">
        <f>IF(ISERROR(VLOOKUP('Choose Housekeeping Genes'!$C6,Calculations!$C$292:$CB$387,2,0)),"",VLOOKUP('Choose Housekeeping Genes'!$C6,Calculations!$C$292:$M$387,2,0))</f>
        <v/>
      </c>
      <c r="AA295" s="36" t="str">
        <f>IF(ISERROR(VLOOKUP('Choose Housekeeping Genes'!$C6,Calculations!$C$292:$CB$387,3,0)),"",VLOOKUP('Choose Housekeeping Genes'!$C6,Calculations!$C$292:$M$387,3,0))</f>
        <v/>
      </c>
      <c r="AB295" s="36" t="str">
        <f>IF(ISERROR(VLOOKUP('Choose Housekeeping Genes'!$C6,Calculations!$C$292:$CB$387,4,0)),"",VLOOKUP('Choose Housekeeping Genes'!$C6,Calculations!$C$292:$M$387,4,0))</f>
        <v/>
      </c>
      <c r="AC295" s="36" t="str">
        <f>IF(ISERROR(VLOOKUP('Choose Housekeeping Genes'!$C6,Calculations!$C$292:$CB$387,5,0)),"",VLOOKUP('Choose Housekeeping Genes'!$C6,Calculations!$C$292:$M$387,5,0))</f>
        <v/>
      </c>
      <c r="AD295" s="36" t="str">
        <f>IF(ISERROR(VLOOKUP('Choose Housekeeping Genes'!$C6,Calculations!$C$292:$CB$387,6,0)),"",VLOOKUP('Choose Housekeeping Genes'!$C6,Calculations!$C$292:$M$387,6,0))</f>
        <v/>
      </c>
      <c r="AE295" s="36" t="str">
        <f>IF(ISERROR(VLOOKUP('Choose Housekeeping Genes'!$C6,Calculations!$C$292:$CB$387,7,0)),"",VLOOKUP('Choose Housekeeping Genes'!$C6,Calculations!$C$292:$M$387,7,0))</f>
        <v/>
      </c>
      <c r="AF295" s="36" t="str">
        <f>IF(ISERROR(VLOOKUP('Choose Housekeeping Genes'!$C6,Calculations!$C$292:$CB$387,8,0)),"",VLOOKUP('Choose Housekeeping Genes'!$C6,Calculations!$C$292:$M$387,8,0))</f>
        <v/>
      </c>
      <c r="AG295" s="36" t="str">
        <f>IF(ISERROR(VLOOKUP('Choose Housekeeping Genes'!$C6,Calculations!$C$292:$CB$387,9,0)),"",VLOOKUP('Choose Housekeeping Genes'!$C6,Calculations!$C$292:$M$387,9,0))</f>
        <v/>
      </c>
      <c r="AH295" s="36" t="str">
        <f>IF(ISERROR(VLOOKUP('Choose Housekeeping Genes'!$C6,Calculations!$C$292:$CB$387,10,0)),"",VLOOKUP('Choose Housekeeping Genes'!$C6,Calculations!$C$292:$M$387,10,0))</f>
        <v/>
      </c>
      <c r="AI295" s="36" t="str">
        <f>IF(ISERROR(VLOOKUP('Choose Housekeeping Genes'!$C6,Calculations!$C$292:$CB$387,11,0)),"",VLOOKUP('Choose Housekeeping Genes'!$C6,Calculations!$C$292:$M$387,11,0))</f>
        <v/>
      </c>
      <c r="AJ295" s="36" t="str">
        <f>IF(ISERROR(VLOOKUP('Choose Housekeeping Genes'!$C6,Calculations!$C$292:$AB$387,14,0)),"",VLOOKUP('Choose Housekeeping Genes'!$C6,Calculations!$C$292:$AB$387,14,0))</f>
        <v/>
      </c>
      <c r="AK295" s="36" t="str">
        <f>IF(ISERROR(VLOOKUP('Choose Housekeeping Genes'!$C6,Calculations!$C$292:$AB$387,15,0)),"",VLOOKUP('Choose Housekeeping Genes'!$C6,Calculations!$C$292:$AB$387,15,0))</f>
        <v/>
      </c>
      <c r="AL295" s="36" t="str">
        <f>IF(ISERROR(VLOOKUP('Choose Housekeeping Genes'!$C6,Calculations!$C$292:$AB$387,16,0)),"",VLOOKUP('Choose Housekeeping Genes'!$C6,Calculations!$C$292:$AB$387,16,0))</f>
        <v/>
      </c>
      <c r="AM295" s="36" t="str">
        <f>IF(ISERROR(VLOOKUP('Choose Housekeeping Genes'!$C6,Calculations!$C$292:$AB$387,17,0)),"",VLOOKUP('Choose Housekeeping Genes'!$C6,Calculations!$C$292:$AB$387,17,0))</f>
        <v/>
      </c>
      <c r="AN295" s="36" t="str">
        <f>IF(ISERROR(VLOOKUP('Choose Housekeeping Genes'!$C6,Calculations!$C$292:$AB$387,18,0)),"",VLOOKUP('Choose Housekeeping Genes'!$C6,Calculations!$C$292:$AB$387,18,0))</f>
        <v/>
      </c>
      <c r="AO295" s="36" t="str">
        <f>IF(ISERROR(VLOOKUP('Choose Housekeeping Genes'!$C6,Calculations!$C$292:$AB$387,19,0)),"",VLOOKUP('Choose Housekeeping Genes'!$C6,Calculations!$C$292:$AB$387,19,0))</f>
        <v/>
      </c>
      <c r="AP295" s="36" t="str">
        <f>IF(ISERROR(VLOOKUP('Choose Housekeeping Genes'!$C6,Calculations!$C$292:$AB$387,20,0)),"",VLOOKUP('Choose Housekeeping Genes'!$C6,Calculations!$C$292:$AB$387,20,0))</f>
        <v/>
      </c>
      <c r="AQ295" s="36" t="str">
        <f>IF(ISERROR(VLOOKUP('Choose Housekeeping Genes'!$C6,Calculations!$C$292:$AB$387,21,0)),"",VLOOKUP('Choose Housekeeping Genes'!$C6,Calculations!$C$292:$AB$387,21,0))</f>
        <v/>
      </c>
      <c r="AR295" s="36" t="str">
        <f>IF(ISERROR(VLOOKUP('Choose Housekeeping Genes'!$C6,Calculations!$C$292:$AB$387,22,0)),"",VLOOKUP('Choose Housekeeping Genes'!$C6,Calculations!$C$292:$AB$387,22,0))</f>
        <v/>
      </c>
      <c r="AS295" s="36" t="str">
        <f>IF(ISERROR(VLOOKUP('Choose Housekeeping Genes'!$C6,Calculations!$C$292:$AB$387,23,0)),"",VLOOKUP('Choose Housekeeping Genes'!$C6,Calculations!$C$292:$AB$387,23,0))</f>
        <v/>
      </c>
      <c r="AT295" s="34" t="str">
        <f t="shared" si="276"/>
        <v/>
      </c>
      <c r="AU295" s="34" t="str">
        <f t="shared" si="277"/>
        <v/>
      </c>
      <c r="AV295" s="34" t="str">
        <f t="shared" si="278"/>
        <v/>
      </c>
      <c r="AW295" s="34" t="str">
        <f t="shared" si="279"/>
        <v/>
      </c>
      <c r="AX295" s="34" t="str">
        <f t="shared" si="280"/>
        <v/>
      </c>
      <c r="AY295" s="34" t="str">
        <f t="shared" si="281"/>
        <v/>
      </c>
      <c r="AZ295" s="34" t="str">
        <f t="shared" si="282"/>
        <v/>
      </c>
      <c r="BA295" s="34" t="str">
        <f t="shared" si="283"/>
        <v/>
      </c>
      <c r="BB295" s="34" t="str">
        <f t="shared" si="284"/>
        <v/>
      </c>
      <c r="BC295" s="34" t="str">
        <f t="shared" si="285"/>
        <v/>
      </c>
      <c r="BD295" s="34" t="str">
        <f t="shared" si="289"/>
        <v/>
      </c>
      <c r="BE295" s="34" t="str">
        <f t="shared" si="290"/>
        <v/>
      </c>
      <c r="BF295" s="34" t="str">
        <f t="shared" si="291"/>
        <v/>
      </c>
      <c r="BG295" s="34" t="str">
        <f t="shared" si="292"/>
        <v/>
      </c>
      <c r="BH295" s="34" t="str">
        <f t="shared" si="293"/>
        <v/>
      </c>
      <c r="BI295" s="34" t="str">
        <f t="shared" si="294"/>
        <v/>
      </c>
      <c r="BJ295" s="34" t="str">
        <f t="shared" si="295"/>
        <v/>
      </c>
      <c r="BK295" s="34" t="str">
        <f t="shared" si="296"/>
        <v/>
      </c>
      <c r="BL295" s="34" t="str">
        <f t="shared" si="297"/>
        <v/>
      </c>
      <c r="BM295" s="34" t="str">
        <f t="shared" si="298"/>
        <v/>
      </c>
      <c r="BN295" s="36" t="e">
        <f t="shared" si="287"/>
        <v>#DIV/0!</v>
      </c>
      <c r="BO295" s="36" t="e">
        <f t="shared" si="288"/>
        <v>#DIV/0!</v>
      </c>
      <c r="BP295" s="37" t="str">
        <f t="shared" si="256"/>
        <v/>
      </c>
      <c r="BQ295" s="37" t="str">
        <f t="shared" si="257"/>
        <v/>
      </c>
      <c r="BR295" s="37" t="str">
        <f t="shared" si="258"/>
        <v/>
      </c>
      <c r="BS295" s="37" t="str">
        <f t="shared" si="259"/>
        <v/>
      </c>
      <c r="BT295" s="37" t="str">
        <f t="shared" si="260"/>
        <v/>
      </c>
      <c r="BU295" s="37" t="str">
        <f t="shared" si="261"/>
        <v/>
      </c>
      <c r="BV295" s="37" t="str">
        <f t="shared" si="262"/>
        <v/>
      </c>
      <c r="BW295" s="37" t="str">
        <f t="shared" si="263"/>
        <v/>
      </c>
      <c r="BX295" s="37" t="str">
        <f t="shared" si="264"/>
        <v/>
      </c>
      <c r="BY295" s="37" t="str">
        <f t="shared" si="265"/>
        <v/>
      </c>
      <c r="BZ295" s="37" t="str">
        <f t="shared" si="266"/>
        <v/>
      </c>
      <c r="CA295" s="37" t="str">
        <f t="shared" si="267"/>
        <v/>
      </c>
      <c r="CB295" s="37" t="str">
        <f t="shared" si="268"/>
        <v/>
      </c>
      <c r="CC295" s="37" t="str">
        <f t="shared" si="269"/>
        <v/>
      </c>
      <c r="CD295" s="37" t="str">
        <f t="shared" si="270"/>
        <v/>
      </c>
      <c r="CE295" s="37" t="str">
        <f t="shared" si="271"/>
        <v/>
      </c>
      <c r="CF295" s="37" t="str">
        <f t="shared" si="272"/>
        <v/>
      </c>
      <c r="CG295" s="37" t="str">
        <f t="shared" si="273"/>
        <v/>
      </c>
      <c r="CH295" s="37" t="str">
        <f t="shared" si="274"/>
        <v/>
      </c>
      <c r="CI295" s="37" t="str">
        <f t="shared" si="275"/>
        <v/>
      </c>
    </row>
    <row r="296" spans="1:87" ht="12.75">
      <c r="A296" s="16"/>
      <c r="B296" s="14" t="str">
        <f>'Gene Table'!E295</f>
        <v>BUB3</v>
      </c>
      <c r="C296" s="14" t="s">
        <v>25</v>
      </c>
      <c r="D296" s="15" t="str">
        <f>IF(SUM('Test Sample Data'!D$3:D$98)&gt;10,IF(AND(ISNUMBER('Test Sample Data'!D295),'Test Sample Data'!D295&lt;$B$1,'Test Sample Data'!D295&gt;0),'Test Sample Data'!D295,$B$1),"")</f>
        <v/>
      </c>
      <c r="E296" s="15" t="str">
        <f>IF(SUM('Test Sample Data'!E$3:E$98)&gt;10,IF(AND(ISNUMBER('Test Sample Data'!E295),'Test Sample Data'!E295&lt;$B$1,'Test Sample Data'!E295&gt;0),'Test Sample Data'!E295,$B$1),"")</f>
        <v/>
      </c>
      <c r="F296" s="15" t="str">
        <f>IF(SUM('Test Sample Data'!F$3:F$98)&gt;10,IF(AND(ISNUMBER('Test Sample Data'!F295),'Test Sample Data'!F295&lt;$B$1,'Test Sample Data'!F295&gt;0),'Test Sample Data'!F295,$B$1),"")</f>
        <v/>
      </c>
      <c r="G296" s="15" t="str">
        <f>IF(SUM('Test Sample Data'!G$3:G$98)&gt;10,IF(AND(ISNUMBER('Test Sample Data'!G295),'Test Sample Data'!G295&lt;$B$1,'Test Sample Data'!G295&gt;0),'Test Sample Data'!G295,$B$1),"")</f>
        <v/>
      </c>
      <c r="H296" s="15" t="str">
        <f>IF(SUM('Test Sample Data'!H$3:H$98)&gt;10,IF(AND(ISNUMBER('Test Sample Data'!H295),'Test Sample Data'!H295&lt;$B$1,'Test Sample Data'!H295&gt;0),'Test Sample Data'!H295,$B$1),"")</f>
        <v/>
      </c>
      <c r="I296" s="15" t="str">
        <f>IF(SUM('Test Sample Data'!I$3:I$98)&gt;10,IF(AND(ISNUMBER('Test Sample Data'!I295),'Test Sample Data'!I295&lt;$B$1,'Test Sample Data'!I295&gt;0),'Test Sample Data'!I295,$B$1),"")</f>
        <v/>
      </c>
      <c r="J296" s="15" t="str">
        <f>IF(SUM('Test Sample Data'!J$3:J$98)&gt;10,IF(AND(ISNUMBER('Test Sample Data'!J295),'Test Sample Data'!J295&lt;$B$1,'Test Sample Data'!J295&gt;0),'Test Sample Data'!J295,$B$1),"")</f>
        <v/>
      </c>
      <c r="K296" s="15" t="str">
        <f>IF(SUM('Test Sample Data'!K$3:K$98)&gt;10,IF(AND(ISNUMBER('Test Sample Data'!K295),'Test Sample Data'!K295&lt;$B$1,'Test Sample Data'!K295&gt;0),'Test Sample Data'!K295,$B$1),"")</f>
        <v/>
      </c>
      <c r="L296" s="15" t="str">
        <f>IF(SUM('Test Sample Data'!L$3:L$98)&gt;10,IF(AND(ISNUMBER('Test Sample Data'!L295),'Test Sample Data'!L295&lt;$B$1,'Test Sample Data'!L295&gt;0),'Test Sample Data'!L295,$B$1),"")</f>
        <v/>
      </c>
      <c r="M296" s="15" t="str">
        <f>IF(SUM('Test Sample Data'!M$3:M$98)&gt;10,IF(AND(ISNUMBER('Test Sample Data'!M295),'Test Sample Data'!M295&lt;$B$1,'Test Sample Data'!M295&gt;0),'Test Sample Data'!M295,$B$1),"")</f>
        <v/>
      </c>
      <c r="N296" s="15" t="str">
        <f>'Gene Table'!E295</f>
        <v>BUB3</v>
      </c>
      <c r="O296" s="14" t="s">
        <v>25</v>
      </c>
      <c r="P296" s="15" t="str">
        <f>IF(SUM('Control Sample Data'!D$3:D$98)&gt;10,IF(AND(ISNUMBER('Control Sample Data'!D295),'Control Sample Data'!D295&lt;$B$1,'Control Sample Data'!D295&gt;0),'Control Sample Data'!D295,$B$1),"")</f>
        <v/>
      </c>
      <c r="Q296" s="15" t="str">
        <f>IF(SUM('Control Sample Data'!E$3:E$98)&gt;10,IF(AND(ISNUMBER('Control Sample Data'!E295),'Control Sample Data'!E295&lt;$B$1,'Control Sample Data'!E295&gt;0),'Control Sample Data'!E295,$B$1),"")</f>
        <v/>
      </c>
      <c r="R296" s="15" t="str">
        <f>IF(SUM('Control Sample Data'!F$3:F$98)&gt;10,IF(AND(ISNUMBER('Control Sample Data'!F295),'Control Sample Data'!F295&lt;$B$1,'Control Sample Data'!F295&gt;0),'Control Sample Data'!F295,$B$1),"")</f>
        <v/>
      </c>
      <c r="S296" s="15" t="str">
        <f>IF(SUM('Control Sample Data'!G$3:G$98)&gt;10,IF(AND(ISNUMBER('Control Sample Data'!G295),'Control Sample Data'!G295&lt;$B$1,'Control Sample Data'!G295&gt;0),'Control Sample Data'!G295,$B$1),"")</f>
        <v/>
      </c>
      <c r="T296" s="15" t="str">
        <f>IF(SUM('Control Sample Data'!H$3:H$98)&gt;10,IF(AND(ISNUMBER('Control Sample Data'!H295),'Control Sample Data'!H295&lt;$B$1,'Control Sample Data'!H295&gt;0),'Control Sample Data'!H295,$B$1),"")</f>
        <v/>
      </c>
      <c r="U296" s="15" t="str">
        <f>IF(SUM('Control Sample Data'!I$3:I$98)&gt;10,IF(AND(ISNUMBER('Control Sample Data'!I295),'Control Sample Data'!I295&lt;$B$1,'Control Sample Data'!I295&gt;0),'Control Sample Data'!I295,$B$1),"")</f>
        <v/>
      </c>
      <c r="V296" s="15" t="str">
        <f>IF(SUM('Control Sample Data'!J$3:J$98)&gt;10,IF(AND(ISNUMBER('Control Sample Data'!J295),'Control Sample Data'!J295&lt;$B$1,'Control Sample Data'!J295&gt;0),'Control Sample Data'!J295,$B$1),"")</f>
        <v/>
      </c>
      <c r="W296" s="15" t="str">
        <f>IF(SUM('Control Sample Data'!K$3:K$98)&gt;10,IF(AND(ISNUMBER('Control Sample Data'!K295),'Control Sample Data'!K295&lt;$B$1,'Control Sample Data'!K295&gt;0),'Control Sample Data'!K295,$B$1),"")</f>
        <v/>
      </c>
      <c r="X296" s="15" t="str">
        <f>IF(SUM('Control Sample Data'!L$3:L$98)&gt;10,IF(AND(ISNUMBER('Control Sample Data'!L295),'Control Sample Data'!L295&lt;$B$1,'Control Sample Data'!L295&gt;0),'Control Sample Data'!L295,$B$1),"")</f>
        <v/>
      </c>
      <c r="Y296" s="15" t="str">
        <f>IF(SUM('Control Sample Data'!M$3:M$98)&gt;10,IF(AND(ISNUMBER('Control Sample Data'!M295),'Control Sample Data'!M295&lt;$B$1,'Control Sample Data'!M295&gt;0),'Control Sample Data'!M295,$B$1),"")</f>
        <v/>
      </c>
      <c r="Z296" s="36" t="str">
        <f>IF(ISERROR(VLOOKUP('Choose Housekeeping Genes'!$C7,Calculations!$C$292:$CB$387,2,0)),"",VLOOKUP('Choose Housekeeping Genes'!$C7,Calculations!$C$292:$M$387,2,0))</f>
        <v/>
      </c>
      <c r="AA296" s="36" t="str">
        <f>IF(ISERROR(VLOOKUP('Choose Housekeeping Genes'!$C7,Calculations!$C$292:$CB$387,3,0)),"",VLOOKUP('Choose Housekeeping Genes'!$C7,Calculations!$C$292:$M$387,3,0))</f>
        <v/>
      </c>
      <c r="AB296" s="36" t="str">
        <f>IF(ISERROR(VLOOKUP('Choose Housekeeping Genes'!$C7,Calculations!$C$292:$CB$387,4,0)),"",VLOOKUP('Choose Housekeeping Genes'!$C7,Calculations!$C$292:$M$387,4,0))</f>
        <v/>
      </c>
      <c r="AC296" s="36" t="str">
        <f>IF(ISERROR(VLOOKUP('Choose Housekeeping Genes'!$C7,Calculations!$C$292:$CB$387,5,0)),"",VLOOKUP('Choose Housekeeping Genes'!$C7,Calculations!$C$292:$M$387,5,0))</f>
        <v/>
      </c>
      <c r="AD296" s="36" t="str">
        <f>IF(ISERROR(VLOOKUP('Choose Housekeeping Genes'!$C7,Calculations!$C$292:$CB$387,6,0)),"",VLOOKUP('Choose Housekeeping Genes'!$C7,Calculations!$C$292:$M$387,6,0))</f>
        <v/>
      </c>
      <c r="AE296" s="36" t="str">
        <f>IF(ISERROR(VLOOKUP('Choose Housekeeping Genes'!$C7,Calculations!$C$292:$CB$387,7,0)),"",VLOOKUP('Choose Housekeeping Genes'!$C7,Calculations!$C$292:$M$387,7,0))</f>
        <v/>
      </c>
      <c r="AF296" s="36" t="str">
        <f>IF(ISERROR(VLOOKUP('Choose Housekeeping Genes'!$C7,Calculations!$C$292:$CB$387,8,0)),"",VLOOKUP('Choose Housekeeping Genes'!$C7,Calculations!$C$292:$M$387,8,0))</f>
        <v/>
      </c>
      <c r="AG296" s="36" t="str">
        <f>IF(ISERROR(VLOOKUP('Choose Housekeeping Genes'!$C7,Calculations!$C$292:$CB$387,9,0)),"",VLOOKUP('Choose Housekeeping Genes'!$C7,Calculations!$C$292:$M$387,9,0))</f>
        <v/>
      </c>
      <c r="AH296" s="36" t="str">
        <f>IF(ISERROR(VLOOKUP('Choose Housekeeping Genes'!$C7,Calculations!$C$292:$CB$387,10,0)),"",VLOOKUP('Choose Housekeeping Genes'!$C7,Calculations!$C$292:$M$387,10,0))</f>
        <v/>
      </c>
      <c r="AI296" s="36" t="str">
        <f>IF(ISERROR(VLOOKUP('Choose Housekeeping Genes'!$C7,Calculations!$C$292:$CB$387,11,0)),"",VLOOKUP('Choose Housekeeping Genes'!$C7,Calculations!$C$292:$M$387,11,0))</f>
        <v/>
      </c>
      <c r="AJ296" s="36" t="str">
        <f>IF(ISERROR(VLOOKUP('Choose Housekeeping Genes'!$C7,Calculations!$C$292:$AB$387,14,0)),"",VLOOKUP('Choose Housekeeping Genes'!$C7,Calculations!$C$292:$AB$387,14,0))</f>
        <v/>
      </c>
      <c r="AK296" s="36" t="str">
        <f>IF(ISERROR(VLOOKUP('Choose Housekeeping Genes'!$C7,Calculations!$C$292:$AB$387,15,0)),"",VLOOKUP('Choose Housekeeping Genes'!$C7,Calculations!$C$292:$AB$387,15,0))</f>
        <v/>
      </c>
      <c r="AL296" s="36" t="str">
        <f>IF(ISERROR(VLOOKUP('Choose Housekeeping Genes'!$C7,Calculations!$C$292:$AB$387,16,0)),"",VLOOKUP('Choose Housekeeping Genes'!$C7,Calculations!$C$292:$AB$387,16,0))</f>
        <v/>
      </c>
      <c r="AM296" s="36" t="str">
        <f>IF(ISERROR(VLOOKUP('Choose Housekeeping Genes'!$C7,Calculations!$C$292:$AB$387,17,0)),"",VLOOKUP('Choose Housekeeping Genes'!$C7,Calculations!$C$292:$AB$387,17,0))</f>
        <v/>
      </c>
      <c r="AN296" s="36" t="str">
        <f>IF(ISERROR(VLOOKUP('Choose Housekeeping Genes'!$C7,Calculations!$C$292:$AB$387,18,0)),"",VLOOKUP('Choose Housekeeping Genes'!$C7,Calculations!$C$292:$AB$387,18,0))</f>
        <v/>
      </c>
      <c r="AO296" s="36" t="str">
        <f>IF(ISERROR(VLOOKUP('Choose Housekeeping Genes'!$C7,Calculations!$C$292:$AB$387,19,0)),"",VLOOKUP('Choose Housekeeping Genes'!$C7,Calculations!$C$292:$AB$387,19,0))</f>
        <v/>
      </c>
      <c r="AP296" s="36" t="str">
        <f>IF(ISERROR(VLOOKUP('Choose Housekeeping Genes'!$C7,Calculations!$C$292:$AB$387,20,0)),"",VLOOKUP('Choose Housekeeping Genes'!$C7,Calculations!$C$292:$AB$387,20,0))</f>
        <v/>
      </c>
      <c r="AQ296" s="36" t="str">
        <f>IF(ISERROR(VLOOKUP('Choose Housekeeping Genes'!$C7,Calculations!$C$292:$AB$387,21,0)),"",VLOOKUP('Choose Housekeeping Genes'!$C7,Calculations!$C$292:$AB$387,21,0))</f>
        <v/>
      </c>
      <c r="AR296" s="36" t="str">
        <f>IF(ISERROR(VLOOKUP('Choose Housekeeping Genes'!$C7,Calculations!$C$292:$AB$387,22,0)),"",VLOOKUP('Choose Housekeeping Genes'!$C7,Calculations!$C$292:$AB$387,22,0))</f>
        <v/>
      </c>
      <c r="AS296" s="36" t="str">
        <f>IF(ISERROR(VLOOKUP('Choose Housekeeping Genes'!$C7,Calculations!$C$292:$AB$387,23,0)),"",VLOOKUP('Choose Housekeeping Genes'!$C7,Calculations!$C$292:$AB$387,23,0))</f>
        <v/>
      </c>
      <c r="AT296" s="34" t="str">
        <f t="shared" si="276"/>
        <v/>
      </c>
      <c r="AU296" s="34" t="str">
        <f t="shared" si="277"/>
        <v/>
      </c>
      <c r="AV296" s="34" t="str">
        <f t="shared" si="278"/>
        <v/>
      </c>
      <c r="AW296" s="34" t="str">
        <f t="shared" si="279"/>
        <v/>
      </c>
      <c r="AX296" s="34" t="str">
        <f t="shared" si="280"/>
        <v/>
      </c>
      <c r="AY296" s="34" t="str">
        <f t="shared" si="281"/>
        <v/>
      </c>
      <c r="AZ296" s="34" t="str">
        <f t="shared" si="282"/>
        <v/>
      </c>
      <c r="BA296" s="34" t="str">
        <f t="shared" si="283"/>
        <v/>
      </c>
      <c r="BB296" s="34" t="str">
        <f t="shared" si="284"/>
        <v/>
      </c>
      <c r="BC296" s="34" t="str">
        <f t="shared" si="285"/>
        <v/>
      </c>
      <c r="BD296" s="34" t="str">
        <f t="shared" si="289"/>
        <v/>
      </c>
      <c r="BE296" s="34" t="str">
        <f t="shared" si="290"/>
        <v/>
      </c>
      <c r="BF296" s="34" t="str">
        <f t="shared" si="291"/>
        <v/>
      </c>
      <c r="BG296" s="34" t="str">
        <f t="shared" si="292"/>
        <v/>
      </c>
      <c r="BH296" s="34" t="str">
        <f t="shared" si="293"/>
        <v/>
      </c>
      <c r="BI296" s="34" t="str">
        <f t="shared" si="294"/>
        <v/>
      </c>
      <c r="BJ296" s="34" t="str">
        <f t="shared" si="295"/>
        <v/>
      </c>
      <c r="BK296" s="34" t="str">
        <f t="shared" si="296"/>
        <v/>
      </c>
      <c r="BL296" s="34" t="str">
        <f t="shared" si="297"/>
        <v/>
      </c>
      <c r="BM296" s="34" t="str">
        <f t="shared" si="298"/>
        <v/>
      </c>
      <c r="BN296" s="36" t="e">
        <f t="shared" si="287"/>
        <v>#DIV/0!</v>
      </c>
      <c r="BO296" s="36" t="e">
        <f t="shared" si="288"/>
        <v>#DIV/0!</v>
      </c>
      <c r="BP296" s="37" t="str">
        <f t="shared" si="256"/>
        <v/>
      </c>
      <c r="BQ296" s="37" t="str">
        <f t="shared" si="257"/>
        <v/>
      </c>
      <c r="BR296" s="37" t="str">
        <f t="shared" si="258"/>
        <v/>
      </c>
      <c r="BS296" s="37" t="str">
        <f t="shared" si="259"/>
        <v/>
      </c>
      <c r="BT296" s="37" t="str">
        <f t="shared" si="260"/>
        <v/>
      </c>
      <c r="BU296" s="37" t="str">
        <f t="shared" si="261"/>
        <v/>
      </c>
      <c r="BV296" s="37" t="str">
        <f t="shared" si="262"/>
        <v/>
      </c>
      <c r="BW296" s="37" t="str">
        <f t="shared" si="263"/>
        <v/>
      </c>
      <c r="BX296" s="37" t="str">
        <f t="shared" si="264"/>
        <v/>
      </c>
      <c r="BY296" s="37" t="str">
        <f t="shared" si="265"/>
        <v/>
      </c>
      <c r="BZ296" s="37" t="str">
        <f t="shared" si="266"/>
        <v/>
      </c>
      <c r="CA296" s="37" t="str">
        <f t="shared" si="267"/>
        <v/>
      </c>
      <c r="CB296" s="37" t="str">
        <f t="shared" si="268"/>
        <v/>
      </c>
      <c r="CC296" s="37" t="str">
        <f t="shared" si="269"/>
        <v/>
      </c>
      <c r="CD296" s="37" t="str">
        <f t="shared" si="270"/>
        <v/>
      </c>
      <c r="CE296" s="37" t="str">
        <f t="shared" si="271"/>
        <v/>
      </c>
      <c r="CF296" s="37" t="str">
        <f t="shared" si="272"/>
        <v/>
      </c>
      <c r="CG296" s="37" t="str">
        <f t="shared" si="273"/>
        <v/>
      </c>
      <c r="CH296" s="37" t="str">
        <f t="shared" si="274"/>
        <v/>
      </c>
      <c r="CI296" s="37" t="str">
        <f t="shared" si="275"/>
        <v/>
      </c>
    </row>
    <row r="297" spans="1:87" ht="12.75">
      <c r="A297" s="16"/>
      <c r="B297" s="14" t="str">
        <f>'Gene Table'!E296</f>
        <v>NMI</v>
      </c>
      <c r="C297" s="14" t="s">
        <v>29</v>
      </c>
      <c r="D297" s="15" t="str">
        <f>IF(SUM('Test Sample Data'!D$3:D$98)&gt;10,IF(AND(ISNUMBER('Test Sample Data'!D296),'Test Sample Data'!D296&lt;$B$1,'Test Sample Data'!D296&gt;0),'Test Sample Data'!D296,$B$1),"")</f>
        <v/>
      </c>
      <c r="E297" s="15" t="str">
        <f>IF(SUM('Test Sample Data'!E$3:E$98)&gt;10,IF(AND(ISNUMBER('Test Sample Data'!E296),'Test Sample Data'!E296&lt;$B$1,'Test Sample Data'!E296&gt;0),'Test Sample Data'!E296,$B$1),"")</f>
        <v/>
      </c>
      <c r="F297" s="15" t="str">
        <f>IF(SUM('Test Sample Data'!F$3:F$98)&gt;10,IF(AND(ISNUMBER('Test Sample Data'!F296),'Test Sample Data'!F296&lt;$B$1,'Test Sample Data'!F296&gt;0),'Test Sample Data'!F296,$B$1),"")</f>
        <v/>
      </c>
      <c r="G297" s="15" t="str">
        <f>IF(SUM('Test Sample Data'!G$3:G$98)&gt;10,IF(AND(ISNUMBER('Test Sample Data'!G296),'Test Sample Data'!G296&lt;$B$1,'Test Sample Data'!G296&gt;0),'Test Sample Data'!G296,$B$1),"")</f>
        <v/>
      </c>
      <c r="H297" s="15" t="str">
        <f>IF(SUM('Test Sample Data'!H$3:H$98)&gt;10,IF(AND(ISNUMBER('Test Sample Data'!H296),'Test Sample Data'!H296&lt;$B$1,'Test Sample Data'!H296&gt;0),'Test Sample Data'!H296,$B$1),"")</f>
        <v/>
      </c>
      <c r="I297" s="15" t="str">
        <f>IF(SUM('Test Sample Data'!I$3:I$98)&gt;10,IF(AND(ISNUMBER('Test Sample Data'!I296),'Test Sample Data'!I296&lt;$B$1,'Test Sample Data'!I296&gt;0),'Test Sample Data'!I296,$B$1),"")</f>
        <v/>
      </c>
      <c r="J297" s="15" t="str">
        <f>IF(SUM('Test Sample Data'!J$3:J$98)&gt;10,IF(AND(ISNUMBER('Test Sample Data'!J296),'Test Sample Data'!J296&lt;$B$1,'Test Sample Data'!J296&gt;0),'Test Sample Data'!J296,$B$1),"")</f>
        <v/>
      </c>
      <c r="K297" s="15" t="str">
        <f>IF(SUM('Test Sample Data'!K$3:K$98)&gt;10,IF(AND(ISNUMBER('Test Sample Data'!K296),'Test Sample Data'!K296&lt;$B$1,'Test Sample Data'!K296&gt;0),'Test Sample Data'!K296,$B$1),"")</f>
        <v/>
      </c>
      <c r="L297" s="15" t="str">
        <f>IF(SUM('Test Sample Data'!L$3:L$98)&gt;10,IF(AND(ISNUMBER('Test Sample Data'!L296),'Test Sample Data'!L296&lt;$B$1,'Test Sample Data'!L296&gt;0),'Test Sample Data'!L296,$B$1),"")</f>
        <v/>
      </c>
      <c r="M297" s="15" t="str">
        <f>IF(SUM('Test Sample Data'!M$3:M$98)&gt;10,IF(AND(ISNUMBER('Test Sample Data'!M296),'Test Sample Data'!M296&lt;$B$1,'Test Sample Data'!M296&gt;0),'Test Sample Data'!M296,$B$1),"")</f>
        <v/>
      </c>
      <c r="N297" s="15" t="str">
        <f>'Gene Table'!E296</f>
        <v>NMI</v>
      </c>
      <c r="O297" s="14" t="s">
        <v>29</v>
      </c>
      <c r="P297" s="15" t="str">
        <f>IF(SUM('Control Sample Data'!D$3:D$98)&gt;10,IF(AND(ISNUMBER('Control Sample Data'!D296),'Control Sample Data'!D296&lt;$B$1,'Control Sample Data'!D296&gt;0),'Control Sample Data'!D296,$B$1),"")</f>
        <v/>
      </c>
      <c r="Q297" s="15" t="str">
        <f>IF(SUM('Control Sample Data'!E$3:E$98)&gt;10,IF(AND(ISNUMBER('Control Sample Data'!E296),'Control Sample Data'!E296&lt;$B$1,'Control Sample Data'!E296&gt;0),'Control Sample Data'!E296,$B$1),"")</f>
        <v/>
      </c>
      <c r="R297" s="15" t="str">
        <f>IF(SUM('Control Sample Data'!F$3:F$98)&gt;10,IF(AND(ISNUMBER('Control Sample Data'!F296),'Control Sample Data'!F296&lt;$B$1,'Control Sample Data'!F296&gt;0),'Control Sample Data'!F296,$B$1),"")</f>
        <v/>
      </c>
      <c r="S297" s="15" t="str">
        <f>IF(SUM('Control Sample Data'!G$3:G$98)&gt;10,IF(AND(ISNUMBER('Control Sample Data'!G296),'Control Sample Data'!G296&lt;$B$1,'Control Sample Data'!G296&gt;0),'Control Sample Data'!G296,$B$1),"")</f>
        <v/>
      </c>
      <c r="T297" s="15" t="str">
        <f>IF(SUM('Control Sample Data'!H$3:H$98)&gt;10,IF(AND(ISNUMBER('Control Sample Data'!H296),'Control Sample Data'!H296&lt;$B$1,'Control Sample Data'!H296&gt;0),'Control Sample Data'!H296,$B$1),"")</f>
        <v/>
      </c>
      <c r="U297" s="15" t="str">
        <f>IF(SUM('Control Sample Data'!I$3:I$98)&gt;10,IF(AND(ISNUMBER('Control Sample Data'!I296),'Control Sample Data'!I296&lt;$B$1,'Control Sample Data'!I296&gt;0),'Control Sample Data'!I296,$B$1),"")</f>
        <v/>
      </c>
      <c r="V297" s="15" t="str">
        <f>IF(SUM('Control Sample Data'!J$3:J$98)&gt;10,IF(AND(ISNUMBER('Control Sample Data'!J296),'Control Sample Data'!J296&lt;$B$1,'Control Sample Data'!J296&gt;0),'Control Sample Data'!J296,$B$1),"")</f>
        <v/>
      </c>
      <c r="W297" s="15" t="str">
        <f>IF(SUM('Control Sample Data'!K$3:K$98)&gt;10,IF(AND(ISNUMBER('Control Sample Data'!K296),'Control Sample Data'!K296&lt;$B$1,'Control Sample Data'!K296&gt;0),'Control Sample Data'!K296,$B$1),"")</f>
        <v/>
      </c>
      <c r="X297" s="15" t="str">
        <f>IF(SUM('Control Sample Data'!L$3:L$98)&gt;10,IF(AND(ISNUMBER('Control Sample Data'!L296),'Control Sample Data'!L296&lt;$B$1,'Control Sample Data'!L296&gt;0),'Control Sample Data'!L296,$B$1),"")</f>
        <v/>
      </c>
      <c r="Y297" s="15" t="str">
        <f>IF(SUM('Control Sample Data'!M$3:M$98)&gt;10,IF(AND(ISNUMBER('Control Sample Data'!M296),'Control Sample Data'!M296&lt;$B$1,'Control Sample Data'!M296&gt;0),'Control Sample Data'!M296,$B$1),"")</f>
        <v/>
      </c>
      <c r="Z297" s="36" t="str">
        <f>IF(ISERROR(VLOOKUP('Choose Housekeeping Genes'!$C8,Calculations!$C$292:$CB$387,2,0)),"",VLOOKUP('Choose Housekeeping Genes'!$C8,Calculations!$C$292:$M$387,2,0))</f>
        <v/>
      </c>
      <c r="AA297" s="36" t="str">
        <f>IF(ISERROR(VLOOKUP('Choose Housekeeping Genes'!$C8,Calculations!$C$292:$CB$387,3,0)),"",VLOOKUP('Choose Housekeeping Genes'!$C8,Calculations!$C$292:$M$387,3,0))</f>
        <v/>
      </c>
      <c r="AB297" s="36" t="str">
        <f>IF(ISERROR(VLOOKUP('Choose Housekeeping Genes'!$C8,Calculations!$C$292:$CB$387,4,0)),"",VLOOKUP('Choose Housekeeping Genes'!$C8,Calculations!$C$292:$M$387,4,0))</f>
        <v/>
      </c>
      <c r="AC297" s="36" t="str">
        <f>IF(ISERROR(VLOOKUP('Choose Housekeeping Genes'!$C8,Calculations!$C$292:$CB$387,5,0)),"",VLOOKUP('Choose Housekeeping Genes'!$C8,Calculations!$C$292:$M$387,5,0))</f>
        <v/>
      </c>
      <c r="AD297" s="36" t="str">
        <f>IF(ISERROR(VLOOKUP('Choose Housekeeping Genes'!$C8,Calculations!$C$292:$CB$387,6,0)),"",VLOOKUP('Choose Housekeeping Genes'!$C8,Calculations!$C$292:$M$387,6,0))</f>
        <v/>
      </c>
      <c r="AE297" s="36" t="str">
        <f>IF(ISERROR(VLOOKUP('Choose Housekeeping Genes'!$C8,Calculations!$C$292:$CB$387,7,0)),"",VLOOKUP('Choose Housekeeping Genes'!$C8,Calculations!$C$292:$M$387,7,0))</f>
        <v/>
      </c>
      <c r="AF297" s="36" t="str">
        <f>IF(ISERROR(VLOOKUP('Choose Housekeeping Genes'!$C8,Calculations!$C$292:$CB$387,8,0)),"",VLOOKUP('Choose Housekeeping Genes'!$C8,Calculations!$C$292:$M$387,8,0))</f>
        <v/>
      </c>
      <c r="AG297" s="36" t="str">
        <f>IF(ISERROR(VLOOKUP('Choose Housekeeping Genes'!$C8,Calculations!$C$292:$CB$387,9,0)),"",VLOOKUP('Choose Housekeeping Genes'!$C8,Calculations!$C$292:$M$387,9,0))</f>
        <v/>
      </c>
      <c r="AH297" s="36" t="str">
        <f>IF(ISERROR(VLOOKUP('Choose Housekeeping Genes'!$C8,Calculations!$C$292:$CB$387,10,0)),"",VLOOKUP('Choose Housekeeping Genes'!$C8,Calculations!$C$292:$M$387,10,0))</f>
        <v/>
      </c>
      <c r="AI297" s="36" t="str">
        <f>IF(ISERROR(VLOOKUP('Choose Housekeeping Genes'!$C8,Calculations!$C$292:$CB$387,11,0)),"",VLOOKUP('Choose Housekeeping Genes'!$C8,Calculations!$C$292:$M$387,11,0))</f>
        <v/>
      </c>
      <c r="AJ297" s="36" t="str">
        <f>IF(ISERROR(VLOOKUP('Choose Housekeeping Genes'!$C8,Calculations!$C$292:$AB$387,14,0)),"",VLOOKUP('Choose Housekeeping Genes'!$C8,Calculations!$C$292:$AB$387,14,0))</f>
        <v/>
      </c>
      <c r="AK297" s="36" t="str">
        <f>IF(ISERROR(VLOOKUP('Choose Housekeeping Genes'!$C8,Calculations!$C$292:$AB$387,15,0)),"",VLOOKUP('Choose Housekeeping Genes'!$C8,Calculations!$C$292:$AB$387,15,0))</f>
        <v/>
      </c>
      <c r="AL297" s="36" t="str">
        <f>IF(ISERROR(VLOOKUP('Choose Housekeeping Genes'!$C8,Calculations!$C$292:$AB$387,16,0)),"",VLOOKUP('Choose Housekeeping Genes'!$C8,Calculations!$C$292:$AB$387,16,0))</f>
        <v/>
      </c>
      <c r="AM297" s="36" t="str">
        <f>IF(ISERROR(VLOOKUP('Choose Housekeeping Genes'!$C8,Calculations!$C$292:$AB$387,17,0)),"",VLOOKUP('Choose Housekeeping Genes'!$C8,Calculations!$C$292:$AB$387,17,0))</f>
        <v/>
      </c>
      <c r="AN297" s="36" t="str">
        <f>IF(ISERROR(VLOOKUP('Choose Housekeeping Genes'!$C8,Calculations!$C$292:$AB$387,18,0)),"",VLOOKUP('Choose Housekeeping Genes'!$C8,Calculations!$C$292:$AB$387,18,0))</f>
        <v/>
      </c>
      <c r="AO297" s="36" t="str">
        <f>IF(ISERROR(VLOOKUP('Choose Housekeeping Genes'!$C8,Calculations!$C$292:$AB$387,19,0)),"",VLOOKUP('Choose Housekeeping Genes'!$C8,Calculations!$C$292:$AB$387,19,0))</f>
        <v/>
      </c>
      <c r="AP297" s="36" t="str">
        <f>IF(ISERROR(VLOOKUP('Choose Housekeeping Genes'!$C8,Calculations!$C$292:$AB$387,20,0)),"",VLOOKUP('Choose Housekeeping Genes'!$C8,Calculations!$C$292:$AB$387,20,0))</f>
        <v/>
      </c>
      <c r="AQ297" s="36" t="str">
        <f>IF(ISERROR(VLOOKUP('Choose Housekeeping Genes'!$C8,Calculations!$C$292:$AB$387,21,0)),"",VLOOKUP('Choose Housekeeping Genes'!$C8,Calculations!$C$292:$AB$387,21,0))</f>
        <v/>
      </c>
      <c r="AR297" s="36" t="str">
        <f>IF(ISERROR(VLOOKUP('Choose Housekeeping Genes'!$C8,Calculations!$C$292:$AB$387,22,0)),"",VLOOKUP('Choose Housekeeping Genes'!$C8,Calculations!$C$292:$AB$387,22,0))</f>
        <v/>
      </c>
      <c r="AS297" s="36" t="str">
        <f>IF(ISERROR(VLOOKUP('Choose Housekeeping Genes'!$C8,Calculations!$C$292:$AB$387,23,0)),"",VLOOKUP('Choose Housekeeping Genes'!$C8,Calculations!$C$292:$AB$387,23,0))</f>
        <v/>
      </c>
      <c r="AT297" s="34" t="str">
        <f t="shared" si="276"/>
        <v/>
      </c>
      <c r="AU297" s="34" t="str">
        <f t="shared" si="277"/>
        <v/>
      </c>
      <c r="AV297" s="34" t="str">
        <f t="shared" si="278"/>
        <v/>
      </c>
      <c r="AW297" s="34" t="str">
        <f t="shared" si="279"/>
        <v/>
      </c>
      <c r="AX297" s="34" t="str">
        <f t="shared" si="280"/>
        <v/>
      </c>
      <c r="AY297" s="34" t="str">
        <f t="shared" si="281"/>
        <v/>
      </c>
      <c r="AZ297" s="34" t="str">
        <f t="shared" si="282"/>
        <v/>
      </c>
      <c r="BA297" s="34" t="str">
        <f t="shared" si="283"/>
        <v/>
      </c>
      <c r="BB297" s="34" t="str">
        <f t="shared" si="284"/>
        <v/>
      </c>
      <c r="BC297" s="34" t="str">
        <f t="shared" si="285"/>
        <v/>
      </c>
      <c r="BD297" s="34" t="str">
        <f t="shared" si="289"/>
        <v/>
      </c>
      <c r="BE297" s="34" t="str">
        <f t="shared" si="290"/>
        <v/>
      </c>
      <c r="BF297" s="34" t="str">
        <f t="shared" si="291"/>
        <v/>
      </c>
      <c r="BG297" s="34" t="str">
        <f t="shared" si="292"/>
        <v/>
      </c>
      <c r="BH297" s="34" t="str">
        <f t="shared" si="293"/>
        <v/>
      </c>
      <c r="BI297" s="34" t="str">
        <f t="shared" si="294"/>
        <v/>
      </c>
      <c r="BJ297" s="34" t="str">
        <f t="shared" si="295"/>
        <v/>
      </c>
      <c r="BK297" s="34" t="str">
        <f t="shared" si="296"/>
        <v/>
      </c>
      <c r="BL297" s="34" t="str">
        <f t="shared" si="297"/>
        <v/>
      </c>
      <c r="BM297" s="34" t="str">
        <f t="shared" si="298"/>
        <v/>
      </c>
      <c r="BN297" s="36" t="e">
        <f t="shared" si="287"/>
        <v>#DIV/0!</v>
      </c>
      <c r="BO297" s="36" t="e">
        <f t="shared" si="288"/>
        <v>#DIV/0!</v>
      </c>
      <c r="BP297" s="37" t="str">
        <f t="shared" si="256"/>
        <v/>
      </c>
      <c r="BQ297" s="37" t="str">
        <f t="shared" si="257"/>
        <v/>
      </c>
      <c r="BR297" s="37" t="str">
        <f t="shared" si="258"/>
        <v/>
      </c>
      <c r="BS297" s="37" t="str">
        <f t="shared" si="259"/>
        <v/>
      </c>
      <c r="BT297" s="37" t="str">
        <f t="shared" si="260"/>
        <v/>
      </c>
      <c r="BU297" s="37" t="str">
        <f t="shared" si="261"/>
        <v/>
      </c>
      <c r="BV297" s="37" t="str">
        <f t="shared" si="262"/>
        <v/>
      </c>
      <c r="BW297" s="37" t="str">
        <f t="shared" si="263"/>
        <v/>
      </c>
      <c r="BX297" s="37" t="str">
        <f t="shared" si="264"/>
        <v/>
      </c>
      <c r="BY297" s="37" t="str">
        <f t="shared" si="265"/>
        <v/>
      </c>
      <c r="BZ297" s="37" t="str">
        <f t="shared" si="266"/>
        <v/>
      </c>
      <c r="CA297" s="37" t="str">
        <f t="shared" si="267"/>
        <v/>
      </c>
      <c r="CB297" s="37" t="str">
        <f t="shared" si="268"/>
        <v/>
      </c>
      <c r="CC297" s="37" t="str">
        <f t="shared" si="269"/>
        <v/>
      </c>
      <c r="CD297" s="37" t="str">
        <f t="shared" si="270"/>
        <v/>
      </c>
      <c r="CE297" s="37" t="str">
        <f t="shared" si="271"/>
        <v/>
      </c>
      <c r="CF297" s="37" t="str">
        <f t="shared" si="272"/>
        <v/>
      </c>
      <c r="CG297" s="37" t="str">
        <f t="shared" si="273"/>
        <v/>
      </c>
      <c r="CH297" s="37" t="str">
        <f t="shared" si="274"/>
        <v/>
      </c>
      <c r="CI297" s="37" t="str">
        <f t="shared" si="275"/>
        <v/>
      </c>
    </row>
    <row r="298" spans="1:87" ht="12.75">
      <c r="A298" s="16"/>
      <c r="B298" s="14" t="str">
        <f>'Gene Table'!E297</f>
        <v>VNN2</v>
      </c>
      <c r="C298" s="14" t="s">
        <v>33</v>
      </c>
      <c r="D298" s="15" t="str">
        <f>IF(SUM('Test Sample Data'!D$3:D$98)&gt;10,IF(AND(ISNUMBER('Test Sample Data'!D297),'Test Sample Data'!D297&lt;$B$1,'Test Sample Data'!D297&gt;0),'Test Sample Data'!D297,$B$1),"")</f>
        <v/>
      </c>
      <c r="E298" s="15" t="str">
        <f>IF(SUM('Test Sample Data'!E$3:E$98)&gt;10,IF(AND(ISNUMBER('Test Sample Data'!E297),'Test Sample Data'!E297&lt;$B$1,'Test Sample Data'!E297&gt;0),'Test Sample Data'!E297,$B$1),"")</f>
        <v/>
      </c>
      <c r="F298" s="15" t="str">
        <f>IF(SUM('Test Sample Data'!F$3:F$98)&gt;10,IF(AND(ISNUMBER('Test Sample Data'!F297),'Test Sample Data'!F297&lt;$B$1,'Test Sample Data'!F297&gt;0),'Test Sample Data'!F297,$B$1),"")</f>
        <v/>
      </c>
      <c r="G298" s="15" t="str">
        <f>IF(SUM('Test Sample Data'!G$3:G$98)&gt;10,IF(AND(ISNUMBER('Test Sample Data'!G297),'Test Sample Data'!G297&lt;$B$1,'Test Sample Data'!G297&gt;0),'Test Sample Data'!G297,$B$1),"")</f>
        <v/>
      </c>
      <c r="H298" s="15" t="str">
        <f>IF(SUM('Test Sample Data'!H$3:H$98)&gt;10,IF(AND(ISNUMBER('Test Sample Data'!H297),'Test Sample Data'!H297&lt;$B$1,'Test Sample Data'!H297&gt;0),'Test Sample Data'!H297,$B$1),"")</f>
        <v/>
      </c>
      <c r="I298" s="15" t="str">
        <f>IF(SUM('Test Sample Data'!I$3:I$98)&gt;10,IF(AND(ISNUMBER('Test Sample Data'!I297),'Test Sample Data'!I297&lt;$B$1,'Test Sample Data'!I297&gt;0),'Test Sample Data'!I297,$B$1),"")</f>
        <v/>
      </c>
      <c r="J298" s="15" t="str">
        <f>IF(SUM('Test Sample Data'!J$3:J$98)&gt;10,IF(AND(ISNUMBER('Test Sample Data'!J297),'Test Sample Data'!J297&lt;$B$1,'Test Sample Data'!J297&gt;0),'Test Sample Data'!J297,$B$1),"")</f>
        <v/>
      </c>
      <c r="K298" s="15" t="str">
        <f>IF(SUM('Test Sample Data'!K$3:K$98)&gt;10,IF(AND(ISNUMBER('Test Sample Data'!K297),'Test Sample Data'!K297&lt;$B$1,'Test Sample Data'!K297&gt;0),'Test Sample Data'!K297,$B$1),"")</f>
        <v/>
      </c>
      <c r="L298" s="15" t="str">
        <f>IF(SUM('Test Sample Data'!L$3:L$98)&gt;10,IF(AND(ISNUMBER('Test Sample Data'!L297),'Test Sample Data'!L297&lt;$B$1,'Test Sample Data'!L297&gt;0),'Test Sample Data'!L297,$B$1),"")</f>
        <v/>
      </c>
      <c r="M298" s="15" t="str">
        <f>IF(SUM('Test Sample Data'!M$3:M$98)&gt;10,IF(AND(ISNUMBER('Test Sample Data'!M297),'Test Sample Data'!M297&lt;$B$1,'Test Sample Data'!M297&gt;0),'Test Sample Data'!M297,$B$1),"")</f>
        <v/>
      </c>
      <c r="N298" s="15" t="str">
        <f>'Gene Table'!E297</f>
        <v>VNN2</v>
      </c>
      <c r="O298" s="14" t="s">
        <v>33</v>
      </c>
      <c r="P298" s="15" t="str">
        <f>IF(SUM('Control Sample Data'!D$3:D$98)&gt;10,IF(AND(ISNUMBER('Control Sample Data'!D297),'Control Sample Data'!D297&lt;$B$1,'Control Sample Data'!D297&gt;0),'Control Sample Data'!D297,$B$1),"")</f>
        <v/>
      </c>
      <c r="Q298" s="15" t="str">
        <f>IF(SUM('Control Sample Data'!E$3:E$98)&gt;10,IF(AND(ISNUMBER('Control Sample Data'!E297),'Control Sample Data'!E297&lt;$B$1,'Control Sample Data'!E297&gt;0),'Control Sample Data'!E297,$B$1),"")</f>
        <v/>
      </c>
      <c r="R298" s="15" t="str">
        <f>IF(SUM('Control Sample Data'!F$3:F$98)&gt;10,IF(AND(ISNUMBER('Control Sample Data'!F297),'Control Sample Data'!F297&lt;$B$1,'Control Sample Data'!F297&gt;0),'Control Sample Data'!F297,$B$1),"")</f>
        <v/>
      </c>
      <c r="S298" s="15" t="str">
        <f>IF(SUM('Control Sample Data'!G$3:G$98)&gt;10,IF(AND(ISNUMBER('Control Sample Data'!G297),'Control Sample Data'!G297&lt;$B$1,'Control Sample Data'!G297&gt;0),'Control Sample Data'!G297,$B$1),"")</f>
        <v/>
      </c>
      <c r="T298" s="15" t="str">
        <f>IF(SUM('Control Sample Data'!H$3:H$98)&gt;10,IF(AND(ISNUMBER('Control Sample Data'!H297),'Control Sample Data'!H297&lt;$B$1,'Control Sample Data'!H297&gt;0),'Control Sample Data'!H297,$B$1),"")</f>
        <v/>
      </c>
      <c r="U298" s="15" t="str">
        <f>IF(SUM('Control Sample Data'!I$3:I$98)&gt;10,IF(AND(ISNUMBER('Control Sample Data'!I297),'Control Sample Data'!I297&lt;$B$1,'Control Sample Data'!I297&gt;0),'Control Sample Data'!I297,$B$1),"")</f>
        <v/>
      </c>
      <c r="V298" s="15" t="str">
        <f>IF(SUM('Control Sample Data'!J$3:J$98)&gt;10,IF(AND(ISNUMBER('Control Sample Data'!J297),'Control Sample Data'!J297&lt;$B$1,'Control Sample Data'!J297&gt;0),'Control Sample Data'!J297,$B$1),"")</f>
        <v/>
      </c>
      <c r="W298" s="15" t="str">
        <f>IF(SUM('Control Sample Data'!K$3:K$98)&gt;10,IF(AND(ISNUMBER('Control Sample Data'!K297),'Control Sample Data'!K297&lt;$B$1,'Control Sample Data'!K297&gt;0),'Control Sample Data'!K297,$B$1),"")</f>
        <v/>
      </c>
      <c r="X298" s="15" t="str">
        <f>IF(SUM('Control Sample Data'!L$3:L$98)&gt;10,IF(AND(ISNUMBER('Control Sample Data'!L297),'Control Sample Data'!L297&lt;$B$1,'Control Sample Data'!L297&gt;0),'Control Sample Data'!L297,$B$1),"")</f>
        <v/>
      </c>
      <c r="Y298" s="15" t="str">
        <f>IF(SUM('Control Sample Data'!M$3:M$98)&gt;10,IF(AND(ISNUMBER('Control Sample Data'!M297),'Control Sample Data'!M297&lt;$B$1,'Control Sample Data'!M297&gt;0),'Control Sample Data'!M297,$B$1),"")</f>
        <v/>
      </c>
      <c r="Z298" s="36" t="str">
        <f>IF(ISERROR(VLOOKUP('Choose Housekeeping Genes'!$C9,Calculations!$C$292:$CB$387,2,0)),"",VLOOKUP('Choose Housekeeping Genes'!$C9,Calculations!$C$292:$M$387,2,0))</f>
        <v/>
      </c>
      <c r="AA298" s="36" t="str">
        <f>IF(ISERROR(VLOOKUP('Choose Housekeeping Genes'!$C9,Calculations!$C$292:$CB$387,3,0)),"",VLOOKUP('Choose Housekeeping Genes'!$C9,Calculations!$C$292:$M$387,3,0))</f>
        <v/>
      </c>
      <c r="AB298" s="36" t="str">
        <f>IF(ISERROR(VLOOKUP('Choose Housekeeping Genes'!$C9,Calculations!$C$292:$CB$387,4,0)),"",VLOOKUP('Choose Housekeeping Genes'!$C9,Calculations!$C$292:$M$387,4,0))</f>
        <v/>
      </c>
      <c r="AC298" s="36" t="str">
        <f>IF(ISERROR(VLOOKUP('Choose Housekeeping Genes'!$C9,Calculations!$C$292:$CB$387,5,0)),"",VLOOKUP('Choose Housekeeping Genes'!$C9,Calculations!$C$292:$M$387,5,0))</f>
        <v/>
      </c>
      <c r="AD298" s="36" t="str">
        <f>IF(ISERROR(VLOOKUP('Choose Housekeeping Genes'!$C9,Calculations!$C$292:$CB$387,6,0)),"",VLOOKUP('Choose Housekeeping Genes'!$C9,Calculations!$C$292:$M$387,6,0))</f>
        <v/>
      </c>
      <c r="AE298" s="36" t="str">
        <f>IF(ISERROR(VLOOKUP('Choose Housekeeping Genes'!$C9,Calculations!$C$292:$CB$387,7,0)),"",VLOOKUP('Choose Housekeeping Genes'!$C9,Calculations!$C$292:$M$387,7,0))</f>
        <v/>
      </c>
      <c r="AF298" s="36" t="str">
        <f>IF(ISERROR(VLOOKUP('Choose Housekeeping Genes'!$C9,Calculations!$C$292:$CB$387,8,0)),"",VLOOKUP('Choose Housekeeping Genes'!$C9,Calculations!$C$292:$M$387,8,0))</f>
        <v/>
      </c>
      <c r="AG298" s="36" t="str">
        <f>IF(ISERROR(VLOOKUP('Choose Housekeeping Genes'!$C9,Calculations!$C$292:$CB$387,9,0)),"",VLOOKUP('Choose Housekeeping Genes'!$C9,Calculations!$C$292:$M$387,9,0))</f>
        <v/>
      </c>
      <c r="AH298" s="36" t="str">
        <f>IF(ISERROR(VLOOKUP('Choose Housekeeping Genes'!$C9,Calculations!$C$292:$CB$387,10,0)),"",VLOOKUP('Choose Housekeeping Genes'!$C9,Calculations!$C$292:$M$387,10,0))</f>
        <v/>
      </c>
      <c r="AI298" s="36" t="str">
        <f>IF(ISERROR(VLOOKUP('Choose Housekeeping Genes'!$C9,Calculations!$C$292:$CB$387,11,0)),"",VLOOKUP('Choose Housekeeping Genes'!$C9,Calculations!$C$292:$M$387,11,0))</f>
        <v/>
      </c>
      <c r="AJ298" s="36" t="str">
        <f>IF(ISERROR(VLOOKUP('Choose Housekeeping Genes'!$C9,Calculations!$C$292:$AB$387,14,0)),"",VLOOKUP('Choose Housekeeping Genes'!$C9,Calculations!$C$292:$AB$387,14,0))</f>
        <v/>
      </c>
      <c r="AK298" s="36" t="str">
        <f>IF(ISERROR(VLOOKUP('Choose Housekeeping Genes'!$C9,Calculations!$C$292:$AB$387,15,0)),"",VLOOKUP('Choose Housekeeping Genes'!$C9,Calculations!$C$292:$AB$387,15,0))</f>
        <v/>
      </c>
      <c r="AL298" s="36" t="str">
        <f>IF(ISERROR(VLOOKUP('Choose Housekeeping Genes'!$C9,Calculations!$C$292:$AB$387,16,0)),"",VLOOKUP('Choose Housekeeping Genes'!$C9,Calculations!$C$292:$AB$387,16,0))</f>
        <v/>
      </c>
      <c r="AM298" s="36" t="str">
        <f>IF(ISERROR(VLOOKUP('Choose Housekeeping Genes'!$C9,Calculations!$C$292:$AB$387,17,0)),"",VLOOKUP('Choose Housekeeping Genes'!$C9,Calculations!$C$292:$AB$387,17,0))</f>
        <v/>
      </c>
      <c r="AN298" s="36" t="str">
        <f>IF(ISERROR(VLOOKUP('Choose Housekeeping Genes'!$C9,Calculations!$C$292:$AB$387,18,0)),"",VLOOKUP('Choose Housekeeping Genes'!$C9,Calculations!$C$292:$AB$387,18,0))</f>
        <v/>
      </c>
      <c r="AO298" s="36" t="str">
        <f>IF(ISERROR(VLOOKUP('Choose Housekeeping Genes'!$C9,Calculations!$C$292:$AB$387,19,0)),"",VLOOKUP('Choose Housekeeping Genes'!$C9,Calculations!$C$292:$AB$387,19,0))</f>
        <v/>
      </c>
      <c r="AP298" s="36" t="str">
        <f>IF(ISERROR(VLOOKUP('Choose Housekeeping Genes'!$C9,Calculations!$C$292:$AB$387,20,0)),"",VLOOKUP('Choose Housekeeping Genes'!$C9,Calculations!$C$292:$AB$387,20,0))</f>
        <v/>
      </c>
      <c r="AQ298" s="36" t="str">
        <f>IF(ISERROR(VLOOKUP('Choose Housekeeping Genes'!$C9,Calculations!$C$292:$AB$387,21,0)),"",VLOOKUP('Choose Housekeeping Genes'!$C9,Calculations!$C$292:$AB$387,21,0))</f>
        <v/>
      </c>
      <c r="AR298" s="36" t="str">
        <f>IF(ISERROR(VLOOKUP('Choose Housekeeping Genes'!$C9,Calculations!$C$292:$AB$387,22,0)),"",VLOOKUP('Choose Housekeeping Genes'!$C9,Calculations!$C$292:$AB$387,22,0))</f>
        <v/>
      </c>
      <c r="AS298" s="36" t="str">
        <f>IF(ISERROR(VLOOKUP('Choose Housekeeping Genes'!$C9,Calculations!$C$292:$AB$387,23,0)),"",VLOOKUP('Choose Housekeeping Genes'!$C9,Calculations!$C$292:$AB$387,23,0))</f>
        <v/>
      </c>
      <c r="AT298" s="34" t="str">
        <f t="shared" si="276"/>
        <v/>
      </c>
      <c r="AU298" s="34" t="str">
        <f t="shared" si="277"/>
        <v/>
      </c>
      <c r="AV298" s="34" t="str">
        <f t="shared" si="278"/>
        <v/>
      </c>
      <c r="AW298" s="34" t="str">
        <f t="shared" si="279"/>
        <v/>
      </c>
      <c r="AX298" s="34" t="str">
        <f t="shared" si="280"/>
        <v/>
      </c>
      <c r="AY298" s="34" t="str">
        <f t="shared" si="281"/>
        <v/>
      </c>
      <c r="AZ298" s="34" t="str">
        <f t="shared" si="282"/>
        <v/>
      </c>
      <c r="BA298" s="34" t="str">
        <f t="shared" si="283"/>
        <v/>
      </c>
      <c r="BB298" s="34" t="str">
        <f t="shared" si="284"/>
        <v/>
      </c>
      <c r="BC298" s="34" t="str">
        <f t="shared" si="285"/>
        <v/>
      </c>
      <c r="BD298" s="34" t="str">
        <f t="shared" si="289"/>
        <v/>
      </c>
      <c r="BE298" s="34" t="str">
        <f t="shared" si="290"/>
        <v/>
      </c>
      <c r="BF298" s="34" t="str">
        <f t="shared" si="291"/>
        <v/>
      </c>
      <c r="BG298" s="34" t="str">
        <f t="shared" si="292"/>
        <v/>
      </c>
      <c r="BH298" s="34" t="str">
        <f t="shared" si="293"/>
        <v/>
      </c>
      <c r="BI298" s="34" t="str">
        <f t="shared" si="294"/>
        <v/>
      </c>
      <c r="BJ298" s="34" t="str">
        <f t="shared" si="295"/>
        <v/>
      </c>
      <c r="BK298" s="34" t="str">
        <f t="shared" si="296"/>
        <v/>
      </c>
      <c r="BL298" s="34" t="str">
        <f t="shared" si="297"/>
        <v/>
      </c>
      <c r="BM298" s="34" t="str">
        <f t="shared" si="298"/>
        <v/>
      </c>
      <c r="BN298" s="36" t="e">
        <f t="shared" si="287"/>
        <v>#DIV/0!</v>
      </c>
      <c r="BO298" s="36" t="e">
        <f t="shared" si="288"/>
        <v>#DIV/0!</v>
      </c>
      <c r="BP298" s="37" t="str">
        <f t="shared" si="256"/>
        <v/>
      </c>
      <c r="BQ298" s="37" t="str">
        <f t="shared" si="257"/>
        <v/>
      </c>
      <c r="BR298" s="37" t="str">
        <f t="shared" si="258"/>
        <v/>
      </c>
      <c r="BS298" s="37" t="str">
        <f t="shared" si="259"/>
        <v/>
      </c>
      <c r="BT298" s="37" t="str">
        <f t="shared" si="260"/>
        <v/>
      </c>
      <c r="BU298" s="37" t="str">
        <f t="shared" si="261"/>
        <v/>
      </c>
      <c r="BV298" s="37" t="str">
        <f t="shared" si="262"/>
        <v/>
      </c>
      <c r="BW298" s="37" t="str">
        <f t="shared" si="263"/>
        <v/>
      </c>
      <c r="BX298" s="37" t="str">
        <f t="shared" si="264"/>
        <v/>
      </c>
      <c r="BY298" s="37" t="str">
        <f t="shared" si="265"/>
        <v/>
      </c>
      <c r="BZ298" s="37" t="str">
        <f t="shared" si="266"/>
        <v/>
      </c>
      <c r="CA298" s="37" t="str">
        <f t="shared" si="267"/>
        <v/>
      </c>
      <c r="CB298" s="37" t="str">
        <f t="shared" si="268"/>
        <v/>
      </c>
      <c r="CC298" s="37" t="str">
        <f t="shared" si="269"/>
        <v/>
      </c>
      <c r="CD298" s="37" t="str">
        <f t="shared" si="270"/>
        <v/>
      </c>
      <c r="CE298" s="37" t="str">
        <f t="shared" si="271"/>
        <v/>
      </c>
      <c r="CF298" s="37" t="str">
        <f t="shared" si="272"/>
        <v/>
      </c>
      <c r="CG298" s="37" t="str">
        <f t="shared" si="273"/>
        <v/>
      </c>
      <c r="CH298" s="37" t="str">
        <f t="shared" si="274"/>
        <v/>
      </c>
      <c r="CI298" s="37" t="str">
        <f t="shared" si="275"/>
        <v/>
      </c>
    </row>
    <row r="299" spans="1:87" ht="12.75">
      <c r="A299" s="16"/>
      <c r="B299" s="14" t="str">
        <f>'Gene Table'!E298</f>
        <v>PCAF</v>
      </c>
      <c r="C299" s="14" t="s">
        <v>37</v>
      </c>
      <c r="D299" s="15" t="str">
        <f>IF(SUM('Test Sample Data'!D$3:D$98)&gt;10,IF(AND(ISNUMBER('Test Sample Data'!D298),'Test Sample Data'!D298&lt;$B$1,'Test Sample Data'!D298&gt;0),'Test Sample Data'!D298,$B$1),"")</f>
        <v/>
      </c>
      <c r="E299" s="15" t="str">
        <f>IF(SUM('Test Sample Data'!E$3:E$98)&gt;10,IF(AND(ISNUMBER('Test Sample Data'!E298),'Test Sample Data'!E298&lt;$B$1,'Test Sample Data'!E298&gt;0),'Test Sample Data'!E298,$B$1),"")</f>
        <v/>
      </c>
      <c r="F299" s="15" t="str">
        <f>IF(SUM('Test Sample Data'!F$3:F$98)&gt;10,IF(AND(ISNUMBER('Test Sample Data'!F298),'Test Sample Data'!F298&lt;$B$1,'Test Sample Data'!F298&gt;0),'Test Sample Data'!F298,$B$1),"")</f>
        <v/>
      </c>
      <c r="G299" s="15" t="str">
        <f>IF(SUM('Test Sample Data'!G$3:G$98)&gt;10,IF(AND(ISNUMBER('Test Sample Data'!G298),'Test Sample Data'!G298&lt;$B$1,'Test Sample Data'!G298&gt;0),'Test Sample Data'!G298,$B$1),"")</f>
        <v/>
      </c>
      <c r="H299" s="15" t="str">
        <f>IF(SUM('Test Sample Data'!H$3:H$98)&gt;10,IF(AND(ISNUMBER('Test Sample Data'!H298),'Test Sample Data'!H298&lt;$B$1,'Test Sample Data'!H298&gt;0),'Test Sample Data'!H298,$B$1),"")</f>
        <v/>
      </c>
      <c r="I299" s="15" t="str">
        <f>IF(SUM('Test Sample Data'!I$3:I$98)&gt;10,IF(AND(ISNUMBER('Test Sample Data'!I298),'Test Sample Data'!I298&lt;$B$1,'Test Sample Data'!I298&gt;0),'Test Sample Data'!I298,$B$1),"")</f>
        <v/>
      </c>
      <c r="J299" s="15" t="str">
        <f>IF(SUM('Test Sample Data'!J$3:J$98)&gt;10,IF(AND(ISNUMBER('Test Sample Data'!J298),'Test Sample Data'!J298&lt;$B$1,'Test Sample Data'!J298&gt;0),'Test Sample Data'!J298,$B$1),"")</f>
        <v/>
      </c>
      <c r="K299" s="15" t="str">
        <f>IF(SUM('Test Sample Data'!K$3:K$98)&gt;10,IF(AND(ISNUMBER('Test Sample Data'!K298),'Test Sample Data'!K298&lt;$B$1,'Test Sample Data'!K298&gt;0),'Test Sample Data'!K298,$B$1),"")</f>
        <v/>
      </c>
      <c r="L299" s="15" t="str">
        <f>IF(SUM('Test Sample Data'!L$3:L$98)&gt;10,IF(AND(ISNUMBER('Test Sample Data'!L298),'Test Sample Data'!L298&lt;$B$1,'Test Sample Data'!L298&gt;0),'Test Sample Data'!L298,$B$1),"")</f>
        <v/>
      </c>
      <c r="M299" s="15" t="str">
        <f>IF(SUM('Test Sample Data'!M$3:M$98)&gt;10,IF(AND(ISNUMBER('Test Sample Data'!M298),'Test Sample Data'!M298&lt;$B$1,'Test Sample Data'!M298&gt;0),'Test Sample Data'!M298,$B$1),"")</f>
        <v/>
      </c>
      <c r="N299" s="15" t="str">
        <f>'Gene Table'!E298</f>
        <v>PCAF</v>
      </c>
      <c r="O299" s="14" t="s">
        <v>37</v>
      </c>
      <c r="P299" s="15" t="str">
        <f>IF(SUM('Control Sample Data'!D$3:D$98)&gt;10,IF(AND(ISNUMBER('Control Sample Data'!D298),'Control Sample Data'!D298&lt;$B$1,'Control Sample Data'!D298&gt;0),'Control Sample Data'!D298,$B$1),"")</f>
        <v/>
      </c>
      <c r="Q299" s="15" t="str">
        <f>IF(SUM('Control Sample Data'!E$3:E$98)&gt;10,IF(AND(ISNUMBER('Control Sample Data'!E298),'Control Sample Data'!E298&lt;$B$1,'Control Sample Data'!E298&gt;0),'Control Sample Data'!E298,$B$1),"")</f>
        <v/>
      </c>
      <c r="R299" s="15" t="str">
        <f>IF(SUM('Control Sample Data'!F$3:F$98)&gt;10,IF(AND(ISNUMBER('Control Sample Data'!F298),'Control Sample Data'!F298&lt;$B$1,'Control Sample Data'!F298&gt;0),'Control Sample Data'!F298,$B$1),"")</f>
        <v/>
      </c>
      <c r="S299" s="15" t="str">
        <f>IF(SUM('Control Sample Data'!G$3:G$98)&gt;10,IF(AND(ISNUMBER('Control Sample Data'!G298),'Control Sample Data'!G298&lt;$B$1,'Control Sample Data'!G298&gt;0),'Control Sample Data'!G298,$B$1),"")</f>
        <v/>
      </c>
      <c r="T299" s="15" t="str">
        <f>IF(SUM('Control Sample Data'!H$3:H$98)&gt;10,IF(AND(ISNUMBER('Control Sample Data'!H298),'Control Sample Data'!H298&lt;$B$1,'Control Sample Data'!H298&gt;0),'Control Sample Data'!H298,$B$1),"")</f>
        <v/>
      </c>
      <c r="U299" s="15" t="str">
        <f>IF(SUM('Control Sample Data'!I$3:I$98)&gt;10,IF(AND(ISNUMBER('Control Sample Data'!I298),'Control Sample Data'!I298&lt;$B$1,'Control Sample Data'!I298&gt;0),'Control Sample Data'!I298,$B$1),"")</f>
        <v/>
      </c>
      <c r="V299" s="15" t="str">
        <f>IF(SUM('Control Sample Data'!J$3:J$98)&gt;10,IF(AND(ISNUMBER('Control Sample Data'!J298),'Control Sample Data'!J298&lt;$B$1,'Control Sample Data'!J298&gt;0),'Control Sample Data'!J298,$B$1),"")</f>
        <v/>
      </c>
      <c r="W299" s="15" t="str">
        <f>IF(SUM('Control Sample Data'!K$3:K$98)&gt;10,IF(AND(ISNUMBER('Control Sample Data'!K298),'Control Sample Data'!K298&lt;$B$1,'Control Sample Data'!K298&gt;0),'Control Sample Data'!K298,$B$1),"")</f>
        <v/>
      </c>
      <c r="X299" s="15" t="str">
        <f>IF(SUM('Control Sample Data'!L$3:L$98)&gt;10,IF(AND(ISNUMBER('Control Sample Data'!L298),'Control Sample Data'!L298&lt;$B$1,'Control Sample Data'!L298&gt;0),'Control Sample Data'!L298,$B$1),"")</f>
        <v/>
      </c>
      <c r="Y299" s="15" t="str">
        <f>IF(SUM('Control Sample Data'!M$3:M$98)&gt;10,IF(AND(ISNUMBER('Control Sample Data'!M298),'Control Sample Data'!M298&lt;$B$1,'Control Sample Data'!M298&gt;0),'Control Sample Data'!M298,$B$1),"")</f>
        <v/>
      </c>
      <c r="Z299" s="36" t="str">
        <f>IF(ISERROR(VLOOKUP('Choose Housekeeping Genes'!$C10,Calculations!$C$292:$CB$387,2,0)),"",VLOOKUP('Choose Housekeeping Genes'!$C10,Calculations!$C$292:$M$387,2,0))</f>
        <v/>
      </c>
      <c r="AA299" s="36" t="str">
        <f>IF(ISERROR(VLOOKUP('Choose Housekeeping Genes'!$C10,Calculations!$C$292:$CB$387,3,0)),"",VLOOKUP('Choose Housekeeping Genes'!$C10,Calculations!$C$292:$M$387,3,0))</f>
        <v/>
      </c>
      <c r="AB299" s="36" t="str">
        <f>IF(ISERROR(VLOOKUP('Choose Housekeeping Genes'!$C10,Calculations!$C$292:$CB$387,4,0)),"",VLOOKUP('Choose Housekeeping Genes'!$C10,Calculations!$C$292:$M$387,4,0))</f>
        <v/>
      </c>
      <c r="AC299" s="36" t="str">
        <f>IF(ISERROR(VLOOKUP('Choose Housekeeping Genes'!$C10,Calculations!$C$292:$CB$387,5,0)),"",VLOOKUP('Choose Housekeeping Genes'!$C10,Calculations!$C$292:$M$387,5,0))</f>
        <v/>
      </c>
      <c r="AD299" s="36" t="str">
        <f>IF(ISERROR(VLOOKUP('Choose Housekeeping Genes'!$C10,Calculations!$C$292:$CB$387,6,0)),"",VLOOKUP('Choose Housekeeping Genes'!$C10,Calculations!$C$292:$M$387,6,0))</f>
        <v/>
      </c>
      <c r="AE299" s="36" t="str">
        <f>IF(ISERROR(VLOOKUP('Choose Housekeeping Genes'!$C10,Calculations!$C$292:$CB$387,7,0)),"",VLOOKUP('Choose Housekeeping Genes'!$C10,Calculations!$C$292:$M$387,7,0))</f>
        <v/>
      </c>
      <c r="AF299" s="36" t="str">
        <f>IF(ISERROR(VLOOKUP('Choose Housekeeping Genes'!$C10,Calculations!$C$292:$CB$387,8,0)),"",VLOOKUP('Choose Housekeeping Genes'!$C10,Calculations!$C$292:$M$387,8,0))</f>
        <v/>
      </c>
      <c r="AG299" s="36" t="str">
        <f>IF(ISERROR(VLOOKUP('Choose Housekeeping Genes'!$C10,Calculations!$C$292:$CB$387,9,0)),"",VLOOKUP('Choose Housekeeping Genes'!$C10,Calculations!$C$292:$M$387,9,0))</f>
        <v/>
      </c>
      <c r="AH299" s="36" t="str">
        <f>IF(ISERROR(VLOOKUP('Choose Housekeeping Genes'!$C10,Calculations!$C$292:$CB$387,10,0)),"",VLOOKUP('Choose Housekeeping Genes'!$C10,Calculations!$C$292:$M$387,10,0))</f>
        <v/>
      </c>
      <c r="AI299" s="36" t="str">
        <f>IF(ISERROR(VLOOKUP('Choose Housekeeping Genes'!$C10,Calculations!$C$292:$CB$387,11,0)),"",VLOOKUP('Choose Housekeeping Genes'!$C10,Calculations!$C$292:$M$387,11,0))</f>
        <v/>
      </c>
      <c r="AJ299" s="36" t="str">
        <f>IF(ISERROR(VLOOKUP('Choose Housekeeping Genes'!$C10,Calculations!$C$292:$AB$387,14,0)),"",VLOOKUP('Choose Housekeeping Genes'!$C10,Calculations!$C$292:$AB$387,14,0))</f>
        <v/>
      </c>
      <c r="AK299" s="36" t="str">
        <f>IF(ISERROR(VLOOKUP('Choose Housekeeping Genes'!$C10,Calculations!$C$292:$AB$387,15,0)),"",VLOOKUP('Choose Housekeeping Genes'!$C10,Calculations!$C$292:$AB$387,15,0))</f>
        <v/>
      </c>
      <c r="AL299" s="36" t="str">
        <f>IF(ISERROR(VLOOKUP('Choose Housekeeping Genes'!$C10,Calculations!$C$292:$AB$387,16,0)),"",VLOOKUP('Choose Housekeeping Genes'!$C10,Calculations!$C$292:$AB$387,16,0))</f>
        <v/>
      </c>
      <c r="AM299" s="36" t="str">
        <f>IF(ISERROR(VLOOKUP('Choose Housekeeping Genes'!$C10,Calculations!$C$292:$AB$387,17,0)),"",VLOOKUP('Choose Housekeeping Genes'!$C10,Calculations!$C$292:$AB$387,17,0))</f>
        <v/>
      </c>
      <c r="AN299" s="36" t="str">
        <f>IF(ISERROR(VLOOKUP('Choose Housekeeping Genes'!$C10,Calculations!$C$292:$AB$387,18,0)),"",VLOOKUP('Choose Housekeeping Genes'!$C10,Calculations!$C$292:$AB$387,18,0))</f>
        <v/>
      </c>
      <c r="AO299" s="36" t="str">
        <f>IF(ISERROR(VLOOKUP('Choose Housekeeping Genes'!$C10,Calculations!$C$292:$AB$387,19,0)),"",VLOOKUP('Choose Housekeeping Genes'!$C10,Calculations!$C$292:$AB$387,19,0))</f>
        <v/>
      </c>
      <c r="AP299" s="36" t="str">
        <f>IF(ISERROR(VLOOKUP('Choose Housekeeping Genes'!$C10,Calculations!$C$292:$AB$387,20,0)),"",VLOOKUP('Choose Housekeeping Genes'!$C10,Calculations!$C$292:$AB$387,20,0))</f>
        <v/>
      </c>
      <c r="AQ299" s="36" t="str">
        <f>IF(ISERROR(VLOOKUP('Choose Housekeeping Genes'!$C10,Calculations!$C$292:$AB$387,21,0)),"",VLOOKUP('Choose Housekeeping Genes'!$C10,Calculations!$C$292:$AB$387,21,0))</f>
        <v/>
      </c>
      <c r="AR299" s="36" t="str">
        <f>IF(ISERROR(VLOOKUP('Choose Housekeeping Genes'!$C10,Calculations!$C$292:$AB$387,22,0)),"",VLOOKUP('Choose Housekeeping Genes'!$C10,Calculations!$C$292:$AB$387,22,0))</f>
        <v/>
      </c>
      <c r="AS299" s="36" t="str">
        <f>IF(ISERROR(VLOOKUP('Choose Housekeeping Genes'!$C10,Calculations!$C$292:$AB$387,23,0)),"",VLOOKUP('Choose Housekeeping Genes'!$C10,Calculations!$C$292:$AB$387,23,0))</f>
        <v/>
      </c>
      <c r="AT299" s="34" t="str">
        <f t="shared" si="276"/>
        <v/>
      </c>
      <c r="AU299" s="34" t="str">
        <f t="shared" si="277"/>
        <v/>
      </c>
      <c r="AV299" s="34" t="str">
        <f t="shared" si="278"/>
        <v/>
      </c>
      <c r="AW299" s="34" t="str">
        <f t="shared" si="279"/>
        <v/>
      </c>
      <c r="AX299" s="34" t="str">
        <f t="shared" si="280"/>
        <v/>
      </c>
      <c r="AY299" s="34" t="str">
        <f t="shared" si="281"/>
        <v/>
      </c>
      <c r="AZ299" s="34" t="str">
        <f t="shared" si="282"/>
        <v/>
      </c>
      <c r="BA299" s="34" t="str">
        <f t="shared" si="283"/>
        <v/>
      </c>
      <c r="BB299" s="34" t="str">
        <f t="shared" si="284"/>
        <v/>
      </c>
      <c r="BC299" s="34" t="str">
        <f t="shared" si="285"/>
        <v/>
      </c>
      <c r="BD299" s="34" t="str">
        <f t="shared" si="289"/>
        <v/>
      </c>
      <c r="BE299" s="34" t="str">
        <f t="shared" si="290"/>
        <v/>
      </c>
      <c r="BF299" s="34" t="str">
        <f t="shared" si="291"/>
        <v/>
      </c>
      <c r="BG299" s="34" t="str">
        <f t="shared" si="292"/>
        <v/>
      </c>
      <c r="BH299" s="34" t="str">
        <f t="shared" si="293"/>
        <v/>
      </c>
      <c r="BI299" s="34" t="str">
        <f t="shared" si="294"/>
        <v/>
      </c>
      <c r="BJ299" s="34" t="str">
        <f t="shared" si="295"/>
        <v/>
      </c>
      <c r="BK299" s="34" t="str">
        <f t="shared" si="296"/>
        <v/>
      </c>
      <c r="BL299" s="34" t="str">
        <f t="shared" si="297"/>
        <v/>
      </c>
      <c r="BM299" s="34" t="str">
        <f t="shared" si="298"/>
        <v/>
      </c>
      <c r="BN299" s="36" t="e">
        <f t="shared" si="287"/>
        <v>#DIV/0!</v>
      </c>
      <c r="BO299" s="36" t="e">
        <f t="shared" si="288"/>
        <v>#DIV/0!</v>
      </c>
      <c r="BP299" s="37" t="str">
        <f t="shared" si="256"/>
        <v/>
      </c>
      <c r="BQ299" s="37" t="str">
        <f t="shared" si="257"/>
        <v/>
      </c>
      <c r="BR299" s="37" t="str">
        <f t="shared" si="258"/>
        <v/>
      </c>
      <c r="BS299" s="37" t="str">
        <f t="shared" si="259"/>
        <v/>
      </c>
      <c r="BT299" s="37" t="str">
        <f t="shared" si="260"/>
        <v/>
      </c>
      <c r="BU299" s="37" t="str">
        <f t="shared" si="261"/>
        <v/>
      </c>
      <c r="BV299" s="37" t="str">
        <f t="shared" si="262"/>
        <v/>
      </c>
      <c r="BW299" s="37" t="str">
        <f t="shared" si="263"/>
        <v/>
      </c>
      <c r="BX299" s="37" t="str">
        <f t="shared" si="264"/>
        <v/>
      </c>
      <c r="BY299" s="37" t="str">
        <f t="shared" si="265"/>
        <v/>
      </c>
      <c r="BZ299" s="37" t="str">
        <f t="shared" si="266"/>
        <v/>
      </c>
      <c r="CA299" s="37" t="str">
        <f t="shared" si="267"/>
        <v/>
      </c>
      <c r="CB299" s="37" t="str">
        <f t="shared" si="268"/>
        <v/>
      </c>
      <c r="CC299" s="37" t="str">
        <f t="shared" si="269"/>
        <v/>
      </c>
      <c r="CD299" s="37" t="str">
        <f t="shared" si="270"/>
        <v/>
      </c>
      <c r="CE299" s="37" t="str">
        <f t="shared" si="271"/>
        <v/>
      </c>
      <c r="CF299" s="37" t="str">
        <f t="shared" si="272"/>
        <v/>
      </c>
      <c r="CG299" s="37" t="str">
        <f t="shared" si="273"/>
        <v/>
      </c>
      <c r="CH299" s="37" t="str">
        <f t="shared" si="274"/>
        <v/>
      </c>
      <c r="CI299" s="37" t="str">
        <f t="shared" si="275"/>
        <v/>
      </c>
    </row>
    <row r="300" spans="1:87" ht="12.75">
      <c r="A300" s="16"/>
      <c r="B300" s="14" t="str">
        <f>'Gene Table'!E299</f>
        <v>NRP1</v>
      </c>
      <c r="C300" s="14" t="s">
        <v>41</v>
      </c>
      <c r="D300" s="15" t="str">
        <f>IF(SUM('Test Sample Data'!D$3:D$98)&gt;10,IF(AND(ISNUMBER('Test Sample Data'!D299),'Test Sample Data'!D299&lt;$B$1,'Test Sample Data'!D299&gt;0),'Test Sample Data'!D299,$B$1),"")</f>
        <v/>
      </c>
      <c r="E300" s="15" t="str">
        <f>IF(SUM('Test Sample Data'!E$3:E$98)&gt;10,IF(AND(ISNUMBER('Test Sample Data'!E299),'Test Sample Data'!E299&lt;$B$1,'Test Sample Data'!E299&gt;0),'Test Sample Data'!E299,$B$1),"")</f>
        <v/>
      </c>
      <c r="F300" s="15" t="str">
        <f>IF(SUM('Test Sample Data'!F$3:F$98)&gt;10,IF(AND(ISNUMBER('Test Sample Data'!F299),'Test Sample Data'!F299&lt;$B$1,'Test Sample Data'!F299&gt;0),'Test Sample Data'!F299,$B$1),"")</f>
        <v/>
      </c>
      <c r="G300" s="15" t="str">
        <f>IF(SUM('Test Sample Data'!G$3:G$98)&gt;10,IF(AND(ISNUMBER('Test Sample Data'!G299),'Test Sample Data'!G299&lt;$B$1,'Test Sample Data'!G299&gt;0),'Test Sample Data'!G299,$B$1),"")</f>
        <v/>
      </c>
      <c r="H300" s="15" t="str">
        <f>IF(SUM('Test Sample Data'!H$3:H$98)&gt;10,IF(AND(ISNUMBER('Test Sample Data'!H299),'Test Sample Data'!H299&lt;$B$1,'Test Sample Data'!H299&gt;0),'Test Sample Data'!H299,$B$1),"")</f>
        <v/>
      </c>
      <c r="I300" s="15" t="str">
        <f>IF(SUM('Test Sample Data'!I$3:I$98)&gt;10,IF(AND(ISNUMBER('Test Sample Data'!I299),'Test Sample Data'!I299&lt;$B$1,'Test Sample Data'!I299&gt;0),'Test Sample Data'!I299,$B$1),"")</f>
        <v/>
      </c>
      <c r="J300" s="15" t="str">
        <f>IF(SUM('Test Sample Data'!J$3:J$98)&gt;10,IF(AND(ISNUMBER('Test Sample Data'!J299),'Test Sample Data'!J299&lt;$B$1,'Test Sample Data'!J299&gt;0),'Test Sample Data'!J299,$B$1),"")</f>
        <v/>
      </c>
      <c r="K300" s="15" t="str">
        <f>IF(SUM('Test Sample Data'!K$3:K$98)&gt;10,IF(AND(ISNUMBER('Test Sample Data'!K299),'Test Sample Data'!K299&lt;$B$1,'Test Sample Data'!K299&gt;0),'Test Sample Data'!K299,$B$1),"")</f>
        <v/>
      </c>
      <c r="L300" s="15" t="str">
        <f>IF(SUM('Test Sample Data'!L$3:L$98)&gt;10,IF(AND(ISNUMBER('Test Sample Data'!L299),'Test Sample Data'!L299&lt;$B$1,'Test Sample Data'!L299&gt;0),'Test Sample Data'!L299,$B$1),"")</f>
        <v/>
      </c>
      <c r="M300" s="15" t="str">
        <f>IF(SUM('Test Sample Data'!M$3:M$98)&gt;10,IF(AND(ISNUMBER('Test Sample Data'!M299),'Test Sample Data'!M299&lt;$B$1,'Test Sample Data'!M299&gt;0),'Test Sample Data'!M299,$B$1),"")</f>
        <v/>
      </c>
      <c r="N300" s="15" t="str">
        <f>'Gene Table'!E299</f>
        <v>NRP1</v>
      </c>
      <c r="O300" s="14" t="s">
        <v>41</v>
      </c>
      <c r="P300" s="15" t="str">
        <f>IF(SUM('Control Sample Data'!D$3:D$98)&gt;10,IF(AND(ISNUMBER('Control Sample Data'!D299),'Control Sample Data'!D299&lt;$B$1,'Control Sample Data'!D299&gt;0),'Control Sample Data'!D299,$B$1),"")</f>
        <v/>
      </c>
      <c r="Q300" s="15" t="str">
        <f>IF(SUM('Control Sample Data'!E$3:E$98)&gt;10,IF(AND(ISNUMBER('Control Sample Data'!E299),'Control Sample Data'!E299&lt;$B$1,'Control Sample Data'!E299&gt;0),'Control Sample Data'!E299,$B$1),"")</f>
        <v/>
      </c>
      <c r="R300" s="15" t="str">
        <f>IF(SUM('Control Sample Data'!F$3:F$98)&gt;10,IF(AND(ISNUMBER('Control Sample Data'!F299),'Control Sample Data'!F299&lt;$B$1,'Control Sample Data'!F299&gt;0),'Control Sample Data'!F299,$B$1),"")</f>
        <v/>
      </c>
      <c r="S300" s="15" t="str">
        <f>IF(SUM('Control Sample Data'!G$3:G$98)&gt;10,IF(AND(ISNUMBER('Control Sample Data'!G299),'Control Sample Data'!G299&lt;$B$1,'Control Sample Data'!G299&gt;0),'Control Sample Data'!G299,$B$1),"")</f>
        <v/>
      </c>
      <c r="T300" s="15" t="str">
        <f>IF(SUM('Control Sample Data'!H$3:H$98)&gt;10,IF(AND(ISNUMBER('Control Sample Data'!H299),'Control Sample Data'!H299&lt;$B$1,'Control Sample Data'!H299&gt;0),'Control Sample Data'!H299,$B$1),"")</f>
        <v/>
      </c>
      <c r="U300" s="15" t="str">
        <f>IF(SUM('Control Sample Data'!I$3:I$98)&gt;10,IF(AND(ISNUMBER('Control Sample Data'!I299),'Control Sample Data'!I299&lt;$B$1,'Control Sample Data'!I299&gt;0),'Control Sample Data'!I299,$B$1),"")</f>
        <v/>
      </c>
      <c r="V300" s="15" t="str">
        <f>IF(SUM('Control Sample Data'!J$3:J$98)&gt;10,IF(AND(ISNUMBER('Control Sample Data'!J299),'Control Sample Data'!J299&lt;$B$1,'Control Sample Data'!J299&gt;0),'Control Sample Data'!J299,$B$1),"")</f>
        <v/>
      </c>
      <c r="W300" s="15" t="str">
        <f>IF(SUM('Control Sample Data'!K$3:K$98)&gt;10,IF(AND(ISNUMBER('Control Sample Data'!K299),'Control Sample Data'!K299&lt;$B$1,'Control Sample Data'!K299&gt;0),'Control Sample Data'!K299,$B$1),"")</f>
        <v/>
      </c>
      <c r="X300" s="15" t="str">
        <f>IF(SUM('Control Sample Data'!L$3:L$98)&gt;10,IF(AND(ISNUMBER('Control Sample Data'!L299),'Control Sample Data'!L299&lt;$B$1,'Control Sample Data'!L299&gt;0),'Control Sample Data'!L299,$B$1),"")</f>
        <v/>
      </c>
      <c r="Y300" s="15" t="str">
        <f>IF(SUM('Control Sample Data'!M$3:M$98)&gt;10,IF(AND(ISNUMBER('Control Sample Data'!M299),'Control Sample Data'!M299&lt;$B$1,'Control Sample Data'!M299&gt;0),'Control Sample Data'!M299,$B$1),"")</f>
        <v/>
      </c>
      <c r="Z300" s="36" t="str">
        <f>IF(ISERROR(VLOOKUP('Choose Housekeeping Genes'!$C11,Calculations!$C$292:$CB$387,2,0)),"",VLOOKUP('Choose Housekeeping Genes'!$C11,Calculations!$C$292:$M$387,2,0))</f>
        <v/>
      </c>
      <c r="AA300" s="36" t="str">
        <f>IF(ISERROR(VLOOKUP('Choose Housekeeping Genes'!$C11,Calculations!$C$292:$CB$387,3,0)),"",VLOOKUP('Choose Housekeeping Genes'!$C11,Calculations!$C$292:$M$387,3,0))</f>
        <v/>
      </c>
      <c r="AB300" s="36" t="str">
        <f>IF(ISERROR(VLOOKUP('Choose Housekeeping Genes'!$C11,Calculations!$C$292:$CB$387,4,0)),"",VLOOKUP('Choose Housekeeping Genes'!$C11,Calculations!$C$292:$M$387,4,0))</f>
        <v/>
      </c>
      <c r="AC300" s="36" t="str">
        <f>IF(ISERROR(VLOOKUP('Choose Housekeeping Genes'!$C11,Calculations!$C$292:$CB$387,5,0)),"",VLOOKUP('Choose Housekeeping Genes'!$C11,Calculations!$C$292:$M$387,5,0))</f>
        <v/>
      </c>
      <c r="AD300" s="36" t="str">
        <f>IF(ISERROR(VLOOKUP('Choose Housekeeping Genes'!$C11,Calculations!$C$292:$CB$387,6,0)),"",VLOOKUP('Choose Housekeeping Genes'!$C11,Calculations!$C$292:$M$387,6,0))</f>
        <v/>
      </c>
      <c r="AE300" s="36" t="str">
        <f>IF(ISERROR(VLOOKUP('Choose Housekeeping Genes'!$C11,Calculations!$C$292:$CB$387,7,0)),"",VLOOKUP('Choose Housekeeping Genes'!$C11,Calculations!$C$292:$M$387,7,0))</f>
        <v/>
      </c>
      <c r="AF300" s="36" t="str">
        <f>IF(ISERROR(VLOOKUP('Choose Housekeeping Genes'!$C11,Calculations!$C$292:$CB$387,8,0)),"",VLOOKUP('Choose Housekeeping Genes'!$C11,Calculations!$C$292:$M$387,8,0))</f>
        <v/>
      </c>
      <c r="AG300" s="36" t="str">
        <f>IF(ISERROR(VLOOKUP('Choose Housekeeping Genes'!$C11,Calculations!$C$292:$CB$387,9,0)),"",VLOOKUP('Choose Housekeeping Genes'!$C11,Calculations!$C$292:$M$387,9,0))</f>
        <v/>
      </c>
      <c r="AH300" s="36" t="str">
        <f>IF(ISERROR(VLOOKUP('Choose Housekeeping Genes'!$C11,Calculations!$C$292:$CB$387,10,0)),"",VLOOKUP('Choose Housekeeping Genes'!$C11,Calculations!$C$292:$M$387,10,0))</f>
        <v/>
      </c>
      <c r="AI300" s="36" t="str">
        <f>IF(ISERROR(VLOOKUP('Choose Housekeeping Genes'!$C11,Calculations!$C$292:$CB$387,11,0)),"",VLOOKUP('Choose Housekeeping Genes'!$C11,Calculations!$C$292:$M$387,11,0))</f>
        <v/>
      </c>
      <c r="AJ300" s="36" t="str">
        <f>IF(ISERROR(VLOOKUP('Choose Housekeeping Genes'!$C11,Calculations!$C$292:$AB$387,14,0)),"",VLOOKUP('Choose Housekeeping Genes'!$C11,Calculations!$C$292:$AB$387,14,0))</f>
        <v/>
      </c>
      <c r="AK300" s="36" t="str">
        <f>IF(ISERROR(VLOOKUP('Choose Housekeeping Genes'!$C11,Calculations!$C$292:$AB$387,15,0)),"",VLOOKUP('Choose Housekeeping Genes'!$C11,Calculations!$C$292:$AB$387,15,0))</f>
        <v/>
      </c>
      <c r="AL300" s="36" t="str">
        <f>IF(ISERROR(VLOOKUP('Choose Housekeeping Genes'!$C11,Calculations!$C$292:$AB$387,16,0)),"",VLOOKUP('Choose Housekeeping Genes'!$C11,Calculations!$C$292:$AB$387,16,0))</f>
        <v/>
      </c>
      <c r="AM300" s="36" t="str">
        <f>IF(ISERROR(VLOOKUP('Choose Housekeeping Genes'!$C11,Calculations!$C$292:$AB$387,17,0)),"",VLOOKUP('Choose Housekeeping Genes'!$C11,Calculations!$C$292:$AB$387,17,0))</f>
        <v/>
      </c>
      <c r="AN300" s="36" t="str">
        <f>IF(ISERROR(VLOOKUP('Choose Housekeeping Genes'!$C11,Calculations!$C$292:$AB$387,18,0)),"",VLOOKUP('Choose Housekeeping Genes'!$C11,Calculations!$C$292:$AB$387,18,0))</f>
        <v/>
      </c>
      <c r="AO300" s="36" t="str">
        <f>IF(ISERROR(VLOOKUP('Choose Housekeeping Genes'!$C11,Calculations!$C$292:$AB$387,19,0)),"",VLOOKUP('Choose Housekeeping Genes'!$C11,Calculations!$C$292:$AB$387,19,0))</f>
        <v/>
      </c>
      <c r="AP300" s="36" t="str">
        <f>IF(ISERROR(VLOOKUP('Choose Housekeeping Genes'!$C11,Calculations!$C$292:$AB$387,20,0)),"",VLOOKUP('Choose Housekeeping Genes'!$C11,Calculations!$C$292:$AB$387,20,0))</f>
        <v/>
      </c>
      <c r="AQ300" s="36" t="str">
        <f>IF(ISERROR(VLOOKUP('Choose Housekeeping Genes'!$C11,Calculations!$C$292:$AB$387,21,0)),"",VLOOKUP('Choose Housekeeping Genes'!$C11,Calculations!$C$292:$AB$387,21,0))</f>
        <v/>
      </c>
      <c r="AR300" s="36" t="str">
        <f>IF(ISERROR(VLOOKUP('Choose Housekeeping Genes'!$C11,Calculations!$C$292:$AB$387,22,0)),"",VLOOKUP('Choose Housekeeping Genes'!$C11,Calculations!$C$292:$AB$387,22,0))</f>
        <v/>
      </c>
      <c r="AS300" s="36" t="str">
        <f>IF(ISERROR(VLOOKUP('Choose Housekeeping Genes'!$C11,Calculations!$C$292:$AB$387,23,0)),"",VLOOKUP('Choose Housekeeping Genes'!$C11,Calculations!$C$292:$AB$387,23,0))</f>
        <v/>
      </c>
      <c r="AT300" s="34" t="str">
        <f t="shared" si="276"/>
        <v/>
      </c>
      <c r="AU300" s="34" t="str">
        <f t="shared" si="277"/>
        <v/>
      </c>
      <c r="AV300" s="34" t="str">
        <f t="shared" si="278"/>
        <v/>
      </c>
      <c r="AW300" s="34" t="str">
        <f t="shared" si="279"/>
        <v/>
      </c>
      <c r="AX300" s="34" t="str">
        <f t="shared" si="280"/>
        <v/>
      </c>
      <c r="AY300" s="34" t="str">
        <f t="shared" si="281"/>
        <v/>
      </c>
      <c r="AZ300" s="34" t="str">
        <f t="shared" si="282"/>
        <v/>
      </c>
      <c r="BA300" s="34" t="str">
        <f t="shared" si="283"/>
        <v/>
      </c>
      <c r="BB300" s="34" t="str">
        <f t="shared" si="284"/>
        <v/>
      </c>
      <c r="BC300" s="34" t="str">
        <f t="shared" si="285"/>
        <v/>
      </c>
      <c r="BD300" s="34" t="str">
        <f t="shared" si="289"/>
        <v/>
      </c>
      <c r="BE300" s="34" t="str">
        <f t="shared" si="290"/>
        <v/>
      </c>
      <c r="BF300" s="34" t="str">
        <f t="shared" si="291"/>
        <v/>
      </c>
      <c r="BG300" s="34" t="str">
        <f t="shared" si="292"/>
        <v/>
      </c>
      <c r="BH300" s="34" t="str">
        <f t="shared" si="293"/>
        <v/>
      </c>
      <c r="BI300" s="34" t="str">
        <f t="shared" si="294"/>
        <v/>
      </c>
      <c r="BJ300" s="34" t="str">
        <f t="shared" si="295"/>
        <v/>
      </c>
      <c r="BK300" s="34" t="str">
        <f t="shared" si="296"/>
        <v/>
      </c>
      <c r="BL300" s="34" t="str">
        <f t="shared" si="297"/>
        <v/>
      </c>
      <c r="BM300" s="34" t="str">
        <f t="shared" si="298"/>
        <v/>
      </c>
      <c r="BN300" s="36" t="e">
        <f t="shared" si="287"/>
        <v>#DIV/0!</v>
      </c>
      <c r="BO300" s="36" t="e">
        <f t="shared" si="288"/>
        <v>#DIV/0!</v>
      </c>
      <c r="BP300" s="37" t="str">
        <f t="shared" si="256"/>
        <v/>
      </c>
      <c r="BQ300" s="37" t="str">
        <f t="shared" si="257"/>
        <v/>
      </c>
      <c r="BR300" s="37" t="str">
        <f t="shared" si="258"/>
        <v/>
      </c>
      <c r="BS300" s="37" t="str">
        <f t="shared" si="259"/>
        <v/>
      </c>
      <c r="BT300" s="37" t="str">
        <f t="shared" si="260"/>
        <v/>
      </c>
      <c r="BU300" s="37" t="str">
        <f t="shared" si="261"/>
        <v/>
      </c>
      <c r="BV300" s="37" t="str">
        <f t="shared" si="262"/>
        <v/>
      </c>
      <c r="BW300" s="37" t="str">
        <f t="shared" si="263"/>
        <v/>
      </c>
      <c r="BX300" s="37" t="str">
        <f t="shared" si="264"/>
        <v/>
      </c>
      <c r="BY300" s="37" t="str">
        <f t="shared" si="265"/>
        <v/>
      </c>
      <c r="BZ300" s="37" t="str">
        <f t="shared" si="266"/>
        <v/>
      </c>
      <c r="CA300" s="37" t="str">
        <f t="shared" si="267"/>
        <v/>
      </c>
      <c r="CB300" s="37" t="str">
        <f t="shared" si="268"/>
        <v/>
      </c>
      <c r="CC300" s="37" t="str">
        <f t="shared" si="269"/>
        <v/>
      </c>
      <c r="CD300" s="37" t="str">
        <f t="shared" si="270"/>
        <v/>
      </c>
      <c r="CE300" s="37" t="str">
        <f t="shared" si="271"/>
        <v/>
      </c>
      <c r="CF300" s="37" t="str">
        <f t="shared" si="272"/>
        <v/>
      </c>
      <c r="CG300" s="37" t="str">
        <f t="shared" si="273"/>
        <v/>
      </c>
      <c r="CH300" s="37" t="str">
        <f t="shared" si="274"/>
        <v/>
      </c>
      <c r="CI300" s="37" t="str">
        <f t="shared" si="275"/>
        <v/>
      </c>
    </row>
    <row r="301" spans="1:87" ht="12.75">
      <c r="A301" s="16"/>
      <c r="B301" s="14" t="str">
        <f>'Gene Table'!E300</f>
        <v>NRP2</v>
      </c>
      <c r="C301" s="14" t="s">
        <v>45</v>
      </c>
      <c r="D301" s="15" t="str">
        <f>IF(SUM('Test Sample Data'!D$3:D$98)&gt;10,IF(AND(ISNUMBER('Test Sample Data'!D300),'Test Sample Data'!D300&lt;$B$1,'Test Sample Data'!D300&gt;0),'Test Sample Data'!D300,$B$1),"")</f>
        <v/>
      </c>
      <c r="E301" s="15" t="str">
        <f>IF(SUM('Test Sample Data'!E$3:E$98)&gt;10,IF(AND(ISNUMBER('Test Sample Data'!E300),'Test Sample Data'!E300&lt;$B$1,'Test Sample Data'!E300&gt;0),'Test Sample Data'!E300,$B$1),"")</f>
        <v/>
      </c>
      <c r="F301" s="15" t="str">
        <f>IF(SUM('Test Sample Data'!F$3:F$98)&gt;10,IF(AND(ISNUMBER('Test Sample Data'!F300),'Test Sample Data'!F300&lt;$B$1,'Test Sample Data'!F300&gt;0),'Test Sample Data'!F300,$B$1),"")</f>
        <v/>
      </c>
      <c r="G301" s="15" t="str">
        <f>IF(SUM('Test Sample Data'!G$3:G$98)&gt;10,IF(AND(ISNUMBER('Test Sample Data'!G300),'Test Sample Data'!G300&lt;$B$1,'Test Sample Data'!G300&gt;0),'Test Sample Data'!G300,$B$1),"")</f>
        <v/>
      </c>
      <c r="H301" s="15" t="str">
        <f>IF(SUM('Test Sample Data'!H$3:H$98)&gt;10,IF(AND(ISNUMBER('Test Sample Data'!H300),'Test Sample Data'!H300&lt;$B$1,'Test Sample Data'!H300&gt;0),'Test Sample Data'!H300,$B$1),"")</f>
        <v/>
      </c>
      <c r="I301" s="15" t="str">
        <f>IF(SUM('Test Sample Data'!I$3:I$98)&gt;10,IF(AND(ISNUMBER('Test Sample Data'!I300),'Test Sample Data'!I300&lt;$B$1,'Test Sample Data'!I300&gt;0),'Test Sample Data'!I300,$B$1),"")</f>
        <v/>
      </c>
      <c r="J301" s="15" t="str">
        <f>IF(SUM('Test Sample Data'!J$3:J$98)&gt;10,IF(AND(ISNUMBER('Test Sample Data'!J300),'Test Sample Data'!J300&lt;$B$1,'Test Sample Data'!J300&gt;0),'Test Sample Data'!J300,$B$1),"")</f>
        <v/>
      </c>
      <c r="K301" s="15" t="str">
        <f>IF(SUM('Test Sample Data'!K$3:K$98)&gt;10,IF(AND(ISNUMBER('Test Sample Data'!K300),'Test Sample Data'!K300&lt;$B$1,'Test Sample Data'!K300&gt;0),'Test Sample Data'!K300,$B$1),"")</f>
        <v/>
      </c>
      <c r="L301" s="15" t="str">
        <f>IF(SUM('Test Sample Data'!L$3:L$98)&gt;10,IF(AND(ISNUMBER('Test Sample Data'!L300),'Test Sample Data'!L300&lt;$B$1,'Test Sample Data'!L300&gt;0),'Test Sample Data'!L300,$B$1),"")</f>
        <v/>
      </c>
      <c r="M301" s="15" t="str">
        <f>IF(SUM('Test Sample Data'!M$3:M$98)&gt;10,IF(AND(ISNUMBER('Test Sample Data'!M300),'Test Sample Data'!M300&lt;$B$1,'Test Sample Data'!M300&gt;0),'Test Sample Data'!M300,$B$1),"")</f>
        <v/>
      </c>
      <c r="N301" s="15" t="str">
        <f>'Gene Table'!E300</f>
        <v>NRP2</v>
      </c>
      <c r="O301" s="14" t="s">
        <v>45</v>
      </c>
      <c r="P301" s="15" t="str">
        <f>IF(SUM('Control Sample Data'!D$3:D$98)&gt;10,IF(AND(ISNUMBER('Control Sample Data'!D300),'Control Sample Data'!D300&lt;$B$1,'Control Sample Data'!D300&gt;0),'Control Sample Data'!D300,$B$1),"")</f>
        <v/>
      </c>
      <c r="Q301" s="15" t="str">
        <f>IF(SUM('Control Sample Data'!E$3:E$98)&gt;10,IF(AND(ISNUMBER('Control Sample Data'!E300),'Control Sample Data'!E300&lt;$B$1,'Control Sample Data'!E300&gt;0),'Control Sample Data'!E300,$B$1),"")</f>
        <v/>
      </c>
      <c r="R301" s="15" t="str">
        <f>IF(SUM('Control Sample Data'!F$3:F$98)&gt;10,IF(AND(ISNUMBER('Control Sample Data'!F300),'Control Sample Data'!F300&lt;$B$1,'Control Sample Data'!F300&gt;0),'Control Sample Data'!F300,$B$1),"")</f>
        <v/>
      </c>
      <c r="S301" s="15" t="str">
        <f>IF(SUM('Control Sample Data'!G$3:G$98)&gt;10,IF(AND(ISNUMBER('Control Sample Data'!G300),'Control Sample Data'!G300&lt;$B$1,'Control Sample Data'!G300&gt;0),'Control Sample Data'!G300,$B$1),"")</f>
        <v/>
      </c>
      <c r="T301" s="15" t="str">
        <f>IF(SUM('Control Sample Data'!H$3:H$98)&gt;10,IF(AND(ISNUMBER('Control Sample Data'!H300),'Control Sample Data'!H300&lt;$B$1,'Control Sample Data'!H300&gt;0),'Control Sample Data'!H300,$B$1),"")</f>
        <v/>
      </c>
      <c r="U301" s="15" t="str">
        <f>IF(SUM('Control Sample Data'!I$3:I$98)&gt;10,IF(AND(ISNUMBER('Control Sample Data'!I300),'Control Sample Data'!I300&lt;$B$1,'Control Sample Data'!I300&gt;0),'Control Sample Data'!I300,$B$1),"")</f>
        <v/>
      </c>
      <c r="V301" s="15" t="str">
        <f>IF(SUM('Control Sample Data'!J$3:J$98)&gt;10,IF(AND(ISNUMBER('Control Sample Data'!J300),'Control Sample Data'!J300&lt;$B$1,'Control Sample Data'!J300&gt;0),'Control Sample Data'!J300,$B$1),"")</f>
        <v/>
      </c>
      <c r="W301" s="15" t="str">
        <f>IF(SUM('Control Sample Data'!K$3:K$98)&gt;10,IF(AND(ISNUMBER('Control Sample Data'!K300),'Control Sample Data'!K300&lt;$B$1,'Control Sample Data'!K300&gt;0),'Control Sample Data'!K300,$B$1),"")</f>
        <v/>
      </c>
      <c r="X301" s="15" t="str">
        <f>IF(SUM('Control Sample Data'!L$3:L$98)&gt;10,IF(AND(ISNUMBER('Control Sample Data'!L300),'Control Sample Data'!L300&lt;$B$1,'Control Sample Data'!L300&gt;0),'Control Sample Data'!L300,$B$1),"")</f>
        <v/>
      </c>
      <c r="Y301" s="15" t="str">
        <f>IF(SUM('Control Sample Data'!M$3:M$98)&gt;10,IF(AND(ISNUMBER('Control Sample Data'!M300),'Control Sample Data'!M300&lt;$B$1,'Control Sample Data'!M300&gt;0),'Control Sample Data'!M300,$B$1),"")</f>
        <v/>
      </c>
      <c r="Z301" s="36" t="str">
        <f>IF(ISERROR(VLOOKUP('Choose Housekeeping Genes'!$C12,Calculations!$C$292:$CB$387,2,0)),"",VLOOKUP('Choose Housekeeping Genes'!$C12,Calculations!$C$292:$M$387,2,0))</f>
        <v/>
      </c>
      <c r="AA301" s="36" t="str">
        <f>IF(ISERROR(VLOOKUP('Choose Housekeeping Genes'!$C12,Calculations!$C$292:$CB$387,3,0)),"",VLOOKUP('Choose Housekeeping Genes'!$C12,Calculations!$C$292:$M$387,3,0))</f>
        <v/>
      </c>
      <c r="AB301" s="36" t="str">
        <f>IF(ISERROR(VLOOKUP('Choose Housekeeping Genes'!$C12,Calculations!$C$292:$CB$387,4,0)),"",VLOOKUP('Choose Housekeeping Genes'!$C12,Calculations!$C$292:$M$387,4,0))</f>
        <v/>
      </c>
      <c r="AC301" s="36" t="str">
        <f>IF(ISERROR(VLOOKUP('Choose Housekeeping Genes'!$C12,Calculations!$C$292:$CB$387,5,0)),"",VLOOKUP('Choose Housekeeping Genes'!$C12,Calculations!$C$292:$M$387,5,0))</f>
        <v/>
      </c>
      <c r="AD301" s="36" t="str">
        <f>IF(ISERROR(VLOOKUP('Choose Housekeeping Genes'!$C12,Calculations!$C$292:$CB$387,6,0)),"",VLOOKUP('Choose Housekeeping Genes'!$C12,Calculations!$C$292:$M$387,6,0))</f>
        <v/>
      </c>
      <c r="AE301" s="36" t="str">
        <f>IF(ISERROR(VLOOKUP('Choose Housekeeping Genes'!$C12,Calculations!$C$292:$CB$387,7,0)),"",VLOOKUP('Choose Housekeeping Genes'!$C12,Calculations!$C$292:$M$387,7,0))</f>
        <v/>
      </c>
      <c r="AF301" s="36" t="str">
        <f>IF(ISERROR(VLOOKUP('Choose Housekeeping Genes'!$C12,Calculations!$C$292:$CB$387,8,0)),"",VLOOKUP('Choose Housekeeping Genes'!$C12,Calculations!$C$292:$M$387,8,0))</f>
        <v/>
      </c>
      <c r="AG301" s="36" t="str">
        <f>IF(ISERROR(VLOOKUP('Choose Housekeeping Genes'!$C12,Calculations!$C$292:$CB$387,9,0)),"",VLOOKUP('Choose Housekeeping Genes'!$C12,Calculations!$C$292:$M$387,9,0))</f>
        <v/>
      </c>
      <c r="AH301" s="36" t="str">
        <f>IF(ISERROR(VLOOKUP('Choose Housekeeping Genes'!$C12,Calculations!$C$292:$CB$387,10,0)),"",VLOOKUP('Choose Housekeeping Genes'!$C12,Calculations!$C$292:$M$387,10,0))</f>
        <v/>
      </c>
      <c r="AI301" s="36" t="str">
        <f>IF(ISERROR(VLOOKUP('Choose Housekeeping Genes'!$C12,Calculations!$C$292:$CB$387,11,0)),"",VLOOKUP('Choose Housekeeping Genes'!$C12,Calculations!$C$292:$M$387,11,0))</f>
        <v/>
      </c>
      <c r="AJ301" s="36" t="str">
        <f>IF(ISERROR(VLOOKUP('Choose Housekeeping Genes'!$C12,Calculations!$C$292:$AB$387,14,0)),"",VLOOKUP('Choose Housekeeping Genes'!$C12,Calculations!$C$292:$AB$387,14,0))</f>
        <v/>
      </c>
      <c r="AK301" s="36" t="str">
        <f>IF(ISERROR(VLOOKUP('Choose Housekeeping Genes'!$C12,Calculations!$C$292:$AB$387,15,0)),"",VLOOKUP('Choose Housekeeping Genes'!$C12,Calculations!$C$292:$AB$387,15,0))</f>
        <v/>
      </c>
      <c r="AL301" s="36" t="str">
        <f>IF(ISERROR(VLOOKUP('Choose Housekeeping Genes'!$C12,Calculations!$C$292:$AB$387,16,0)),"",VLOOKUP('Choose Housekeeping Genes'!$C12,Calculations!$C$292:$AB$387,16,0))</f>
        <v/>
      </c>
      <c r="AM301" s="36" t="str">
        <f>IF(ISERROR(VLOOKUP('Choose Housekeeping Genes'!$C12,Calculations!$C$292:$AB$387,17,0)),"",VLOOKUP('Choose Housekeeping Genes'!$C12,Calculations!$C$292:$AB$387,17,0))</f>
        <v/>
      </c>
      <c r="AN301" s="36" t="str">
        <f>IF(ISERROR(VLOOKUP('Choose Housekeeping Genes'!$C12,Calculations!$C$292:$AB$387,18,0)),"",VLOOKUP('Choose Housekeeping Genes'!$C12,Calculations!$C$292:$AB$387,18,0))</f>
        <v/>
      </c>
      <c r="AO301" s="36" t="str">
        <f>IF(ISERROR(VLOOKUP('Choose Housekeeping Genes'!$C12,Calculations!$C$292:$AB$387,19,0)),"",VLOOKUP('Choose Housekeeping Genes'!$C12,Calculations!$C$292:$AB$387,19,0))</f>
        <v/>
      </c>
      <c r="AP301" s="36" t="str">
        <f>IF(ISERROR(VLOOKUP('Choose Housekeeping Genes'!$C12,Calculations!$C$292:$AB$387,20,0)),"",VLOOKUP('Choose Housekeeping Genes'!$C12,Calculations!$C$292:$AB$387,20,0))</f>
        <v/>
      </c>
      <c r="AQ301" s="36" t="str">
        <f>IF(ISERROR(VLOOKUP('Choose Housekeeping Genes'!$C12,Calculations!$C$292:$AB$387,21,0)),"",VLOOKUP('Choose Housekeeping Genes'!$C12,Calculations!$C$292:$AB$387,21,0))</f>
        <v/>
      </c>
      <c r="AR301" s="36" t="str">
        <f>IF(ISERROR(VLOOKUP('Choose Housekeeping Genes'!$C12,Calculations!$C$292:$AB$387,22,0)),"",VLOOKUP('Choose Housekeeping Genes'!$C12,Calculations!$C$292:$AB$387,22,0))</f>
        <v/>
      </c>
      <c r="AS301" s="36" t="str">
        <f>IF(ISERROR(VLOOKUP('Choose Housekeeping Genes'!$C12,Calculations!$C$292:$AB$387,23,0)),"",VLOOKUP('Choose Housekeeping Genes'!$C12,Calculations!$C$292:$AB$387,23,0))</f>
        <v/>
      </c>
      <c r="AT301" s="34" t="str">
        <f t="shared" si="276"/>
        <v/>
      </c>
      <c r="AU301" s="34" t="str">
        <f t="shared" si="277"/>
        <v/>
      </c>
      <c r="AV301" s="34" t="str">
        <f t="shared" si="278"/>
        <v/>
      </c>
      <c r="AW301" s="34" t="str">
        <f t="shared" si="279"/>
        <v/>
      </c>
      <c r="AX301" s="34" t="str">
        <f t="shared" si="280"/>
        <v/>
      </c>
      <c r="AY301" s="34" t="str">
        <f t="shared" si="281"/>
        <v/>
      </c>
      <c r="AZ301" s="34" t="str">
        <f t="shared" si="282"/>
        <v/>
      </c>
      <c r="BA301" s="34" t="str">
        <f t="shared" si="283"/>
        <v/>
      </c>
      <c r="BB301" s="34" t="str">
        <f t="shared" si="284"/>
        <v/>
      </c>
      <c r="BC301" s="34" t="str">
        <f t="shared" si="285"/>
        <v/>
      </c>
      <c r="BD301" s="34" t="str">
        <f t="shared" si="289"/>
        <v/>
      </c>
      <c r="BE301" s="34" t="str">
        <f t="shared" si="290"/>
        <v/>
      </c>
      <c r="BF301" s="34" t="str">
        <f t="shared" si="291"/>
        <v/>
      </c>
      <c r="BG301" s="34" t="str">
        <f t="shared" si="292"/>
        <v/>
      </c>
      <c r="BH301" s="34" t="str">
        <f t="shared" si="293"/>
        <v/>
      </c>
      <c r="BI301" s="34" t="str">
        <f t="shared" si="294"/>
        <v/>
      </c>
      <c r="BJ301" s="34" t="str">
        <f t="shared" si="295"/>
        <v/>
      </c>
      <c r="BK301" s="34" t="str">
        <f t="shared" si="296"/>
        <v/>
      </c>
      <c r="BL301" s="34" t="str">
        <f t="shared" si="297"/>
        <v/>
      </c>
      <c r="BM301" s="34" t="str">
        <f t="shared" si="298"/>
        <v/>
      </c>
      <c r="BN301" s="36" t="e">
        <f t="shared" si="287"/>
        <v>#DIV/0!</v>
      </c>
      <c r="BO301" s="36" t="e">
        <f t="shared" si="288"/>
        <v>#DIV/0!</v>
      </c>
      <c r="BP301" s="37" t="str">
        <f t="shared" si="256"/>
        <v/>
      </c>
      <c r="BQ301" s="37" t="str">
        <f t="shared" si="257"/>
        <v/>
      </c>
      <c r="BR301" s="37" t="str">
        <f t="shared" si="258"/>
        <v/>
      </c>
      <c r="BS301" s="37" t="str">
        <f t="shared" si="259"/>
        <v/>
      </c>
      <c r="BT301" s="37" t="str">
        <f t="shared" si="260"/>
        <v/>
      </c>
      <c r="BU301" s="37" t="str">
        <f t="shared" si="261"/>
        <v/>
      </c>
      <c r="BV301" s="37" t="str">
        <f t="shared" si="262"/>
        <v/>
      </c>
      <c r="BW301" s="37" t="str">
        <f t="shared" si="263"/>
        <v/>
      </c>
      <c r="BX301" s="37" t="str">
        <f t="shared" si="264"/>
        <v/>
      </c>
      <c r="BY301" s="37" t="str">
        <f t="shared" si="265"/>
        <v/>
      </c>
      <c r="BZ301" s="37" t="str">
        <f t="shared" si="266"/>
        <v/>
      </c>
      <c r="CA301" s="37" t="str">
        <f t="shared" si="267"/>
        <v/>
      </c>
      <c r="CB301" s="37" t="str">
        <f t="shared" si="268"/>
        <v/>
      </c>
      <c r="CC301" s="37" t="str">
        <f t="shared" si="269"/>
        <v/>
      </c>
      <c r="CD301" s="37" t="str">
        <f t="shared" si="270"/>
        <v/>
      </c>
      <c r="CE301" s="37" t="str">
        <f t="shared" si="271"/>
        <v/>
      </c>
      <c r="CF301" s="37" t="str">
        <f t="shared" si="272"/>
        <v/>
      </c>
      <c r="CG301" s="37" t="str">
        <f t="shared" si="273"/>
        <v/>
      </c>
      <c r="CH301" s="37" t="str">
        <f t="shared" si="274"/>
        <v/>
      </c>
      <c r="CI301" s="37" t="str">
        <f t="shared" si="275"/>
        <v/>
      </c>
    </row>
    <row r="302" spans="1:87" ht="12.75">
      <c r="A302" s="16"/>
      <c r="B302" s="14" t="str">
        <f>'Gene Table'!E301</f>
        <v>CES2</v>
      </c>
      <c r="C302" s="14" t="s">
        <v>49</v>
      </c>
      <c r="D302" s="15" t="str">
        <f>IF(SUM('Test Sample Data'!D$3:D$98)&gt;10,IF(AND(ISNUMBER('Test Sample Data'!D301),'Test Sample Data'!D301&lt;$B$1,'Test Sample Data'!D301&gt;0),'Test Sample Data'!D301,$B$1),"")</f>
        <v/>
      </c>
      <c r="E302" s="15" t="str">
        <f>IF(SUM('Test Sample Data'!E$3:E$98)&gt;10,IF(AND(ISNUMBER('Test Sample Data'!E301),'Test Sample Data'!E301&lt;$B$1,'Test Sample Data'!E301&gt;0),'Test Sample Data'!E301,$B$1),"")</f>
        <v/>
      </c>
      <c r="F302" s="15" t="str">
        <f>IF(SUM('Test Sample Data'!F$3:F$98)&gt;10,IF(AND(ISNUMBER('Test Sample Data'!F301),'Test Sample Data'!F301&lt;$B$1,'Test Sample Data'!F301&gt;0),'Test Sample Data'!F301,$B$1),"")</f>
        <v/>
      </c>
      <c r="G302" s="15" t="str">
        <f>IF(SUM('Test Sample Data'!G$3:G$98)&gt;10,IF(AND(ISNUMBER('Test Sample Data'!G301),'Test Sample Data'!G301&lt;$B$1,'Test Sample Data'!G301&gt;0),'Test Sample Data'!G301,$B$1),"")</f>
        <v/>
      </c>
      <c r="H302" s="15" t="str">
        <f>IF(SUM('Test Sample Data'!H$3:H$98)&gt;10,IF(AND(ISNUMBER('Test Sample Data'!H301),'Test Sample Data'!H301&lt;$B$1,'Test Sample Data'!H301&gt;0),'Test Sample Data'!H301,$B$1),"")</f>
        <v/>
      </c>
      <c r="I302" s="15" t="str">
        <f>IF(SUM('Test Sample Data'!I$3:I$98)&gt;10,IF(AND(ISNUMBER('Test Sample Data'!I301),'Test Sample Data'!I301&lt;$B$1,'Test Sample Data'!I301&gt;0),'Test Sample Data'!I301,$B$1),"")</f>
        <v/>
      </c>
      <c r="J302" s="15" t="str">
        <f>IF(SUM('Test Sample Data'!J$3:J$98)&gt;10,IF(AND(ISNUMBER('Test Sample Data'!J301),'Test Sample Data'!J301&lt;$B$1,'Test Sample Data'!J301&gt;0),'Test Sample Data'!J301,$B$1),"")</f>
        <v/>
      </c>
      <c r="K302" s="15" t="str">
        <f>IF(SUM('Test Sample Data'!K$3:K$98)&gt;10,IF(AND(ISNUMBER('Test Sample Data'!K301),'Test Sample Data'!K301&lt;$B$1,'Test Sample Data'!K301&gt;0),'Test Sample Data'!K301,$B$1),"")</f>
        <v/>
      </c>
      <c r="L302" s="15" t="str">
        <f>IF(SUM('Test Sample Data'!L$3:L$98)&gt;10,IF(AND(ISNUMBER('Test Sample Data'!L301),'Test Sample Data'!L301&lt;$B$1,'Test Sample Data'!L301&gt;0),'Test Sample Data'!L301,$B$1),"")</f>
        <v/>
      </c>
      <c r="M302" s="15" t="str">
        <f>IF(SUM('Test Sample Data'!M$3:M$98)&gt;10,IF(AND(ISNUMBER('Test Sample Data'!M301),'Test Sample Data'!M301&lt;$B$1,'Test Sample Data'!M301&gt;0),'Test Sample Data'!M301,$B$1),"")</f>
        <v/>
      </c>
      <c r="N302" s="15" t="str">
        <f>'Gene Table'!E301</f>
        <v>CES2</v>
      </c>
      <c r="O302" s="14" t="s">
        <v>49</v>
      </c>
      <c r="P302" s="15" t="str">
        <f>IF(SUM('Control Sample Data'!D$3:D$98)&gt;10,IF(AND(ISNUMBER('Control Sample Data'!D301),'Control Sample Data'!D301&lt;$B$1,'Control Sample Data'!D301&gt;0),'Control Sample Data'!D301,$B$1),"")</f>
        <v/>
      </c>
      <c r="Q302" s="15" t="str">
        <f>IF(SUM('Control Sample Data'!E$3:E$98)&gt;10,IF(AND(ISNUMBER('Control Sample Data'!E301),'Control Sample Data'!E301&lt;$B$1,'Control Sample Data'!E301&gt;0),'Control Sample Data'!E301,$B$1),"")</f>
        <v/>
      </c>
      <c r="R302" s="15" t="str">
        <f>IF(SUM('Control Sample Data'!F$3:F$98)&gt;10,IF(AND(ISNUMBER('Control Sample Data'!F301),'Control Sample Data'!F301&lt;$B$1,'Control Sample Data'!F301&gt;0),'Control Sample Data'!F301,$B$1),"")</f>
        <v/>
      </c>
      <c r="S302" s="15" t="str">
        <f>IF(SUM('Control Sample Data'!G$3:G$98)&gt;10,IF(AND(ISNUMBER('Control Sample Data'!G301),'Control Sample Data'!G301&lt;$B$1,'Control Sample Data'!G301&gt;0),'Control Sample Data'!G301,$B$1),"")</f>
        <v/>
      </c>
      <c r="T302" s="15" t="str">
        <f>IF(SUM('Control Sample Data'!H$3:H$98)&gt;10,IF(AND(ISNUMBER('Control Sample Data'!H301),'Control Sample Data'!H301&lt;$B$1,'Control Sample Data'!H301&gt;0),'Control Sample Data'!H301,$B$1),"")</f>
        <v/>
      </c>
      <c r="U302" s="15" t="str">
        <f>IF(SUM('Control Sample Data'!I$3:I$98)&gt;10,IF(AND(ISNUMBER('Control Sample Data'!I301),'Control Sample Data'!I301&lt;$B$1,'Control Sample Data'!I301&gt;0),'Control Sample Data'!I301,$B$1),"")</f>
        <v/>
      </c>
      <c r="V302" s="15" t="str">
        <f>IF(SUM('Control Sample Data'!J$3:J$98)&gt;10,IF(AND(ISNUMBER('Control Sample Data'!J301),'Control Sample Data'!J301&lt;$B$1,'Control Sample Data'!J301&gt;0),'Control Sample Data'!J301,$B$1),"")</f>
        <v/>
      </c>
      <c r="W302" s="15" t="str">
        <f>IF(SUM('Control Sample Data'!K$3:K$98)&gt;10,IF(AND(ISNUMBER('Control Sample Data'!K301),'Control Sample Data'!K301&lt;$B$1,'Control Sample Data'!K301&gt;0),'Control Sample Data'!K301,$B$1),"")</f>
        <v/>
      </c>
      <c r="X302" s="15" t="str">
        <f>IF(SUM('Control Sample Data'!L$3:L$98)&gt;10,IF(AND(ISNUMBER('Control Sample Data'!L301),'Control Sample Data'!L301&lt;$B$1,'Control Sample Data'!L301&gt;0),'Control Sample Data'!L301,$B$1),"")</f>
        <v/>
      </c>
      <c r="Y302" s="15" t="str">
        <f>IF(SUM('Control Sample Data'!M$3:M$98)&gt;10,IF(AND(ISNUMBER('Control Sample Data'!M301),'Control Sample Data'!M301&lt;$B$1,'Control Sample Data'!M301&gt;0),'Control Sample Data'!M301,$B$1),"")</f>
        <v/>
      </c>
      <c r="Z302" s="36" t="str">
        <f>IF(ISERROR(VLOOKUP('Choose Housekeeping Genes'!$C13,Calculations!$C$292:$CB$387,2,0)),"",VLOOKUP('Choose Housekeeping Genes'!$C13,Calculations!$C$292:$M$387,2,0))</f>
        <v/>
      </c>
      <c r="AA302" s="36" t="str">
        <f>IF(ISERROR(VLOOKUP('Choose Housekeeping Genes'!$C13,Calculations!$C$292:$CB$387,3,0)),"",VLOOKUP('Choose Housekeeping Genes'!$C13,Calculations!$C$292:$M$387,3,0))</f>
        <v/>
      </c>
      <c r="AB302" s="36" t="str">
        <f>IF(ISERROR(VLOOKUP('Choose Housekeeping Genes'!$C13,Calculations!$C$292:$CB$387,4,0)),"",VLOOKUP('Choose Housekeeping Genes'!$C13,Calculations!$C$292:$M$387,4,0))</f>
        <v/>
      </c>
      <c r="AC302" s="36" t="str">
        <f>IF(ISERROR(VLOOKUP('Choose Housekeeping Genes'!$C13,Calculations!$C$292:$CB$387,5,0)),"",VLOOKUP('Choose Housekeeping Genes'!$C13,Calculations!$C$292:$M$387,5,0))</f>
        <v/>
      </c>
      <c r="AD302" s="36" t="str">
        <f>IF(ISERROR(VLOOKUP('Choose Housekeeping Genes'!$C13,Calculations!$C$292:$CB$387,6,0)),"",VLOOKUP('Choose Housekeeping Genes'!$C13,Calculations!$C$292:$M$387,6,0))</f>
        <v/>
      </c>
      <c r="AE302" s="36" t="str">
        <f>IF(ISERROR(VLOOKUP('Choose Housekeeping Genes'!$C13,Calculations!$C$292:$CB$387,7,0)),"",VLOOKUP('Choose Housekeeping Genes'!$C13,Calculations!$C$292:$M$387,7,0))</f>
        <v/>
      </c>
      <c r="AF302" s="36" t="str">
        <f>IF(ISERROR(VLOOKUP('Choose Housekeeping Genes'!$C13,Calculations!$C$292:$CB$387,8,0)),"",VLOOKUP('Choose Housekeeping Genes'!$C13,Calculations!$C$292:$M$387,8,0))</f>
        <v/>
      </c>
      <c r="AG302" s="36" t="str">
        <f>IF(ISERROR(VLOOKUP('Choose Housekeeping Genes'!$C13,Calculations!$C$292:$CB$387,9,0)),"",VLOOKUP('Choose Housekeeping Genes'!$C13,Calculations!$C$292:$M$387,9,0))</f>
        <v/>
      </c>
      <c r="AH302" s="36" t="str">
        <f>IF(ISERROR(VLOOKUP('Choose Housekeeping Genes'!$C13,Calculations!$C$292:$CB$387,10,0)),"",VLOOKUP('Choose Housekeeping Genes'!$C13,Calculations!$C$292:$M$387,10,0))</f>
        <v/>
      </c>
      <c r="AI302" s="36" t="str">
        <f>IF(ISERROR(VLOOKUP('Choose Housekeeping Genes'!$C13,Calculations!$C$292:$CB$387,11,0)),"",VLOOKUP('Choose Housekeeping Genes'!$C13,Calculations!$C$292:$M$387,11,0))</f>
        <v/>
      </c>
      <c r="AJ302" s="36" t="str">
        <f>IF(ISERROR(VLOOKUP('Choose Housekeeping Genes'!$C13,Calculations!$C$292:$AB$387,14,0)),"",VLOOKUP('Choose Housekeeping Genes'!$C13,Calculations!$C$292:$AB$387,14,0))</f>
        <v/>
      </c>
      <c r="AK302" s="36" t="str">
        <f>IF(ISERROR(VLOOKUP('Choose Housekeeping Genes'!$C13,Calculations!$C$292:$AB$387,15,0)),"",VLOOKUP('Choose Housekeeping Genes'!$C13,Calculations!$C$292:$AB$387,15,0))</f>
        <v/>
      </c>
      <c r="AL302" s="36" t="str">
        <f>IF(ISERROR(VLOOKUP('Choose Housekeeping Genes'!$C13,Calculations!$C$292:$AB$387,16,0)),"",VLOOKUP('Choose Housekeeping Genes'!$C13,Calculations!$C$292:$AB$387,16,0))</f>
        <v/>
      </c>
      <c r="AM302" s="36" t="str">
        <f>IF(ISERROR(VLOOKUP('Choose Housekeeping Genes'!$C13,Calculations!$C$292:$AB$387,17,0)),"",VLOOKUP('Choose Housekeeping Genes'!$C13,Calculations!$C$292:$AB$387,17,0))</f>
        <v/>
      </c>
      <c r="AN302" s="36" t="str">
        <f>IF(ISERROR(VLOOKUP('Choose Housekeeping Genes'!$C13,Calculations!$C$292:$AB$387,18,0)),"",VLOOKUP('Choose Housekeeping Genes'!$C13,Calculations!$C$292:$AB$387,18,0))</f>
        <v/>
      </c>
      <c r="AO302" s="36" t="str">
        <f>IF(ISERROR(VLOOKUP('Choose Housekeeping Genes'!$C13,Calculations!$C$292:$AB$387,19,0)),"",VLOOKUP('Choose Housekeeping Genes'!$C13,Calculations!$C$292:$AB$387,19,0))</f>
        <v/>
      </c>
      <c r="AP302" s="36" t="str">
        <f>IF(ISERROR(VLOOKUP('Choose Housekeeping Genes'!$C13,Calculations!$C$292:$AB$387,20,0)),"",VLOOKUP('Choose Housekeeping Genes'!$C13,Calculations!$C$292:$AB$387,20,0))</f>
        <v/>
      </c>
      <c r="AQ302" s="36" t="str">
        <f>IF(ISERROR(VLOOKUP('Choose Housekeeping Genes'!$C13,Calculations!$C$292:$AB$387,21,0)),"",VLOOKUP('Choose Housekeeping Genes'!$C13,Calculations!$C$292:$AB$387,21,0))</f>
        <v/>
      </c>
      <c r="AR302" s="36" t="str">
        <f>IF(ISERROR(VLOOKUP('Choose Housekeeping Genes'!$C13,Calculations!$C$292:$AB$387,22,0)),"",VLOOKUP('Choose Housekeeping Genes'!$C13,Calculations!$C$292:$AB$387,22,0))</f>
        <v/>
      </c>
      <c r="AS302" s="36" t="str">
        <f>IF(ISERROR(VLOOKUP('Choose Housekeeping Genes'!$C13,Calculations!$C$292:$AB$387,23,0)),"",VLOOKUP('Choose Housekeeping Genes'!$C13,Calculations!$C$292:$AB$387,23,0))</f>
        <v/>
      </c>
      <c r="AT302" s="34" t="str">
        <f t="shared" si="276"/>
        <v/>
      </c>
      <c r="AU302" s="34" t="str">
        <f t="shared" si="277"/>
        <v/>
      </c>
      <c r="AV302" s="34" t="str">
        <f t="shared" si="278"/>
        <v/>
      </c>
      <c r="AW302" s="34" t="str">
        <f t="shared" si="279"/>
        <v/>
      </c>
      <c r="AX302" s="34" t="str">
        <f t="shared" si="280"/>
        <v/>
      </c>
      <c r="AY302" s="34" t="str">
        <f t="shared" si="281"/>
        <v/>
      </c>
      <c r="AZ302" s="34" t="str">
        <f t="shared" si="282"/>
        <v/>
      </c>
      <c r="BA302" s="34" t="str">
        <f t="shared" si="283"/>
        <v/>
      </c>
      <c r="BB302" s="34" t="str">
        <f t="shared" si="284"/>
        <v/>
      </c>
      <c r="BC302" s="34" t="str">
        <f t="shared" si="285"/>
        <v/>
      </c>
      <c r="BD302" s="34" t="str">
        <f t="shared" si="289"/>
        <v/>
      </c>
      <c r="BE302" s="34" t="str">
        <f t="shared" si="290"/>
        <v/>
      </c>
      <c r="BF302" s="34" t="str">
        <f t="shared" si="291"/>
        <v/>
      </c>
      <c r="BG302" s="34" t="str">
        <f t="shared" si="292"/>
        <v/>
      </c>
      <c r="BH302" s="34" t="str">
        <f t="shared" si="293"/>
        <v/>
      </c>
      <c r="BI302" s="34" t="str">
        <f t="shared" si="294"/>
        <v/>
      </c>
      <c r="BJ302" s="34" t="str">
        <f t="shared" si="295"/>
        <v/>
      </c>
      <c r="BK302" s="34" t="str">
        <f t="shared" si="296"/>
        <v/>
      </c>
      <c r="BL302" s="34" t="str">
        <f t="shared" si="297"/>
        <v/>
      </c>
      <c r="BM302" s="34" t="str">
        <f t="shared" si="298"/>
        <v/>
      </c>
      <c r="BN302" s="36" t="e">
        <f t="shared" si="287"/>
        <v>#DIV/0!</v>
      </c>
      <c r="BO302" s="36" t="e">
        <f t="shared" si="288"/>
        <v>#DIV/0!</v>
      </c>
      <c r="BP302" s="37" t="str">
        <f t="shared" si="256"/>
        <v/>
      </c>
      <c r="BQ302" s="37" t="str">
        <f t="shared" si="257"/>
        <v/>
      </c>
      <c r="BR302" s="37" t="str">
        <f t="shared" si="258"/>
        <v/>
      </c>
      <c r="BS302" s="37" t="str">
        <f t="shared" si="259"/>
        <v/>
      </c>
      <c r="BT302" s="37" t="str">
        <f t="shared" si="260"/>
        <v/>
      </c>
      <c r="BU302" s="37" t="str">
        <f t="shared" si="261"/>
        <v/>
      </c>
      <c r="BV302" s="37" t="str">
        <f t="shared" si="262"/>
        <v/>
      </c>
      <c r="BW302" s="37" t="str">
        <f t="shared" si="263"/>
        <v/>
      </c>
      <c r="BX302" s="37" t="str">
        <f t="shared" si="264"/>
        <v/>
      </c>
      <c r="BY302" s="37" t="str">
        <f t="shared" si="265"/>
        <v/>
      </c>
      <c r="BZ302" s="37" t="str">
        <f t="shared" si="266"/>
        <v/>
      </c>
      <c r="CA302" s="37" t="str">
        <f t="shared" si="267"/>
        <v/>
      </c>
      <c r="CB302" s="37" t="str">
        <f t="shared" si="268"/>
        <v/>
      </c>
      <c r="CC302" s="37" t="str">
        <f t="shared" si="269"/>
        <v/>
      </c>
      <c r="CD302" s="37" t="str">
        <f t="shared" si="270"/>
        <v/>
      </c>
      <c r="CE302" s="37" t="str">
        <f t="shared" si="271"/>
        <v/>
      </c>
      <c r="CF302" s="37" t="str">
        <f t="shared" si="272"/>
        <v/>
      </c>
      <c r="CG302" s="37" t="str">
        <f t="shared" si="273"/>
        <v/>
      </c>
      <c r="CH302" s="37" t="str">
        <f t="shared" si="274"/>
        <v/>
      </c>
      <c r="CI302" s="37" t="str">
        <f t="shared" si="275"/>
        <v/>
      </c>
    </row>
    <row r="303" spans="1:87" ht="12.75">
      <c r="A303" s="16"/>
      <c r="B303" s="14" t="str">
        <f>'Gene Table'!E302</f>
        <v>TNFRSF10A</v>
      </c>
      <c r="C303" s="14" t="s">
        <v>53</v>
      </c>
      <c r="D303" s="15" t="str">
        <f>IF(SUM('Test Sample Data'!D$3:D$98)&gt;10,IF(AND(ISNUMBER('Test Sample Data'!D302),'Test Sample Data'!D302&lt;$B$1,'Test Sample Data'!D302&gt;0),'Test Sample Data'!D302,$B$1),"")</f>
        <v/>
      </c>
      <c r="E303" s="15" t="str">
        <f>IF(SUM('Test Sample Data'!E$3:E$98)&gt;10,IF(AND(ISNUMBER('Test Sample Data'!E302),'Test Sample Data'!E302&lt;$B$1,'Test Sample Data'!E302&gt;0),'Test Sample Data'!E302,$B$1),"")</f>
        <v/>
      </c>
      <c r="F303" s="15" t="str">
        <f>IF(SUM('Test Sample Data'!F$3:F$98)&gt;10,IF(AND(ISNUMBER('Test Sample Data'!F302),'Test Sample Data'!F302&lt;$B$1,'Test Sample Data'!F302&gt;0),'Test Sample Data'!F302,$B$1),"")</f>
        <v/>
      </c>
      <c r="G303" s="15" t="str">
        <f>IF(SUM('Test Sample Data'!G$3:G$98)&gt;10,IF(AND(ISNUMBER('Test Sample Data'!G302),'Test Sample Data'!G302&lt;$B$1,'Test Sample Data'!G302&gt;0),'Test Sample Data'!G302,$B$1),"")</f>
        <v/>
      </c>
      <c r="H303" s="15" t="str">
        <f>IF(SUM('Test Sample Data'!H$3:H$98)&gt;10,IF(AND(ISNUMBER('Test Sample Data'!H302),'Test Sample Data'!H302&lt;$B$1,'Test Sample Data'!H302&gt;0),'Test Sample Data'!H302,$B$1),"")</f>
        <v/>
      </c>
      <c r="I303" s="15" t="str">
        <f>IF(SUM('Test Sample Data'!I$3:I$98)&gt;10,IF(AND(ISNUMBER('Test Sample Data'!I302),'Test Sample Data'!I302&lt;$B$1,'Test Sample Data'!I302&gt;0),'Test Sample Data'!I302,$B$1),"")</f>
        <v/>
      </c>
      <c r="J303" s="15" t="str">
        <f>IF(SUM('Test Sample Data'!J$3:J$98)&gt;10,IF(AND(ISNUMBER('Test Sample Data'!J302),'Test Sample Data'!J302&lt;$B$1,'Test Sample Data'!J302&gt;0),'Test Sample Data'!J302,$B$1),"")</f>
        <v/>
      </c>
      <c r="K303" s="15" t="str">
        <f>IF(SUM('Test Sample Data'!K$3:K$98)&gt;10,IF(AND(ISNUMBER('Test Sample Data'!K302),'Test Sample Data'!K302&lt;$B$1,'Test Sample Data'!K302&gt;0),'Test Sample Data'!K302,$B$1),"")</f>
        <v/>
      </c>
      <c r="L303" s="15" t="str">
        <f>IF(SUM('Test Sample Data'!L$3:L$98)&gt;10,IF(AND(ISNUMBER('Test Sample Data'!L302),'Test Sample Data'!L302&lt;$B$1,'Test Sample Data'!L302&gt;0),'Test Sample Data'!L302,$B$1),"")</f>
        <v/>
      </c>
      <c r="M303" s="15" t="str">
        <f>IF(SUM('Test Sample Data'!M$3:M$98)&gt;10,IF(AND(ISNUMBER('Test Sample Data'!M302),'Test Sample Data'!M302&lt;$B$1,'Test Sample Data'!M302&gt;0),'Test Sample Data'!M302,$B$1),"")</f>
        <v/>
      </c>
      <c r="N303" s="15" t="str">
        <f>'Gene Table'!E302</f>
        <v>TNFRSF10A</v>
      </c>
      <c r="O303" s="14" t="s">
        <v>53</v>
      </c>
      <c r="P303" s="15" t="str">
        <f>IF(SUM('Control Sample Data'!D$3:D$98)&gt;10,IF(AND(ISNUMBER('Control Sample Data'!D302),'Control Sample Data'!D302&lt;$B$1,'Control Sample Data'!D302&gt;0),'Control Sample Data'!D302,$B$1),"")</f>
        <v/>
      </c>
      <c r="Q303" s="15" t="str">
        <f>IF(SUM('Control Sample Data'!E$3:E$98)&gt;10,IF(AND(ISNUMBER('Control Sample Data'!E302),'Control Sample Data'!E302&lt;$B$1,'Control Sample Data'!E302&gt;0),'Control Sample Data'!E302,$B$1),"")</f>
        <v/>
      </c>
      <c r="R303" s="15" t="str">
        <f>IF(SUM('Control Sample Data'!F$3:F$98)&gt;10,IF(AND(ISNUMBER('Control Sample Data'!F302),'Control Sample Data'!F302&lt;$B$1,'Control Sample Data'!F302&gt;0),'Control Sample Data'!F302,$B$1),"")</f>
        <v/>
      </c>
      <c r="S303" s="15" t="str">
        <f>IF(SUM('Control Sample Data'!G$3:G$98)&gt;10,IF(AND(ISNUMBER('Control Sample Data'!G302),'Control Sample Data'!G302&lt;$B$1,'Control Sample Data'!G302&gt;0),'Control Sample Data'!G302,$B$1),"")</f>
        <v/>
      </c>
      <c r="T303" s="15" t="str">
        <f>IF(SUM('Control Sample Data'!H$3:H$98)&gt;10,IF(AND(ISNUMBER('Control Sample Data'!H302),'Control Sample Data'!H302&lt;$B$1,'Control Sample Data'!H302&gt;0),'Control Sample Data'!H302,$B$1),"")</f>
        <v/>
      </c>
      <c r="U303" s="15" t="str">
        <f>IF(SUM('Control Sample Data'!I$3:I$98)&gt;10,IF(AND(ISNUMBER('Control Sample Data'!I302),'Control Sample Data'!I302&lt;$B$1,'Control Sample Data'!I302&gt;0),'Control Sample Data'!I302,$B$1),"")</f>
        <v/>
      </c>
      <c r="V303" s="15" t="str">
        <f>IF(SUM('Control Sample Data'!J$3:J$98)&gt;10,IF(AND(ISNUMBER('Control Sample Data'!J302),'Control Sample Data'!J302&lt;$B$1,'Control Sample Data'!J302&gt;0),'Control Sample Data'!J302,$B$1),"")</f>
        <v/>
      </c>
      <c r="W303" s="15" t="str">
        <f>IF(SUM('Control Sample Data'!K$3:K$98)&gt;10,IF(AND(ISNUMBER('Control Sample Data'!K302),'Control Sample Data'!K302&lt;$B$1,'Control Sample Data'!K302&gt;0),'Control Sample Data'!K302,$B$1),"")</f>
        <v/>
      </c>
      <c r="X303" s="15" t="str">
        <f>IF(SUM('Control Sample Data'!L$3:L$98)&gt;10,IF(AND(ISNUMBER('Control Sample Data'!L302),'Control Sample Data'!L302&lt;$B$1,'Control Sample Data'!L302&gt;0),'Control Sample Data'!L302,$B$1),"")</f>
        <v/>
      </c>
      <c r="Y303" s="15" t="str">
        <f>IF(SUM('Control Sample Data'!M$3:M$98)&gt;10,IF(AND(ISNUMBER('Control Sample Data'!M302),'Control Sample Data'!M302&lt;$B$1,'Control Sample Data'!M302&gt;0),'Control Sample Data'!M302,$B$1),"")</f>
        <v/>
      </c>
      <c r="Z303" s="36" t="str">
        <f>IF(ISERROR(VLOOKUP('Choose Housekeeping Genes'!$C14,Calculations!$C$292:$CB$387,2,0)),"",VLOOKUP('Choose Housekeeping Genes'!$C14,Calculations!$C$292:$M$387,2,0))</f>
        <v/>
      </c>
      <c r="AA303" s="36" t="str">
        <f>IF(ISERROR(VLOOKUP('Choose Housekeeping Genes'!$C14,Calculations!$C$292:$CB$387,3,0)),"",VLOOKUP('Choose Housekeeping Genes'!$C14,Calculations!$C$292:$M$387,3,0))</f>
        <v/>
      </c>
      <c r="AB303" s="36" t="str">
        <f>IF(ISERROR(VLOOKUP('Choose Housekeeping Genes'!$C14,Calculations!$C$292:$CB$387,4,0)),"",VLOOKUP('Choose Housekeeping Genes'!$C14,Calculations!$C$292:$M$387,4,0))</f>
        <v/>
      </c>
      <c r="AC303" s="36" t="str">
        <f>IF(ISERROR(VLOOKUP('Choose Housekeeping Genes'!$C14,Calculations!$C$292:$CB$387,5,0)),"",VLOOKUP('Choose Housekeeping Genes'!$C14,Calculations!$C$292:$M$387,5,0))</f>
        <v/>
      </c>
      <c r="AD303" s="36" t="str">
        <f>IF(ISERROR(VLOOKUP('Choose Housekeeping Genes'!$C14,Calculations!$C$292:$CB$387,6,0)),"",VLOOKUP('Choose Housekeeping Genes'!$C14,Calculations!$C$292:$M$387,6,0))</f>
        <v/>
      </c>
      <c r="AE303" s="36" t="str">
        <f>IF(ISERROR(VLOOKUP('Choose Housekeeping Genes'!$C14,Calculations!$C$292:$CB$387,7,0)),"",VLOOKUP('Choose Housekeeping Genes'!$C14,Calculations!$C$292:$M$387,7,0))</f>
        <v/>
      </c>
      <c r="AF303" s="36" t="str">
        <f>IF(ISERROR(VLOOKUP('Choose Housekeeping Genes'!$C14,Calculations!$C$292:$CB$387,8,0)),"",VLOOKUP('Choose Housekeeping Genes'!$C14,Calculations!$C$292:$M$387,8,0))</f>
        <v/>
      </c>
      <c r="AG303" s="36" t="str">
        <f>IF(ISERROR(VLOOKUP('Choose Housekeeping Genes'!$C14,Calculations!$C$292:$CB$387,9,0)),"",VLOOKUP('Choose Housekeeping Genes'!$C14,Calculations!$C$292:$M$387,9,0))</f>
        <v/>
      </c>
      <c r="AH303" s="36" t="str">
        <f>IF(ISERROR(VLOOKUP('Choose Housekeeping Genes'!$C14,Calculations!$C$292:$CB$387,10,0)),"",VLOOKUP('Choose Housekeeping Genes'!$C14,Calculations!$C$292:$M$387,10,0))</f>
        <v/>
      </c>
      <c r="AI303" s="36" t="str">
        <f>IF(ISERROR(VLOOKUP('Choose Housekeeping Genes'!$C14,Calculations!$C$292:$CB$387,11,0)),"",VLOOKUP('Choose Housekeeping Genes'!$C14,Calculations!$C$292:$M$387,11,0))</f>
        <v/>
      </c>
      <c r="AJ303" s="36" t="str">
        <f>IF(ISERROR(VLOOKUP('Choose Housekeeping Genes'!$C14,Calculations!$C$292:$AB$387,14,0)),"",VLOOKUP('Choose Housekeeping Genes'!$C14,Calculations!$C$292:$AB$387,14,0))</f>
        <v/>
      </c>
      <c r="AK303" s="36" t="str">
        <f>IF(ISERROR(VLOOKUP('Choose Housekeeping Genes'!$C14,Calculations!$C$292:$AB$387,15,0)),"",VLOOKUP('Choose Housekeeping Genes'!$C14,Calculations!$C$292:$AB$387,15,0))</f>
        <v/>
      </c>
      <c r="AL303" s="36" t="str">
        <f>IF(ISERROR(VLOOKUP('Choose Housekeeping Genes'!$C14,Calculations!$C$292:$AB$387,16,0)),"",VLOOKUP('Choose Housekeeping Genes'!$C14,Calculations!$C$292:$AB$387,16,0))</f>
        <v/>
      </c>
      <c r="AM303" s="36" t="str">
        <f>IF(ISERROR(VLOOKUP('Choose Housekeeping Genes'!$C14,Calculations!$C$292:$AB$387,17,0)),"",VLOOKUP('Choose Housekeeping Genes'!$C14,Calculations!$C$292:$AB$387,17,0))</f>
        <v/>
      </c>
      <c r="AN303" s="36" t="str">
        <f>IF(ISERROR(VLOOKUP('Choose Housekeeping Genes'!$C14,Calculations!$C$292:$AB$387,18,0)),"",VLOOKUP('Choose Housekeeping Genes'!$C14,Calculations!$C$292:$AB$387,18,0))</f>
        <v/>
      </c>
      <c r="AO303" s="36" t="str">
        <f>IF(ISERROR(VLOOKUP('Choose Housekeeping Genes'!$C14,Calculations!$C$292:$AB$387,19,0)),"",VLOOKUP('Choose Housekeeping Genes'!$C14,Calculations!$C$292:$AB$387,19,0))</f>
        <v/>
      </c>
      <c r="AP303" s="36" t="str">
        <f>IF(ISERROR(VLOOKUP('Choose Housekeeping Genes'!$C14,Calculations!$C$292:$AB$387,20,0)),"",VLOOKUP('Choose Housekeeping Genes'!$C14,Calculations!$C$292:$AB$387,20,0))</f>
        <v/>
      </c>
      <c r="AQ303" s="36" t="str">
        <f>IF(ISERROR(VLOOKUP('Choose Housekeeping Genes'!$C14,Calculations!$C$292:$AB$387,21,0)),"",VLOOKUP('Choose Housekeeping Genes'!$C14,Calculations!$C$292:$AB$387,21,0))</f>
        <v/>
      </c>
      <c r="AR303" s="36" t="str">
        <f>IF(ISERROR(VLOOKUP('Choose Housekeeping Genes'!$C14,Calculations!$C$292:$AB$387,22,0)),"",VLOOKUP('Choose Housekeeping Genes'!$C14,Calculations!$C$292:$AB$387,22,0))</f>
        <v/>
      </c>
      <c r="AS303" s="36" t="str">
        <f>IF(ISERROR(VLOOKUP('Choose Housekeeping Genes'!$C14,Calculations!$C$292:$AB$387,23,0)),"",VLOOKUP('Choose Housekeeping Genes'!$C14,Calculations!$C$292:$AB$387,23,0))</f>
        <v/>
      </c>
      <c r="AT303" s="34" t="str">
        <f t="shared" si="276"/>
        <v/>
      </c>
      <c r="AU303" s="34" t="str">
        <f t="shared" si="277"/>
        <v/>
      </c>
      <c r="AV303" s="34" t="str">
        <f t="shared" si="278"/>
        <v/>
      </c>
      <c r="AW303" s="34" t="str">
        <f t="shared" si="279"/>
        <v/>
      </c>
      <c r="AX303" s="34" t="str">
        <f t="shared" si="280"/>
        <v/>
      </c>
      <c r="AY303" s="34" t="str">
        <f t="shared" si="281"/>
        <v/>
      </c>
      <c r="AZ303" s="34" t="str">
        <f t="shared" si="282"/>
        <v/>
      </c>
      <c r="BA303" s="34" t="str">
        <f t="shared" si="283"/>
        <v/>
      </c>
      <c r="BB303" s="34" t="str">
        <f t="shared" si="284"/>
        <v/>
      </c>
      <c r="BC303" s="34" t="str">
        <f t="shared" si="285"/>
        <v/>
      </c>
      <c r="BD303" s="34" t="str">
        <f t="shared" si="289"/>
        <v/>
      </c>
      <c r="BE303" s="34" t="str">
        <f t="shared" si="290"/>
        <v/>
      </c>
      <c r="BF303" s="34" t="str">
        <f t="shared" si="291"/>
        <v/>
      </c>
      <c r="BG303" s="34" t="str">
        <f t="shared" si="292"/>
        <v/>
      </c>
      <c r="BH303" s="34" t="str">
        <f t="shared" si="293"/>
        <v/>
      </c>
      <c r="BI303" s="34" t="str">
        <f t="shared" si="294"/>
        <v/>
      </c>
      <c r="BJ303" s="34" t="str">
        <f t="shared" si="295"/>
        <v/>
      </c>
      <c r="BK303" s="34" t="str">
        <f t="shared" si="296"/>
        <v/>
      </c>
      <c r="BL303" s="34" t="str">
        <f t="shared" si="297"/>
        <v/>
      </c>
      <c r="BM303" s="34" t="str">
        <f t="shared" si="298"/>
        <v/>
      </c>
      <c r="BN303" s="36" t="e">
        <f t="shared" si="287"/>
        <v>#DIV/0!</v>
      </c>
      <c r="BO303" s="36" t="e">
        <f t="shared" si="288"/>
        <v>#DIV/0!</v>
      </c>
      <c r="BP303" s="37" t="str">
        <f t="shared" si="256"/>
        <v/>
      </c>
      <c r="BQ303" s="37" t="str">
        <f t="shared" si="257"/>
        <v/>
      </c>
      <c r="BR303" s="37" t="str">
        <f t="shared" si="258"/>
        <v/>
      </c>
      <c r="BS303" s="37" t="str">
        <f t="shared" si="259"/>
        <v/>
      </c>
      <c r="BT303" s="37" t="str">
        <f t="shared" si="260"/>
        <v/>
      </c>
      <c r="BU303" s="37" t="str">
        <f t="shared" si="261"/>
        <v/>
      </c>
      <c r="BV303" s="37" t="str">
        <f t="shared" si="262"/>
        <v/>
      </c>
      <c r="BW303" s="37" t="str">
        <f t="shared" si="263"/>
        <v/>
      </c>
      <c r="BX303" s="37" t="str">
        <f t="shared" si="264"/>
        <v/>
      </c>
      <c r="BY303" s="37" t="str">
        <f t="shared" si="265"/>
        <v/>
      </c>
      <c r="BZ303" s="37" t="str">
        <f t="shared" si="266"/>
        <v/>
      </c>
      <c r="CA303" s="37" t="str">
        <f t="shared" si="267"/>
        <v/>
      </c>
      <c r="CB303" s="37" t="str">
        <f t="shared" si="268"/>
        <v/>
      </c>
      <c r="CC303" s="37" t="str">
        <f t="shared" si="269"/>
        <v/>
      </c>
      <c r="CD303" s="37" t="str">
        <f t="shared" si="270"/>
        <v/>
      </c>
      <c r="CE303" s="37" t="str">
        <f t="shared" si="271"/>
        <v/>
      </c>
      <c r="CF303" s="37" t="str">
        <f t="shared" si="272"/>
        <v/>
      </c>
      <c r="CG303" s="37" t="str">
        <f t="shared" si="273"/>
        <v/>
      </c>
      <c r="CH303" s="37" t="str">
        <f t="shared" si="274"/>
        <v/>
      </c>
      <c r="CI303" s="37" t="str">
        <f t="shared" si="275"/>
        <v/>
      </c>
    </row>
    <row r="304" spans="1:87" ht="12.75">
      <c r="A304" s="16"/>
      <c r="B304" s="14" t="str">
        <f>'Gene Table'!E303</f>
        <v>TNFRSF10B</v>
      </c>
      <c r="C304" s="14" t="s">
        <v>57</v>
      </c>
      <c r="D304" s="15" t="str">
        <f>IF(SUM('Test Sample Data'!D$3:D$98)&gt;10,IF(AND(ISNUMBER('Test Sample Data'!D303),'Test Sample Data'!D303&lt;$B$1,'Test Sample Data'!D303&gt;0),'Test Sample Data'!D303,$B$1),"")</f>
        <v/>
      </c>
      <c r="E304" s="15" t="str">
        <f>IF(SUM('Test Sample Data'!E$3:E$98)&gt;10,IF(AND(ISNUMBER('Test Sample Data'!E303),'Test Sample Data'!E303&lt;$B$1,'Test Sample Data'!E303&gt;0),'Test Sample Data'!E303,$B$1),"")</f>
        <v/>
      </c>
      <c r="F304" s="15" t="str">
        <f>IF(SUM('Test Sample Data'!F$3:F$98)&gt;10,IF(AND(ISNUMBER('Test Sample Data'!F303),'Test Sample Data'!F303&lt;$B$1,'Test Sample Data'!F303&gt;0),'Test Sample Data'!F303,$B$1),"")</f>
        <v/>
      </c>
      <c r="G304" s="15" t="str">
        <f>IF(SUM('Test Sample Data'!G$3:G$98)&gt;10,IF(AND(ISNUMBER('Test Sample Data'!G303),'Test Sample Data'!G303&lt;$B$1,'Test Sample Data'!G303&gt;0),'Test Sample Data'!G303,$B$1),"")</f>
        <v/>
      </c>
      <c r="H304" s="15" t="str">
        <f>IF(SUM('Test Sample Data'!H$3:H$98)&gt;10,IF(AND(ISNUMBER('Test Sample Data'!H303),'Test Sample Data'!H303&lt;$B$1,'Test Sample Data'!H303&gt;0),'Test Sample Data'!H303,$B$1),"")</f>
        <v/>
      </c>
      <c r="I304" s="15" t="str">
        <f>IF(SUM('Test Sample Data'!I$3:I$98)&gt;10,IF(AND(ISNUMBER('Test Sample Data'!I303),'Test Sample Data'!I303&lt;$B$1,'Test Sample Data'!I303&gt;0),'Test Sample Data'!I303,$B$1),"")</f>
        <v/>
      </c>
      <c r="J304" s="15" t="str">
        <f>IF(SUM('Test Sample Data'!J$3:J$98)&gt;10,IF(AND(ISNUMBER('Test Sample Data'!J303),'Test Sample Data'!J303&lt;$B$1,'Test Sample Data'!J303&gt;0),'Test Sample Data'!J303,$B$1),"")</f>
        <v/>
      </c>
      <c r="K304" s="15" t="str">
        <f>IF(SUM('Test Sample Data'!K$3:K$98)&gt;10,IF(AND(ISNUMBER('Test Sample Data'!K303),'Test Sample Data'!K303&lt;$B$1,'Test Sample Data'!K303&gt;0),'Test Sample Data'!K303,$B$1),"")</f>
        <v/>
      </c>
      <c r="L304" s="15" t="str">
        <f>IF(SUM('Test Sample Data'!L$3:L$98)&gt;10,IF(AND(ISNUMBER('Test Sample Data'!L303),'Test Sample Data'!L303&lt;$B$1,'Test Sample Data'!L303&gt;0),'Test Sample Data'!L303,$B$1),"")</f>
        <v/>
      </c>
      <c r="M304" s="15" t="str">
        <f>IF(SUM('Test Sample Data'!M$3:M$98)&gt;10,IF(AND(ISNUMBER('Test Sample Data'!M303),'Test Sample Data'!M303&lt;$B$1,'Test Sample Data'!M303&gt;0),'Test Sample Data'!M303,$B$1),"")</f>
        <v/>
      </c>
      <c r="N304" s="15" t="str">
        <f>'Gene Table'!E303</f>
        <v>TNFRSF10B</v>
      </c>
      <c r="O304" s="14" t="s">
        <v>57</v>
      </c>
      <c r="P304" s="15" t="str">
        <f>IF(SUM('Control Sample Data'!D$3:D$98)&gt;10,IF(AND(ISNUMBER('Control Sample Data'!D303),'Control Sample Data'!D303&lt;$B$1,'Control Sample Data'!D303&gt;0),'Control Sample Data'!D303,$B$1),"")</f>
        <v/>
      </c>
      <c r="Q304" s="15" t="str">
        <f>IF(SUM('Control Sample Data'!E$3:E$98)&gt;10,IF(AND(ISNUMBER('Control Sample Data'!E303),'Control Sample Data'!E303&lt;$B$1,'Control Sample Data'!E303&gt;0),'Control Sample Data'!E303,$B$1),"")</f>
        <v/>
      </c>
      <c r="R304" s="15" t="str">
        <f>IF(SUM('Control Sample Data'!F$3:F$98)&gt;10,IF(AND(ISNUMBER('Control Sample Data'!F303),'Control Sample Data'!F303&lt;$B$1,'Control Sample Data'!F303&gt;0),'Control Sample Data'!F303,$B$1),"")</f>
        <v/>
      </c>
      <c r="S304" s="15" t="str">
        <f>IF(SUM('Control Sample Data'!G$3:G$98)&gt;10,IF(AND(ISNUMBER('Control Sample Data'!G303),'Control Sample Data'!G303&lt;$B$1,'Control Sample Data'!G303&gt;0),'Control Sample Data'!G303,$B$1),"")</f>
        <v/>
      </c>
      <c r="T304" s="15" t="str">
        <f>IF(SUM('Control Sample Data'!H$3:H$98)&gt;10,IF(AND(ISNUMBER('Control Sample Data'!H303),'Control Sample Data'!H303&lt;$B$1,'Control Sample Data'!H303&gt;0),'Control Sample Data'!H303,$B$1),"")</f>
        <v/>
      </c>
      <c r="U304" s="15" t="str">
        <f>IF(SUM('Control Sample Data'!I$3:I$98)&gt;10,IF(AND(ISNUMBER('Control Sample Data'!I303),'Control Sample Data'!I303&lt;$B$1,'Control Sample Data'!I303&gt;0),'Control Sample Data'!I303,$B$1),"")</f>
        <v/>
      </c>
      <c r="V304" s="15" t="str">
        <f>IF(SUM('Control Sample Data'!J$3:J$98)&gt;10,IF(AND(ISNUMBER('Control Sample Data'!J303),'Control Sample Data'!J303&lt;$B$1,'Control Sample Data'!J303&gt;0),'Control Sample Data'!J303,$B$1),"")</f>
        <v/>
      </c>
      <c r="W304" s="15" t="str">
        <f>IF(SUM('Control Sample Data'!K$3:K$98)&gt;10,IF(AND(ISNUMBER('Control Sample Data'!K303),'Control Sample Data'!K303&lt;$B$1,'Control Sample Data'!K303&gt;0),'Control Sample Data'!K303,$B$1),"")</f>
        <v/>
      </c>
      <c r="X304" s="15" t="str">
        <f>IF(SUM('Control Sample Data'!L$3:L$98)&gt;10,IF(AND(ISNUMBER('Control Sample Data'!L303),'Control Sample Data'!L303&lt;$B$1,'Control Sample Data'!L303&gt;0),'Control Sample Data'!L303,$B$1),"")</f>
        <v/>
      </c>
      <c r="Y304" s="15" t="str">
        <f>IF(SUM('Control Sample Data'!M$3:M$98)&gt;10,IF(AND(ISNUMBER('Control Sample Data'!M303),'Control Sample Data'!M303&lt;$B$1,'Control Sample Data'!M303&gt;0),'Control Sample Data'!M303,$B$1),"")</f>
        <v/>
      </c>
      <c r="Z304" s="36" t="str">
        <f>IF(ISERROR(VLOOKUP('Choose Housekeeping Genes'!$C15,Calculations!$C$292:$CB$387,2,0)),"",VLOOKUP('Choose Housekeeping Genes'!$C15,Calculations!$C$292:$M$387,2,0))</f>
        <v/>
      </c>
      <c r="AA304" s="36" t="str">
        <f>IF(ISERROR(VLOOKUP('Choose Housekeeping Genes'!$C15,Calculations!$C$292:$CB$387,3,0)),"",VLOOKUP('Choose Housekeeping Genes'!$C15,Calculations!$C$292:$M$387,3,0))</f>
        <v/>
      </c>
      <c r="AB304" s="36" t="str">
        <f>IF(ISERROR(VLOOKUP('Choose Housekeeping Genes'!$C15,Calculations!$C$292:$CB$387,4,0)),"",VLOOKUP('Choose Housekeeping Genes'!$C15,Calculations!$C$292:$M$387,4,0))</f>
        <v/>
      </c>
      <c r="AC304" s="36" t="str">
        <f>IF(ISERROR(VLOOKUP('Choose Housekeeping Genes'!$C15,Calculations!$C$292:$CB$387,5,0)),"",VLOOKUP('Choose Housekeeping Genes'!$C15,Calculations!$C$292:$M$387,5,0))</f>
        <v/>
      </c>
      <c r="AD304" s="36" t="str">
        <f>IF(ISERROR(VLOOKUP('Choose Housekeeping Genes'!$C15,Calculations!$C$292:$CB$387,6,0)),"",VLOOKUP('Choose Housekeeping Genes'!$C15,Calculations!$C$292:$M$387,6,0))</f>
        <v/>
      </c>
      <c r="AE304" s="36" t="str">
        <f>IF(ISERROR(VLOOKUP('Choose Housekeeping Genes'!$C15,Calculations!$C$292:$CB$387,7,0)),"",VLOOKUP('Choose Housekeeping Genes'!$C15,Calculations!$C$292:$M$387,7,0))</f>
        <v/>
      </c>
      <c r="AF304" s="36" t="str">
        <f>IF(ISERROR(VLOOKUP('Choose Housekeeping Genes'!$C15,Calculations!$C$292:$CB$387,8,0)),"",VLOOKUP('Choose Housekeeping Genes'!$C15,Calculations!$C$292:$M$387,8,0))</f>
        <v/>
      </c>
      <c r="AG304" s="36" t="str">
        <f>IF(ISERROR(VLOOKUP('Choose Housekeeping Genes'!$C15,Calculations!$C$292:$CB$387,9,0)),"",VLOOKUP('Choose Housekeeping Genes'!$C15,Calculations!$C$292:$M$387,9,0))</f>
        <v/>
      </c>
      <c r="AH304" s="36" t="str">
        <f>IF(ISERROR(VLOOKUP('Choose Housekeeping Genes'!$C15,Calculations!$C$292:$CB$387,10,0)),"",VLOOKUP('Choose Housekeeping Genes'!$C15,Calculations!$C$292:$M$387,10,0))</f>
        <v/>
      </c>
      <c r="AI304" s="36" t="str">
        <f>IF(ISERROR(VLOOKUP('Choose Housekeeping Genes'!$C15,Calculations!$C$292:$CB$387,11,0)),"",VLOOKUP('Choose Housekeeping Genes'!$C15,Calculations!$C$292:$M$387,11,0))</f>
        <v/>
      </c>
      <c r="AJ304" s="36" t="str">
        <f>IF(ISERROR(VLOOKUP('Choose Housekeeping Genes'!$C15,Calculations!$C$292:$AB$387,14,0)),"",VLOOKUP('Choose Housekeeping Genes'!$C15,Calculations!$C$292:$AB$387,14,0))</f>
        <v/>
      </c>
      <c r="AK304" s="36" t="str">
        <f>IF(ISERROR(VLOOKUP('Choose Housekeeping Genes'!$C15,Calculations!$C$292:$AB$387,15,0)),"",VLOOKUP('Choose Housekeeping Genes'!$C15,Calculations!$C$292:$AB$387,15,0))</f>
        <v/>
      </c>
      <c r="AL304" s="36" t="str">
        <f>IF(ISERROR(VLOOKUP('Choose Housekeeping Genes'!$C15,Calculations!$C$292:$AB$387,16,0)),"",VLOOKUP('Choose Housekeeping Genes'!$C15,Calculations!$C$292:$AB$387,16,0))</f>
        <v/>
      </c>
      <c r="AM304" s="36" t="str">
        <f>IF(ISERROR(VLOOKUP('Choose Housekeeping Genes'!$C15,Calculations!$C$292:$AB$387,17,0)),"",VLOOKUP('Choose Housekeeping Genes'!$C15,Calculations!$C$292:$AB$387,17,0))</f>
        <v/>
      </c>
      <c r="AN304" s="36" t="str">
        <f>IF(ISERROR(VLOOKUP('Choose Housekeeping Genes'!$C15,Calculations!$C$292:$AB$387,18,0)),"",VLOOKUP('Choose Housekeeping Genes'!$C15,Calculations!$C$292:$AB$387,18,0))</f>
        <v/>
      </c>
      <c r="AO304" s="36" t="str">
        <f>IF(ISERROR(VLOOKUP('Choose Housekeeping Genes'!$C15,Calculations!$C$292:$AB$387,19,0)),"",VLOOKUP('Choose Housekeeping Genes'!$C15,Calculations!$C$292:$AB$387,19,0))</f>
        <v/>
      </c>
      <c r="AP304" s="36" t="str">
        <f>IF(ISERROR(VLOOKUP('Choose Housekeeping Genes'!$C15,Calculations!$C$292:$AB$387,20,0)),"",VLOOKUP('Choose Housekeeping Genes'!$C15,Calculations!$C$292:$AB$387,20,0))</f>
        <v/>
      </c>
      <c r="AQ304" s="36" t="str">
        <f>IF(ISERROR(VLOOKUP('Choose Housekeeping Genes'!$C15,Calculations!$C$292:$AB$387,21,0)),"",VLOOKUP('Choose Housekeeping Genes'!$C15,Calculations!$C$292:$AB$387,21,0))</f>
        <v/>
      </c>
      <c r="AR304" s="36" t="str">
        <f>IF(ISERROR(VLOOKUP('Choose Housekeeping Genes'!$C15,Calculations!$C$292:$AB$387,22,0)),"",VLOOKUP('Choose Housekeeping Genes'!$C15,Calculations!$C$292:$AB$387,22,0))</f>
        <v/>
      </c>
      <c r="AS304" s="36" t="str">
        <f>IF(ISERROR(VLOOKUP('Choose Housekeeping Genes'!$C15,Calculations!$C$292:$AB$387,23,0)),"",VLOOKUP('Choose Housekeeping Genes'!$C15,Calculations!$C$292:$AB$387,23,0))</f>
        <v/>
      </c>
      <c r="AT304" s="34" t="str">
        <f t="shared" si="276"/>
        <v/>
      </c>
      <c r="AU304" s="34" t="str">
        <f t="shared" si="277"/>
        <v/>
      </c>
      <c r="AV304" s="34" t="str">
        <f t="shared" si="278"/>
        <v/>
      </c>
      <c r="AW304" s="34" t="str">
        <f t="shared" si="279"/>
        <v/>
      </c>
      <c r="AX304" s="34" t="str">
        <f t="shared" si="280"/>
        <v/>
      </c>
      <c r="AY304" s="34" t="str">
        <f t="shared" si="281"/>
        <v/>
      </c>
      <c r="AZ304" s="34" t="str">
        <f t="shared" si="282"/>
        <v/>
      </c>
      <c r="BA304" s="34" t="str">
        <f t="shared" si="283"/>
        <v/>
      </c>
      <c r="BB304" s="34" t="str">
        <f t="shared" si="284"/>
        <v/>
      </c>
      <c r="BC304" s="34" t="str">
        <f t="shared" si="285"/>
        <v/>
      </c>
      <c r="BD304" s="34" t="str">
        <f t="shared" si="289"/>
        <v/>
      </c>
      <c r="BE304" s="34" t="str">
        <f t="shared" si="290"/>
        <v/>
      </c>
      <c r="BF304" s="34" t="str">
        <f t="shared" si="291"/>
        <v/>
      </c>
      <c r="BG304" s="34" t="str">
        <f t="shared" si="292"/>
        <v/>
      </c>
      <c r="BH304" s="34" t="str">
        <f t="shared" si="293"/>
        <v/>
      </c>
      <c r="BI304" s="34" t="str">
        <f t="shared" si="294"/>
        <v/>
      </c>
      <c r="BJ304" s="34" t="str">
        <f t="shared" si="295"/>
        <v/>
      </c>
      <c r="BK304" s="34" t="str">
        <f t="shared" si="296"/>
        <v/>
      </c>
      <c r="BL304" s="34" t="str">
        <f t="shared" si="297"/>
        <v/>
      </c>
      <c r="BM304" s="34" t="str">
        <f t="shared" si="298"/>
        <v/>
      </c>
      <c r="BN304" s="36" t="e">
        <f t="shared" si="287"/>
        <v>#DIV/0!</v>
      </c>
      <c r="BO304" s="36" t="e">
        <f t="shared" si="288"/>
        <v>#DIV/0!</v>
      </c>
      <c r="BP304" s="37" t="str">
        <f t="shared" si="256"/>
        <v/>
      </c>
      <c r="BQ304" s="37" t="str">
        <f t="shared" si="257"/>
        <v/>
      </c>
      <c r="BR304" s="37" t="str">
        <f t="shared" si="258"/>
        <v/>
      </c>
      <c r="BS304" s="37" t="str">
        <f t="shared" si="259"/>
        <v/>
      </c>
      <c r="BT304" s="37" t="str">
        <f t="shared" si="260"/>
        <v/>
      </c>
      <c r="BU304" s="37" t="str">
        <f t="shared" si="261"/>
        <v/>
      </c>
      <c r="BV304" s="37" t="str">
        <f t="shared" si="262"/>
        <v/>
      </c>
      <c r="BW304" s="37" t="str">
        <f t="shared" si="263"/>
        <v/>
      </c>
      <c r="BX304" s="37" t="str">
        <f t="shared" si="264"/>
        <v/>
      </c>
      <c r="BY304" s="37" t="str">
        <f t="shared" si="265"/>
        <v/>
      </c>
      <c r="BZ304" s="37" t="str">
        <f t="shared" si="266"/>
        <v/>
      </c>
      <c r="CA304" s="37" t="str">
        <f t="shared" si="267"/>
        <v/>
      </c>
      <c r="CB304" s="37" t="str">
        <f t="shared" si="268"/>
        <v/>
      </c>
      <c r="CC304" s="37" t="str">
        <f t="shared" si="269"/>
        <v/>
      </c>
      <c r="CD304" s="37" t="str">
        <f t="shared" si="270"/>
        <v/>
      </c>
      <c r="CE304" s="37" t="str">
        <f t="shared" si="271"/>
        <v/>
      </c>
      <c r="CF304" s="37" t="str">
        <f t="shared" si="272"/>
        <v/>
      </c>
      <c r="CG304" s="37" t="str">
        <f t="shared" si="273"/>
        <v/>
      </c>
      <c r="CH304" s="37" t="str">
        <f t="shared" si="274"/>
        <v/>
      </c>
      <c r="CI304" s="37" t="str">
        <f t="shared" si="275"/>
        <v/>
      </c>
    </row>
    <row r="305" spans="1:87" ht="12.75">
      <c r="A305" s="16"/>
      <c r="B305" s="14" t="str">
        <f>'Gene Table'!E304</f>
        <v>TNFSF10</v>
      </c>
      <c r="C305" s="14" t="s">
        <v>61</v>
      </c>
      <c r="D305" s="15" t="str">
        <f>IF(SUM('Test Sample Data'!D$3:D$98)&gt;10,IF(AND(ISNUMBER('Test Sample Data'!D304),'Test Sample Data'!D304&lt;$B$1,'Test Sample Data'!D304&gt;0),'Test Sample Data'!D304,$B$1),"")</f>
        <v/>
      </c>
      <c r="E305" s="15" t="str">
        <f>IF(SUM('Test Sample Data'!E$3:E$98)&gt;10,IF(AND(ISNUMBER('Test Sample Data'!E304),'Test Sample Data'!E304&lt;$B$1,'Test Sample Data'!E304&gt;0),'Test Sample Data'!E304,$B$1),"")</f>
        <v/>
      </c>
      <c r="F305" s="15" t="str">
        <f>IF(SUM('Test Sample Data'!F$3:F$98)&gt;10,IF(AND(ISNUMBER('Test Sample Data'!F304),'Test Sample Data'!F304&lt;$B$1,'Test Sample Data'!F304&gt;0),'Test Sample Data'!F304,$B$1),"")</f>
        <v/>
      </c>
      <c r="G305" s="15" t="str">
        <f>IF(SUM('Test Sample Data'!G$3:G$98)&gt;10,IF(AND(ISNUMBER('Test Sample Data'!G304),'Test Sample Data'!G304&lt;$B$1,'Test Sample Data'!G304&gt;0),'Test Sample Data'!G304,$B$1),"")</f>
        <v/>
      </c>
      <c r="H305" s="15" t="str">
        <f>IF(SUM('Test Sample Data'!H$3:H$98)&gt;10,IF(AND(ISNUMBER('Test Sample Data'!H304),'Test Sample Data'!H304&lt;$B$1,'Test Sample Data'!H304&gt;0),'Test Sample Data'!H304,$B$1),"")</f>
        <v/>
      </c>
      <c r="I305" s="15" t="str">
        <f>IF(SUM('Test Sample Data'!I$3:I$98)&gt;10,IF(AND(ISNUMBER('Test Sample Data'!I304),'Test Sample Data'!I304&lt;$B$1,'Test Sample Data'!I304&gt;0),'Test Sample Data'!I304,$B$1),"")</f>
        <v/>
      </c>
      <c r="J305" s="15" t="str">
        <f>IF(SUM('Test Sample Data'!J$3:J$98)&gt;10,IF(AND(ISNUMBER('Test Sample Data'!J304),'Test Sample Data'!J304&lt;$B$1,'Test Sample Data'!J304&gt;0),'Test Sample Data'!J304,$B$1),"")</f>
        <v/>
      </c>
      <c r="K305" s="15" t="str">
        <f>IF(SUM('Test Sample Data'!K$3:K$98)&gt;10,IF(AND(ISNUMBER('Test Sample Data'!K304),'Test Sample Data'!K304&lt;$B$1,'Test Sample Data'!K304&gt;0),'Test Sample Data'!K304,$B$1),"")</f>
        <v/>
      </c>
      <c r="L305" s="15" t="str">
        <f>IF(SUM('Test Sample Data'!L$3:L$98)&gt;10,IF(AND(ISNUMBER('Test Sample Data'!L304),'Test Sample Data'!L304&lt;$B$1,'Test Sample Data'!L304&gt;0),'Test Sample Data'!L304,$B$1),"")</f>
        <v/>
      </c>
      <c r="M305" s="15" t="str">
        <f>IF(SUM('Test Sample Data'!M$3:M$98)&gt;10,IF(AND(ISNUMBER('Test Sample Data'!M304),'Test Sample Data'!M304&lt;$B$1,'Test Sample Data'!M304&gt;0),'Test Sample Data'!M304,$B$1),"")</f>
        <v/>
      </c>
      <c r="N305" s="15" t="str">
        <f>'Gene Table'!E304</f>
        <v>TNFSF10</v>
      </c>
      <c r="O305" s="14" t="s">
        <v>61</v>
      </c>
      <c r="P305" s="15" t="str">
        <f>IF(SUM('Control Sample Data'!D$3:D$98)&gt;10,IF(AND(ISNUMBER('Control Sample Data'!D304),'Control Sample Data'!D304&lt;$B$1,'Control Sample Data'!D304&gt;0),'Control Sample Data'!D304,$B$1),"")</f>
        <v/>
      </c>
      <c r="Q305" s="15" t="str">
        <f>IF(SUM('Control Sample Data'!E$3:E$98)&gt;10,IF(AND(ISNUMBER('Control Sample Data'!E304),'Control Sample Data'!E304&lt;$B$1,'Control Sample Data'!E304&gt;0),'Control Sample Data'!E304,$B$1),"")</f>
        <v/>
      </c>
      <c r="R305" s="15" t="str">
        <f>IF(SUM('Control Sample Data'!F$3:F$98)&gt;10,IF(AND(ISNUMBER('Control Sample Data'!F304),'Control Sample Data'!F304&lt;$B$1,'Control Sample Data'!F304&gt;0),'Control Sample Data'!F304,$B$1),"")</f>
        <v/>
      </c>
      <c r="S305" s="15" t="str">
        <f>IF(SUM('Control Sample Data'!G$3:G$98)&gt;10,IF(AND(ISNUMBER('Control Sample Data'!G304),'Control Sample Data'!G304&lt;$B$1,'Control Sample Data'!G304&gt;0),'Control Sample Data'!G304,$B$1),"")</f>
        <v/>
      </c>
      <c r="T305" s="15" t="str">
        <f>IF(SUM('Control Sample Data'!H$3:H$98)&gt;10,IF(AND(ISNUMBER('Control Sample Data'!H304),'Control Sample Data'!H304&lt;$B$1,'Control Sample Data'!H304&gt;0),'Control Sample Data'!H304,$B$1),"")</f>
        <v/>
      </c>
      <c r="U305" s="15" t="str">
        <f>IF(SUM('Control Sample Data'!I$3:I$98)&gt;10,IF(AND(ISNUMBER('Control Sample Data'!I304),'Control Sample Data'!I304&lt;$B$1,'Control Sample Data'!I304&gt;0),'Control Sample Data'!I304,$B$1),"")</f>
        <v/>
      </c>
      <c r="V305" s="15" t="str">
        <f>IF(SUM('Control Sample Data'!J$3:J$98)&gt;10,IF(AND(ISNUMBER('Control Sample Data'!J304),'Control Sample Data'!J304&lt;$B$1,'Control Sample Data'!J304&gt;0),'Control Sample Data'!J304,$B$1),"")</f>
        <v/>
      </c>
      <c r="W305" s="15" t="str">
        <f>IF(SUM('Control Sample Data'!K$3:K$98)&gt;10,IF(AND(ISNUMBER('Control Sample Data'!K304),'Control Sample Data'!K304&lt;$B$1,'Control Sample Data'!K304&gt;0),'Control Sample Data'!K304,$B$1),"")</f>
        <v/>
      </c>
      <c r="X305" s="15" t="str">
        <f>IF(SUM('Control Sample Data'!L$3:L$98)&gt;10,IF(AND(ISNUMBER('Control Sample Data'!L304),'Control Sample Data'!L304&lt;$B$1,'Control Sample Data'!L304&gt;0),'Control Sample Data'!L304,$B$1),"")</f>
        <v/>
      </c>
      <c r="Y305" s="15" t="str">
        <f>IF(SUM('Control Sample Data'!M$3:M$98)&gt;10,IF(AND(ISNUMBER('Control Sample Data'!M304),'Control Sample Data'!M304&lt;$B$1,'Control Sample Data'!M304&gt;0),'Control Sample Data'!M304,$B$1),"")</f>
        <v/>
      </c>
      <c r="Z305" s="36" t="str">
        <f>IF(ISERROR(VLOOKUP('Choose Housekeeping Genes'!$C16,Calculations!$C$292:$CB$387,2,0)),"",VLOOKUP('Choose Housekeeping Genes'!$C16,Calculations!$C$292:$M$387,2,0))</f>
        <v/>
      </c>
      <c r="AA305" s="36" t="str">
        <f>IF(ISERROR(VLOOKUP('Choose Housekeeping Genes'!$C16,Calculations!$C$292:$CB$387,3,0)),"",VLOOKUP('Choose Housekeeping Genes'!$C16,Calculations!$C$292:$M$387,3,0))</f>
        <v/>
      </c>
      <c r="AB305" s="36" t="str">
        <f>IF(ISERROR(VLOOKUP('Choose Housekeeping Genes'!$C16,Calculations!$C$292:$CB$387,4,0)),"",VLOOKUP('Choose Housekeeping Genes'!$C16,Calculations!$C$292:$M$387,4,0))</f>
        <v/>
      </c>
      <c r="AC305" s="36" t="str">
        <f>IF(ISERROR(VLOOKUP('Choose Housekeeping Genes'!$C16,Calculations!$C$292:$CB$387,5,0)),"",VLOOKUP('Choose Housekeeping Genes'!$C16,Calculations!$C$292:$M$387,5,0))</f>
        <v/>
      </c>
      <c r="AD305" s="36" t="str">
        <f>IF(ISERROR(VLOOKUP('Choose Housekeeping Genes'!$C16,Calculations!$C$292:$CB$387,6,0)),"",VLOOKUP('Choose Housekeeping Genes'!$C16,Calculations!$C$292:$M$387,6,0))</f>
        <v/>
      </c>
      <c r="AE305" s="36" t="str">
        <f>IF(ISERROR(VLOOKUP('Choose Housekeeping Genes'!$C16,Calculations!$C$292:$CB$387,7,0)),"",VLOOKUP('Choose Housekeeping Genes'!$C16,Calculations!$C$292:$M$387,7,0))</f>
        <v/>
      </c>
      <c r="AF305" s="36" t="str">
        <f>IF(ISERROR(VLOOKUP('Choose Housekeeping Genes'!$C16,Calculations!$C$292:$CB$387,8,0)),"",VLOOKUP('Choose Housekeeping Genes'!$C16,Calculations!$C$292:$M$387,8,0))</f>
        <v/>
      </c>
      <c r="AG305" s="36" t="str">
        <f>IF(ISERROR(VLOOKUP('Choose Housekeeping Genes'!$C16,Calculations!$C$292:$CB$387,9,0)),"",VLOOKUP('Choose Housekeeping Genes'!$C16,Calculations!$C$292:$M$387,9,0))</f>
        <v/>
      </c>
      <c r="AH305" s="36" t="str">
        <f>IF(ISERROR(VLOOKUP('Choose Housekeeping Genes'!$C16,Calculations!$C$292:$CB$387,10,0)),"",VLOOKUP('Choose Housekeeping Genes'!$C16,Calculations!$C$292:$M$387,10,0))</f>
        <v/>
      </c>
      <c r="AI305" s="36" t="str">
        <f>IF(ISERROR(VLOOKUP('Choose Housekeeping Genes'!$C16,Calculations!$C$292:$CB$387,11,0)),"",VLOOKUP('Choose Housekeeping Genes'!$C16,Calculations!$C$292:$M$387,11,0))</f>
        <v/>
      </c>
      <c r="AJ305" s="36" t="str">
        <f>IF(ISERROR(VLOOKUP('Choose Housekeeping Genes'!$C16,Calculations!$C$292:$AB$387,14,0)),"",VLOOKUP('Choose Housekeeping Genes'!$C16,Calculations!$C$292:$AB$387,14,0))</f>
        <v/>
      </c>
      <c r="AK305" s="36" t="str">
        <f>IF(ISERROR(VLOOKUP('Choose Housekeeping Genes'!$C16,Calculations!$C$292:$AB$387,15,0)),"",VLOOKUP('Choose Housekeeping Genes'!$C16,Calculations!$C$292:$AB$387,15,0))</f>
        <v/>
      </c>
      <c r="AL305" s="36" t="str">
        <f>IF(ISERROR(VLOOKUP('Choose Housekeeping Genes'!$C16,Calculations!$C$292:$AB$387,16,0)),"",VLOOKUP('Choose Housekeeping Genes'!$C16,Calculations!$C$292:$AB$387,16,0))</f>
        <v/>
      </c>
      <c r="AM305" s="36" t="str">
        <f>IF(ISERROR(VLOOKUP('Choose Housekeeping Genes'!$C16,Calculations!$C$292:$AB$387,17,0)),"",VLOOKUP('Choose Housekeeping Genes'!$C16,Calculations!$C$292:$AB$387,17,0))</f>
        <v/>
      </c>
      <c r="AN305" s="36" t="str">
        <f>IF(ISERROR(VLOOKUP('Choose Housekeeping Genes'!$C16,Calculations!$C$292:$AB$387,18,0)),"",VLOOKUP('Choose Housekeeping Genes'!$C16,Calculations!$C$292:$AB$387,18,0))</f>
        <v/>
      </c>
      <c r="AO305" s="36" t="str">
        <f>IF(ISERROR(VLOOKUP('Choose Housekeeping Genes'!$C16,Calculations!$C$292:$AB$387,19,0)),"",VLOOKUP('Choose Housekeeping Genes'!$C16,Calculations!$C$292:$AB$387,19,0))</f>
        <v/>
      </c>
      <c r="AP305" s="36" t="str">
        <f>IF(ISERROR(VLOOKUP('Choose Housekeeping Genes'!$C16,Calculations!$C$292:$AB$387,20,0)),"",VLOOKUP('Choose Housekeeping Genes'!$C16,Calculations!$C$292:$AB$387,20,0))</f>
        <v/>
      </c>
      <c r="AQ305" s="36" t="str">
        <f>IF(ISERROR(VLOOKUP('Choose Housekeeping Genes'!$C16,Calculations!$C$292:$AB$387,21,0)),"",VLOOKUP('Choose Housekeeping Genes'!$C16,Calculations!$C$292:$AB$387,21,0))</f>
        <v/>
      </c>
      <c r="AR305" s="36" t="str">
        <f>IF(ISERROR(VLOOKUP('Choose Housekeeping Genes'!$C16,Calculations!$C$292:$AB$387,22,0)),"",VLOOKUP('Choose Housekeeping Genes'!$C16,Calculations!$C$292:$AB$387,22,0))</f>
        <v/>
      </c>
      <c r="AS305" s="36" t="str">
        <f>IF(ISERROR(VLOOKUP('Choose Housekeeping Genes'!$C16,Calculations!$C$292:$AB$387,23,0)),"",VLOOKUP('Choose Housekeeping Genes'!$C16,Calculations!$C$292:$AB$387,23,0))</f>
        <v/>
      </c>
      <c r="AT305" s="34" t="str">
        <f t="shared" si="276"/>
        <v/>
      </c>
      <c r="AU305" s="34" t="str">
        <f t="shared" si="277"/>
        <v/>
      </c>
      <c r="AV305" s="34" t="str">
        <f t="shared" si="278"/>
        <v/>
      </c>
      <c r="AW305" s="34" t="str">
        <f t="shared" si="279"/>
        <v/>
      </c>
      <c r="AX305" s="34" t="str">
        <f t="shared" si="280"/>
        <v/>
      </c>
      <c r="AY305" s="34" t="str">
        <f t="shared" si="281"/>
        <v/>
      </c>
      <c r="AZ305" s="34" t="str">
        <f t="shared" si="282"/>
        <v/>
      </c>
      <c r="BA305" s="34" t="str">
        <f t="shared" si="283"/>
        <v/>
      </c>
      <c r="BB305" s="34" t="str">
        <f t="shared" si="284"/>
        <v/>
      </c>
      <c r="BC305" s="34" t="str">
        <f t="shared" si="285"/>
        <v/>
      </c>
      <c r="BD305" s="34" t="str">
        <f t="shared" si="289"/>
        <v/>
      </c>
      <c r="BE305" s="34" t="str">
        <f t="shared" si="290"/>
        <v/>
      </c>
      <c r="BF305" s="34" t="str">
        <f t="shared" si="291"/>
        <v/>
      </c>
      <c r="BG305" s="34" t="str">
        <f t="shared" si="292"/>
        <v/>
      </c>
      <c r="BH305" s="34" t="str">
        <f t="shared" si="293"/>
        <v/>
      </c>
      <c r="BI305" s="34" t="str">
        <f t="shared" si="294"/>
        <v/>
      </c>
      <c r="BJ305" s="34" t="str">
        <f t="shared" si="295"/>
        <v/>
      </c>
      <c r="BK305" s="34" t="str">
        <f t="shared" si="296"/>
        <v/>
      </c>
      <c r="BL305" s="34" t="str">
        <f t="shared" si="297"/>
        <v/>
      </c>
      <c r="BM305" s="34" t="str">
        <f t="shared" si="298"/>
        <v/>
      </c>
      <c r="BN305" s="36" t="e">
        <f t="shared" si="287"/>
        <v>#DIV/0!</v>
      </c>
      <c r="BO305" s="36" t="e">
        <f t="shared" si="288"/>
        <v>#DIV/0!</v>
      </c>
      <c r="BP305" s="37" t="str">
        <f t="shared" si="256"/>
        <v/>
      </c>
      <c r="BQ305" s="37" t="str">
        <f t="shared" si="257"/>
        <v/>
      </c>
      <c r="BR305" s="37" t="str">
        <f t="shared" si="258"/>
        <v/>
      </c>
      <c r="BS305" s="37" t="str">
        <f t="shared" si="259"/>
        <v/>
      </c>
      <c r="BT305" s="37" t="str">
        <f t="shared" si="260"/>
        <v/>
      </c>
      <c r="BU305" s="37" t="str">
        <f t="shared" si="261"/>
        <v/>
      </c>
      <c r="BV305" s="37" t="str">
        <f t="shared" si="262"/>
        <v/>
      </c>
      <c r="BW305" s="37" t="str">
        <f t="shared" si="263"/>
        <v/>
      </c>
      <c r="BX305" s="37" t="str">
        <f t="shared" si="264"/>
        <v/>
      </c>
      <c r="BY305" s="37" t="str">
        <f t="shared" si="265"/>
        <v/>
      </c>
      <c r="BZ305" s="37" t="str">
        <f t="shared" si="266"/>
        <v/>
      </c>
      <c r="CA305" s="37" t="str">
        <f t="shared" si="267"/>
        <v/>
      </c>
      <c r="CB305" s="37" t="str">
        <f t="shared" si="268"/>
        <v/>
      </c>
      <c r="CC305" s="37" t="str">
        <f t="shared" si="269"/>
        <v/>
      </c>
      <c r="CD305" s="37" t="str">
        <f t="shared" si="270"/>
        <v/>
      </c>
      <c r="CE305" s="37" t="str">
        <f t="shared" si="271"/>
        <v/>
      </c>
      <c r="CF305" s="37" t="str">
        <f t="shared" si="272"/>
        <v/>
      </c>
      <c r="CG305" s="37" t="str">
        <f t="shared" si="273"/>
        <v/>
      </c>
      <c r="CH305" s="37" t="str">
        <f t="shared" si="274"/>
        <v/>
      </c>
      <c r="CI305" s="37" t="str">
        <f t="shared" si="275"/>
        <v/>
      </c>
    </row>
    <row r="306" spans="1:87" ht="12.75">
      <c r="A306" s="16"/>
      <c r="B306" s="14" t="str">
        <f>'Gene Table'!E305</f>
        <v>RIPK1</v>
      </c>
      <c r="C306" s="14" t="s">
        <v>65</v>
      </c>
      <c r="D306" s="15" t="str">
        <f>IF(SUM('Test Sample Data'!D$3:D$98)&gt;10,IF(AND(ISNUMBER('Test Sample Data'!D305),'Test Sample Data'!D305&lt;$B$1,'Test Sample Data'!D305&gt;0),'Test Sample Data'!D305,$B$1),"")</f>
        <v/>
      </c>
      <c r="E306" s="15" t="str">
        <f>IF(SUM('Test Sample Data'!E$3:E$98)&gt;10,IF(AND(ISNUMBER('Test Sample Data'!E305),'Test Sample Data'!E305&lt;$B$1,'Test Sample Data'!E305&gt;0),'Test Sample Data'!E305,$B$1),"")</f>
        <v/>
      </c>
      <c r="F306" s="15" t="str">
        <f>IF(SUM('Test Sample Data'!F$3:F$98)&gt;10,IF(AND(ISNUMBER('Test Sample Data'!F305),'Test Sample Data'!F305&lt;$B$1,'Test Sample Data'!F305&gt;0),'Test Sample Data'!F305,$B$1),"")</f>
        <v/>
      </c>
      <c r="G306" s="15" t="str">
        <f>IF(SUM('Test Sample Data'!G$3:G$98)&gt;10,IF(AND(ISNUMBER('Test Sample Data'!G305),'Test Sample Data'!G305&lt;$B$1,'Test Sample Data'!G305&gt;0),'Test Sample Data'!G305,$B$1),"")</f>
        <v/>
      </c>
      <c r="H306" s="15" t="str">
        <f>IF(SUM('Test Sample Data'!H$3:H$98)&gt;10,IF(AND(ISNUMBER('Test Sample Data'!H305),'Test Sample Data'!H305&lt;$B$1,'Test Sample Data'!H305&gt;0),'Test Sample Data'!H305,$B$1),"")</f>
        <v/>
      </c>
      <c r="I306" s="15" t="str">
        <f>IF(SUM('Test Sample Data'!I$3:I$98)&gt;10,IF(AND(ISNUMBER('Test Sample Data'!I305),'Test Sample Data'!I305&lt;$B$1,'Test Sample Data'!I305&gt;0),'Test Sample Data'!I305,$B$1),"")</f>
        <v/>
      </c>
      <c r="J306" s="15" t="str">
        <f>IF(SUM('Test Sample Data'!J$3:J$98)&gt;10,IF(AND(ISNUMBER('Test Sample Data'!J305),'Test Sample Data'!J305&lt;$B$1,'Test Sample Data'!J305&gt;0),'Test Sample Data'!J305,$B$1),"")</f>
        <v/>
      </c>
      <c r="K306" s="15" t="str">
        <f>IF(SUM('Test Sample Data'!K$3:K$98)&gt;10,IF(AND(ISNUMBER('Test Sample Data'!K305),'Test Sample Data'!K305&lt;$B$1,'Test Sample Data'!K305&gt;0),'Test Sample Data'!K305,$B$1),"")</f>
        <v/>
      </c>
      <c r="L306" s="15" t="str">
        <f>IF(SUM('Test Sample Data'!L$3:L$98)&gt;10,IF(AND(ISNUMBER('Test Sample Data'!L305),'Test Sample Data'!L305&lt;$B$1,'Test Sample Data'!L305&gt;0),'Test Sample Data'!L305,$B$1),"")</f>
        <v/>
      </c>
      <c r="M306" s="15" t="str">
        <f>IF(SUM('Test Sample Data'!M$3:M$98)&gt;10,IF(AND(ISNUMBER('Test Sample Data'!M305),'Test Sample Data'!M305&lt;$B$1,'Test Sample Data'!M305&gt;0),'Test Sample Data'!M305,$B$1),"")</f>
        <v/>
      </c>
      <c r="N306" s="15" t="str">
        <f>'Gene Table'!E305</f>
        <v>RIPK1</v>
      </c>
      <c r="O306" s="14" t="s">
        <v>65</v>
      </c>
      <c r="P306" s="15" t="str">
        <f>IF(SUM('Control Sample Data'!D$3:D$98)&gt;10,IF(AND(ISNUMBER('Control Sample Data'!D305),'Control Sample Data'!D305&lt;$B$1,'Control Sample Data'!D305&gt;0),'Control Sample Data'!D305,$B$1),"")</f>
        <v/>
      </c>
      <c r="Q306" s="15" t="str">
        <f>IF(SUM('Control Sample Data'!E$3:E$98)&gt;10,IF(AND(ISNUMBER('Control Sample Data'!E305),'Control Sample Data'!E305&lt;$B$1,'Control Sample Data'!E305&gt;0),'Control Sample Data'!E305,$B$1),"")</f>
        <v/>
      </c>
      <c r="R306" s="15" t="str">
        <f>IF(SUM('Control Sample Data'!F$3:F$98)&gt;10,IF(AND(ISNUMBER('Control Sample Data'!F305),'Control Sample Data'!F305&lt;$B$1,'Control Sample Data'!F305&gt;0),'Control Sample Data'!F305,$B$1),"")</f>
        <v/>
      </c>
      <c r="S306" s="15" t="str">
        <f>IF(SUM('Control Sample Data'!G$3:G$98)&gt;10,IF(AND(ISNUMBER('Control Sample Data'!G305),'Control Sample Data'!G305&lt;$B$1,'Control Sample Data'!G305&gt;0),'Control Sample Data'!G305,$B$1),"")</f>
        <v/>
      </c>
      <c r="T306" s="15" t="str">
        <f>IF(SUM('Control Sample Data'!H$3:H$98)&gt;10,IF(AND(ISNUMBER('Control Sample Data'!H305),'Control Sample Data'!H305&lt;$B$1,'Control Sample Data'!H305&gt;0),'Control Sample Data'!H305,$B$1),"")</f>
        <v/>
      </c>
      <c r="U306" s="15" t="str">
        <f>IF(SUM('Control Sample Data'!I$3:I$98)&gt;10,IF(AND(ISNUMBER('Control Sample Data'!I305),'Control Sample Data'!I305&lt;$B$1,'Control Sample Data'!I305&gt;0),'Control Sample Data'!I305,$B$1),"")</f>
        <v/>
      </c>
      <c r="V306" s="15" t="str">
        <f>IF(SUM('Control Sample Data'!J$3:J$98)&gt;10,IF(AND(ISNUMBER('Control Sample Data'!J305),'Control Sample Data'!J305&lt;$B$1,'Control Sample Data'!J305&gt;0),'Control Sample Data'!J305,$B$1),"")</f>
        <v/>
      </c>
      <c r="W306" s="15" t="str">
        <f>IF(SUM('Control Sample Data'!K$3:K$98)&gt;10,IF(AND(ISNUMBER('Control Sample Data'!K305),'Control Sample Data'!K305&lt;$B$1,'Control Sample Data'!K305&gt;0),'Control Sample Data'!K305,$B$1),"")</f>
        <v/>
      </c>
      <c r="X306" s="15" t="str">
        <f>IF(SUM('Control Sample Data'!L$3:L$98)&gt;10,IF(AND(ISNUMBER('Control Sample Data'!L305),'Control Sample Data'!L305&lt;$B$1,'Control Sample Data'!L305&gt;0),'Control Sample Data'!L305,$B$1),"")</f>
        <v/>
      </c>
      <c r="Y306" s="15" t="str">
        <f>IF(SUM('Control Sample Data'!M$3:M$98)&gt;10,IF(AND(ISNUMBER('Control Sample Data'!M305),'Control Sample Data'!M305&lt;$B$1,'Control Sample Data'!M305&gt;0),'Control Sample Data'!M305,$B$1),"")</f>
        <v/>
      </c>
      <c r="Z306" s="36" t="str">
        <f>IF(ISERROR(VLOOKUP('Choose Housekeeping Genes'!$C17,Calculations!$C$292:$CB$387,2,0)),"",VLOOKUP('Choose Housekeeping Genes'!$C17,Calculations!$C$292:$M$387,2,0))</f>
        <v/>
      </c>
      <c r="AA306" s="36" t="str">
        <f>IF(ISERROR(VLOOKUP('Choose Housekeeping Genes'!$C17,Calculations!$C$292:$CB$387,3,0)),"",VLOOKUP('Choose Housekeeping Genes'!$C17,Calculations!$C$292:$M$387,3,0))</f>
        <v/>
      </c>
      <c r="AB306" s="36" t="str">
        <f>IF(ISERROR(VLOOKUP('Choose Housekeeping Genes'!$C17,Calculations!$C$292:$CB$387,4,0)),"",VLOOKUP('Choose Housekeeping Genes'!$C17,Calculations!$C$292:$M$387,4,0))</f>
        <v/>
      </c>
      <c r="AC306" s="36" t="str">
        <f>IF(ISERROR(VLOOKUP('Choose Housekeeping Genes'!$C17,Calculations!$C$292:$CB$387,5,0)),"",VLOOKUP('Choose Housekeeping Genes'!$C17,Calculations!$C$292:$M$387,5,0))</f>
        <v/>
      </c>
      <c r="AD306" s="36" t="str">
        <f>IF(ISERROR(VLOOKUP('Choose Housekeeping Genes'!$C17,Calculations!$C$292:$CB$387,6,0)),"",VLOOKUP('Choose Housekeeping Genes'!$C17,Calculations!$C$292:$M$387,6,0))</f>
        <v/>
      </c>
      <c r="AE306" s="36" t="str">
        <f>IF(ISERROR(VLOOKUP('Choose Housekeeping Genes'!$C17,Calculations!$C$292:$CB$387,7,0)),"",VLOOKUP('Choose Housekeeping Genes'!$C17,Calculations!$C$292:$M$387,7,0))</f>
        <v/>
      </c>
      <c r="AF306" s="36" t="str">
        <f>IF(ISERROR(VLOOKUP('Choose Housekeeping Genes'!$C17,Calculations!$C$292:$CB$387,8,0)),"",VLOOKUP('Choose Housekeeping Genes'!$C17,Calculations!$C$292:$M$387,8,0))</f>
        <v/>
      </c>
      <c r="AG306" s="36" t="str">
        <f>IF(ISERROR(VLOOKUP('Choose Housekeeping Genes'!$C17,Calculations!$C$292:$CB$387,9,0)),"",VLOOKUP('Choose Housekeeping Genes'!$C17,Calculations!$C$292:$M$387,9,0))</f>
        <v/>
      </c>
      <c r="AH306" s="36" t="str">
        <f>IF(ISERROR(VLOOKUP('Choose Housekeeping Genes'!$C17,Calculations!$C$292:$CB$387,10,0)),"",VLOOKUP('Choose Housekeeping Genes'!$C17,Calculations!$C$292:$M$387,10,0))</f>
        <v/>
      </c>
      <c r="AI306" s="36" t="str">
        <f>IF(ISERROR(VLOOKUP('Choose Housekeeping Genes'!$C17,Calculations!$C$292:$CB$387,11,0)),"",VLOOKUP('Choose Housekeeping Genes'!$C17,Calculations!$C$292:$M$387,11,0))</f>
        <v/>
      </c>
      <c r="AJ306" s="36" t="str">
        <f>IF(ISERROR(VLOOKUP('Choose Housekeeping Genes'!$C17,Calculations!$C$292:$AB$387,14,0)),"",VLOOKUP('Choose Housekeeping Genes'!$C17,Calculations!$C$292:$AB$387,14,0))</f>
        <v/>
      </c>
      <c r="AK306" s="36" t="str">
        <f>IF(ISERROR(VLOOKUP('Choose Housekeeping Genes'!$C17,Calculations!$C$292:$AB$387,15,0)),"",VLOOKUP('Choose Housekeeping Genes'!$C17,Calculations!$C$292:$AB$387,15,0))</f>
        <v/>
      </c>
      <c r="AL306" s="36" t="str">
        <f>IF(ISERROR(VLOOKUP('Choose Housekeeping Genes'!$C17,Calculations!$C$292:$AB$387,16,0)),"",VLOOKUP('Choose Housekeeping Genes'!$C17,Calculations!$C$292:$AB$387,16,0))</f>
        <v/>
      </c>
      <c r="AM306" s="36" t="str">
        <f>IF(ISERROR(VLOOKUP('Choose Housekeeping Genes'!$C17,Calculations!$C$292:$AB$387,17,0)),"",VLOOKUP('Choose Housekeeping Genes'!$C17,Calculations!$C$292:$AB$387,17,0))</f>
        <v/>
      </c>
      <c r="AN306" s="36" t="str">
        <f>IF(ISERROR(VLOOKUP('Choose Housekeeping Genes'!$C17,Calculations!$C$292:$AB$387,18,0)),"",VLOOKUP('Choose Housekeeping Genes'!$C17,Calculations!$C$292:$AB$387,18,0))</f>
        <v/>
      </c>
      <c r="AO306" s="36" t="str">
        <f>IF(ISERROR(VLOOKUP('Choose Housekeeping Genes'!$C17,Calculations!$C$292:$AB$387,19,0)),"",VLOOKUP('Choose Housekeeping Genes'!$C17,Calculations!$C$292:$AB$387,19,0))</f>
        <v/>
      </c>
      <c r="AP306" s="36" t="str">
        <f>IF(ISERROR(VLOOKUP('Choose Housekeeping Genes'!$C17,Calculations!$C$292:$AB$387,20,0)),"",VLOOKUP('Choose Housekeeping Genes'!$C17,Calculations!$C$292:$AB$387,20,0))</f>
        <v/>
      </c>
      <c r="AQ306" s="36" t="str">
        <f>IF(ISERROR(VLOOKUP('Choose Housekeeping Genes'!$C17,Calculations!$C$292:$AB$387,21,0)),"",VLOOKUP('Choose Housekeeping Genes'!$C17,Calculations!$C$292:$AB$387,21,0))</f>
        <v/>
      </c>
      <c r="AR306" s="36" t="str">
        <f>IF(ISERROR(VLOOKUP('Choose Housekeeping Genes'!$C17,Calculations!$C$292:$AB$387,22,0)),"",VLOOKUP('Choose Housekeeping Genes'!$C17,Calculations!$C$292:$AB$387,22,0))</f>
        <v/>
      </c>
      <c r="AS306" s="36" t="str">
        <f>IF(ISERROR(VLOOKUP('Choose Housekeeping Genes'!$C17,Calculations!$C$292:$AB$387,23,0)),"",VLOOKUP('Choose Housekeeping Genes'!$C17,Calculations!$C$292:$AB$387,23,0))</f>
        <v/>
      </c>
      <c r="AT306" s="34" t="str">
        <f t="shared" si="276"/>
        <v/>
      </c>
      <c r="AU306" s="34" t="str">
        <f t="shared" si="277"/>
        <v/>
      </c>
      <c r="AV306" s="34" t="str">
        <f t="shared" si="278"/>
        <v/>
      </c>
      <c r="AW306" s="34" t="str">
        <f t="shared" si="279"/>
        <v/>
      </c>
      <c r="AX306" s="34" t="str">
        <f t="shared" si="280"/>
        <v/>
      </c>
      <c r="AY306" s="34" t="str">
        <f t="shared" si="281"/>
        <v/>
      </c>
      <c r="AZ306" s="34" t="str">
        <f t="shared" si="282"/>
        <v/>
      </c>
      <c r="BA306" s="34" t="str">
        <f t="shared" si="283"/>
        <v/>
      </c>
      <c r="BB306" s="34" t="str">
        <f t="shared" si="284"/>
        <v/>
      </c>
      <c r="BC306" s="34" t="str">
        <f t="shared" si="285"/>
        <v/>
      </c>
      <c r="BD306" s="34" t="str">
        <f t="shared" si="289"/>
        <v/>
      </c>
      <c r="BE306" s="34" t="str">
        <f t="shared" si="290"/>
        <v/>
      </c>
      <c r="BF306" s="34" t="str">
        <f t="shared" si="291"/>
        <v/>
      </c>
      <c r="BG306" s="34" t="str">
        <f t="shared" si="292"/>
        <v/>
      </c>
      <c r="BH306" s="34" t="str">
        <f t="shared" si="293"/>
        <v/>
      </c>
      <c r="BI306" s="34" t="str">
        <f t="shared" si="294"/>
        <v/>
      </c>
      <c r="BJ306" s="34" t="str">
        <f t="shared" si="295"/>
        <v/>
      </c>
      <c r="BK306" s="34" t="str">
        <f t="shared" si="296"/>
        <v/>
      </c>
      <c r="BL306" s="34" t="str">
        <f t="shared" si="297"/>
        <v/>
      </c>
      <c r="BM306" s="34" t="str">
        <f t="shared" si="298"/>
        <v/>
      </c>
      <c r="BN306" s="36" t="e">
        <f t="shared" si="287"/>
        <v>#DIV/0!</v>
      </c>
      <c r="BO306" s="36" t="e">
        <f t="shared" si="288"/>
        <v>#DIV/0!</v>
      </c>
      <c r="BP306" s="37" t="str">
        <f t="shared" si="256"/>
        <v/>
      </c>
      <c r="BQ306" s="37" t="str">
        <f t="shared" si="257"/>
        <v/>
      </c>
      <c r="BR306" s="37" t="str">
        <f t="shared" si="258"/>
        <v/>
      </c>
      <c r="BS306" s="37" t="str">
        <f t="shared" si="259"/>
        <v/>
      </c>
      <c r="BT306" s="37" t="str">
        <f t="shared" si="260"/>
        <v/>
      </c>
      <c r="BU306" s="37" t="str">
        <f t="shared" si="261"/>
        <v/>
      </c>
      <c r="BV306" s="37" t="str">
        <f t="shared" si="262"/>
        <v/>
      </c>
      <c r="BW306" s="37" t="str">
        <f t="shared" si="263"/>
        <v/>
      </c>
      <c r="BX306" s="37" t="str">
        <f t="shared" si="264"/>
        <v/>
      </c>
      <c r="BY306" s="37" t="str">
        <f t="shared" si="265"/>
        <v/>
      </c>
      <c r="BZ306" s="37" t="str">
        <f t="shared" si="266"/>
        <v/>
      </c>
      <c r="CA306" s="37" t="str">
        <f t="shared" si="267"/>
        <v/>
      </c>
      <c r="CB306" s="37" t="str">
        <f t="shared" si="268"/>
        <v/>
      </c>
      <c r="CC306" s="37" t="str">
        <f t="shared" si="269"/>
        <v/>
      </c>
      <c r="CD306" s="37" t="str">
        <f t="shared" si="270"/>
        <v/>
      </c>
      <c r="CE306" s="37" t="str">
        <f t="shared" si="271"/>
        <v/>
      </c>
      <c r="CF306" s="37" t="str">
        <f t="shared" si="272"/>
        <v/>
      </c>
      <c r="CG306" s="37" t="str">
        <f t="shared" si="273"/>
        <v/>
      </c>
      <c r="CH306" s="37" t="str">
        <f t="shared" si="274"/>
        <v/>
      </c>
      <c r="CI306" s="37" t="str">
        <f t="shared" si="275"/>
        <v/>
      </c>
    </row>
    <row r="307" spans="1:87" ht="12.75">
      <c r="A307" s="16"/>
      <c r="B307" s="14" t="str">
        <f>'Gene Table'!E306</f>
        <v>TNKS</v>
      </c>
      <c r="C307" s="14" t="s">
        <v>69</v>
      </c>
      <c r="D307" s="15" t="str">
        <f>IF(SUM('Test Sample Data'!D$3:D$98)&gt;10,IF(AND(ISNUMBER('Test Sample Data'!D306),'Test Sample Data'!D306&lt;$B$1,'Test Sample Data'!D306&gt;0),'Test Sample Data'!D306,$B$1),"")</f>
        <v/>
      </c>
      <c r="E307" s="15" t="str">
        <f>IF(SUM('Test Sample Data'!E$3:E$98)&gt;10,IF(AND(ISNUMBER('Test Sample Data'!E306),'Test Sample Data'!E306&lt;$B$1,'Test Sample Data'!E306&gt;0),'Test Sample Data'!E306,$B$1),"")</f>
        <v/>
      </c>
      <c r="F307" s="15" t="str">
        <f>IF(SUM('Test Sample Data'!F$3:F$98)&gt;10,IF(AND(ISNUMBER('Test Sample Data'!F306),'Test Sample Data'!F306&lt;$B$1,'Test Sample Data'!F306&gt;0),'Test Sample Data'!F306,$B$1),"")</f>
        <v/>
      </c>
      <c r="G307" s="15" t="str">
        <f>IF(SUM('Test Sample Data'!G$3:G$98)&gt;10,IF(AND(ISNUMBER('Test Sample Data'!G306),'Test Sample Data'!G306&lt;$B$1,'Test Sample Data'!G306&gt;0),'Test Sample Data'!G306,$B$1),"")</f>
        <v/>
      </c>
      <c r="H307" s="15" t="str">
        <f>IF(SUM('Test Sample Data'!H$3:H$98)&gt;10,IF(AND(ISNUMBER('Test Sample Data'!H306),'Test Sample Data'!H306&lt;$B$1,'Test Sample Data'!H306&gt;0),'Test Sample Data'!H306,$B$1),"")</f>
        <v/>
      </c>
      <c r="I307" s="15" t="str">
        <f>IF(SUM('Test Sample Data'!I$3:I$98)&gt;10,IF(AND(ISNUMBER('Test Sample Data'!I306),'Test Sample Data'!I306&lt;$B$1,'Test Sample Data'!I306&gt;0),'Test Sample Data'!I306,$B$1),"")</f>
        <v/>
      </c>
      <c r="J307" s="15" t="str">
        <f>IF(SUM('Test Sample Data'!J$3:J$98)&gt;10,IF(AND(ISNUMBER('Test Sample Data'!J306),'Test Sample Data'!J306&lt;$B$1,'Test Sample Data'!J306&gt;0),'Test Sample Data'!J306,$B$1),"")</f>
        <v/>
      </c>
      <c r="K307" s="15" t="str">
        <f>IF(SUM('Test Sample Data'!K$3:K$98)&gt;10,IF(AND(ISNUMBER('Test Sample Data'!K306),'Test Sample Data'!K306&lt;$B$1,'Test Sample Data'!K306&gt;0),'Test Sample Data'!K306,$B$1),"")</f>
        <v/>
      </c>
      <c r="L307" s="15" t="str">
        <f>IF(SUM('Test Sample Data'!L$3:L$98)&gt;10,IF(AND(ISNUMBER('Test Sample Data'!L306),'Test Sample Data'!L306&lt;$B$1,'Test Sample Data'!L306&gt;0),'Test Sample Data'!L306,$B$1),"")</f>
        <v/>
      </c>
      <c r="M307" s="15" t="str">
        <f>IF(SUM('Test Sample Data'!M$3:M$98)&gt;10,IF(AND(ISNUMBER('Test Sample Data'!M306),'Test Sample Data'!M306&lt;$B$1,'Test Sample Data'!M306&gt;0),'Test Sample Data'!M306,$B$1),"")</f>
        <v/>
      </c>
      <c r="N307" s="15" t="str">
        <f>'Gene Table'!E306</f>
        <v>TNKS</v>
      </c>
      <c r="O307" s="14" t="s">
        <v>69</v>
      </c>
      <c r="P307" s="15" t="str">
        <f>IF(SUM('Control Sample Data'!D$3:D$98)&gt;10,IF(AND(ISNUMBER('Control Sample Data'!D306),'Control Sample Data'!D306&lt;$B$1,'Control Sample Data'!D306&gt;0),'Control Sample Data'!D306,$B$1),"")</f>
        <v/>
      </c>
      <c r="Q307" s="15" t="str">
        <f>IF(SUM('Control Sample Data'!E$3:E$98)&gt;10,IF(AND(ISNUMBER('Control Sample Data'!E306),'Control Sample Data'!E306&lt;$B$1,'Control Sample Data'!E306&gt;0),'Control Sample Data'!E306,$B$1),"")</f>
        <v/>
      </c>
      <c r="R307" s="15" t="str">
        <f>IF(SUM('Control Sample Data'!F$3:F$98)&gt;10,IF(AND(ISNUMBER('Control Sample Data'!F306),'Control Sample Data'!F306&lt;$B$1,'Control Sample Data'!F306&gt;0),'Control Sample Data'!F306,$B$1),"")</f>
        <v/>
      </c>
      <c r="S307" s="15" t="str">
        <f>IF(SUM('Control Sample Data'!G$3:G$98)&gt;10,IF(AND(ISNUMBER('Control Sample Data'!G306),'Control Sample Data'!G306&lt;$B$1,'Control Sample Data'!G306&gt;0),'Control Sample Data'!G306,$B$1),"")</f>
        <v/>
      </c>
      <c r="T307" s="15" t="str">
        <f>IF(SUM('Control Sample Data'!H$3:H$98)&gt;10,IF(AND(ISNUMBER('Control Sample Data'!H306),'Control Sample Data'!H306&lt;$B$1,'Control Sample Data'!H306&gt;0),'Control Sample Data'!H306,$B$1),"")</f>
        <v/>
      </c>
      <c r="U307" s="15" t="str">
        <f>IF(SUM('Control Sample Data'!I$3:I$98)&gt;10,IF(AND(ISNUMBER('Control Sample Data'!I306),'Control Sample Data'!I306&lt;$B$1,'Control Sample Data'!I306&gt;0),'Control Sample Data'!I306,$B$1),"")</f>
        <v/>
      </c>
      <c r="V307" s="15" t="str">
        <f>IF(SUM('Control Sample Data'!J$3:J$98)&gt;10,IF(AND(ISNUMBER('Control Sample Data'!J306),'Control Sample Data'!J306&lt;$B$1,'Control Sample Data'!J306&gt;0),'Control Sample Data'!J306,$B$1),"")</f>
        <v/>
      </c>
      <c r="W307" s="15" t="str">
        <f>IF(SUM('Control Sample Data'!K$3:K$98)&gt;10,IF(AND(ISNUMBER('Control Sample Data'!K306),'Control Sample Data'!K306&lt;$B$1,'Control Sample Data'!K306&gt;0),'Control Sample Data'!K306,$B$1),"")</f>
        <v/>
      </c>
      <c r="X307" s="15" t="str">
        <f>IF(SUM('Control Sample Data'!L$3:L$98)&gt;10,IF(AND(ISNUMBER('Control Sample Data'!L306),'Control Sample Data'!L306&lt;$B$1,'Control Sample Data'!L306&gt;0),'Control Sample Data'!L306,$B$1),"")</f>
        <v/>
      </c>
      <c r="Y307" s="15" t="str">
        <f>IF(SUM('Control Sample Data'!M$3:M$98)&gt;10,IF(AND(ISNUMBER('Control Sample Data'!M306),'Control Sample Data'!M306&lt;$B$1,'Control Sample Data'!M306&gt;0),'Control Sample Data'!M306,$B$1),"")</f>
        <v/>
      </c>
      <c r="Z307" s="36" t="str">
        <f>IF(ISERROR(VLOOKUP('Choose Housekeeping Genes'!$C18,Calculations!$C$292:$CB$387,2,0)),"",VLOOKUP('Choose Housekeeping Genes'!$C18,Calculations!$C$292:$M$387,2,0))</f>
        <v/>
      </c>
      <c r="AA307" s="36" t="str">
        <f>IF(ISERROR(VLOOKUP('Choose Housekeeping Genes'!$C18,Calculations!$C$292:$CB$387,3,0)),"",VLOOKUP('Choose Housekeeping Genes'!$C18,Calculations!$C$292:$M$387,3,0))</f>
        <v/>
      </c>
      <c r="AB307" s="36" t="str">
        <f>IF(ISERROR(VLOOKUP('Choose Housekeeping Genes'!$C18,Calculations!$C$292:$CB$387,4,0)),"",VLOOKUP('Choose Housekeeping Genes'!$C18,Calculations!$C$292:$M$387,4,0))</f>
        <v/>
      </c>
      <c r="AC307" s="36" t="str">
        <f>IF(ISERROR(VLOOKUP('Choose Housekeeping Genes'!$C18,Calculations!$C$292:$CB$387,5,0)),"",VLOOKUP('Choose Housekeeping Genes'!$C18,Calculations!$C$292:$M$387,5,0))</f>
        <v/>
      </c>
      <c r="AD307" s="36" t="str">
        <f>IF(ISERROR(VLOOKUP('Choose Housekeeping Genes'!$C18,Calculations!$C$292:$CB$387,6,0)),"",VLOOKUP('Choose Housekeeping Genes'!$C18,Calculations!$C$292:$M$387,6,0))</f>
        <v/>
      </c>
      <c r="AE307" s="36" t="str">
        <f>IF(ISERROR(VLOOKUP('Choose Housekeeping Genes'!$C18,Calculations!$C$292:$CB$387,7,0)),"",VLOOKUP('Choose Housekeeping Genes'!$C18,Calculations!$C$292:$M$387,7,0))</f>
        <v/>
      </c>
      <c r="AF307" s="36" t="str">
        <f>IF(ISERROR(VLOOKUP('Choose Housekeeping Genes'!$C18,Calculations!$C$292:$CB$387,8,0)),"",VLOOKUP('Choose Housekeeping Genes'!$C18,Calculations!$C$292:$M$387,8,0))</f>
        <v/>
      </c>
      <c r="AG307" s="36" t="str">
        <f>IF(ISERROR(VLOOKUP('Choose Housekeeping Genes'!$C18,Calculations!$C$292:$CB$387,9,0)),"",VLOOKUP('Choose Housekeeping Genes'!$C18,Calculations!$C$292:$M$387,9,0))</f>
        <v/>
      </c>
      <c r="AH307" s="36" t="str">
        <f>IF(ISERROR(VLOOKUP('Choose Housekeeping Genes'!$C18,Calculations!$C$292:$CB$387,10,0)),"",VLOOKUP('Choose Housekeeping Genes'!$C18,Calculations!$C$292:$M$387,10,0))</f>
        <v/>
      </c>
      <c r="AI307" s="36" t="str">
        <f>IF(ISERROR(VLOOKUP('Choose Housekeeping Genes'!$C18,Calculations!$C$292:$CB$387,11,0)),"",VLOOKUP('Choose Housekeeping Genes'!$C18,Calculations!$C$292:$M$387,11,0))</f>
        <v/>
      </c>
      <c r="AJ307" s="36" t="str">
        <f>IF(ISERROR(VLOOKUP('Choose Housekeeping Genes'!$C18,Calculations!$C$292:$AB$387,14,0)),"",VLOOKUP('Choose Housekeeping Genes'!$C18,Calculations!$C$292:$AB$387,14,0))</f>
        <v/>
      </c>
      <c r="AK307" s="36" t="str">
        <f>IF(ISERROR(VLOOKUP('Choose Housekeeping Genes'!$C18,Calculations!$C$292:$AB$387,15,0)),"",VLOOKUP('Choose Housekeeping Genes'!$C18,Calculations!$C$292:$AB$387,15,0))</f>
        <v/>
      </c>
      <c r="AL307" s="36" t="str">
        <f>IF(ISERROR(VLOOKUP('Choose Housekeeping Genes'!$C18,Calculations!$C$292:$AB$387,16,0)),"",VLOOKUP('Choose Housekeeping Genes'!$C18,Calculations!$C$292:$AB$387,16,0))</f>
        <v/>
      </c>
      <c r="AM307" s="36" t="str">
        <f>IF(ISERROR(VLOOKUP('Choose Housekeeping Genes'!$C18,Calculations!$C$292:$AB$387,17,0)),"",VLOOKUP('Choose Housekeeping Genes'!$C18,Calculations!$C$292:$AB$387,17,0))</f>
        <v/>
      </c>
      <c r="AN307" s="36" t="str">
        <f>IF(ISERROR(VLOOKUP('Choose Housekeeping Genes'!$C18,Calculations!$C$292:$AB$387,18,0)),"",VLOOKUP('Choose Housekeeping Genes'!$C18,Calculations!$C$292:$AB$387,18,0))</f>
        <v/>
      </c>
      <c r="AO307" s="36" t="str">
        <f>IF(ISERROR(VLOOKUP('Choose Housekeeping Genes'!$C18,Calculations!$C$292:$AB$387,19,0)),"",VLOOKUP('Choose Housekeeping Genes'!$C18,Calculations!$C$292:$AB$387,19,0))</f>
        <v/>
      </c>
      <c r="AP307" s="36" t="str">
        <f>IF(ISERROR(VLOOKUP('Choose Housekeeping Genes'!$C18,Calculations!$C$292:$AB$387,20,0)),"",VLOOKUP('Choose Housekeeping Genes'!$C18,Calculations!$C$292:$AB$387,20,0))</f>
        <v/>
      </c>
      <c r="AQ307" s="36" t="str">
        <f>IF(ISERROR(VLOOKUP('Choose Housekeeping Genes'!$C18,Calculations!$C$292:$AB$387,21,0)),"",VLOOKUP('Choose Housekeeping Genes'!$C18,Calculations!$C$292:$AB$387,21,0))</f>
        <v/>
      </c>
      <c r="AR307" s="36" t="str">
        <f>IF(ISERROR(VLOOKUP('Choose Housekeeping Genes'!$C18,Calculations!$C$292:$AB$387,22,0)),"",VLOOKUP('Choose Housekeeping Genes'!$C18,Calculations!$C$292:$AB$387,22,0))</f>
        <v/>
      </c>
      <c r="AS307" s="36" t="str">
        <f>IF(ISERROR(VLOOKUP('Choose Housekeeping Genes'!$C18,Calculations!$C$292:$AB$387,23,0)),"",VLOOKUP('Choose Housekeeping Genes'!$C18,Calculations!$C$292:$AB$387,23,0))</f>
        <v/>
      </c>
      <c r="AT307" s="34" t="str">
        <f t="shared" si="276"/>
        <v/>
      </c>
      <c r="AU307" s="34" t="str">
        <f t="shared" si="277"/>
        <v/>
      </c>
      <c r="AV307" s="34" t="str">
        <f t="shared" si="278"/>
        <v/>
      </c>
      <c r="AW307" s="34" t="str">
        <f t="shared" si="279"/>
        <v/>
      </c>
      <c r="AX307" s="34" t="str">
        <f t="shared" si="280"/>
        <v/>
      </c>
      <c r="AY307" s="34" t="str">
        <f t="shared" si="281"/>
        <v/>
      </c>
      <c r="AZ307" s="34" t="str">
        <f t="shared" si="282"/>
        <v/>
      </c>
      <c r="BA307" s="34" t="str">
        <f t="shared" si="283"/>
        <v/>
      </c>
      <c r="BB307" s="34" t="str">
        <f t="shared" si="284"/>
        <v/>
      </c>
      <c r="BC307" s="34" t="str">
        <f t="shared" si="285"/>
        <v/>
      </c>
      <c r="BD307" s="34" t="str">
        <f t="shared" si="289"/>
        <v/>
      </c>
      <c r="BE307" s="34" t="str">
        <f t="shared" si="290"/>
        <v/>
      </c>
      <c r="BF307" s="34" t="str">
        <f t="shared" si="291"/>
        <v/>
      </c>
      <c r="BG307" s="34" t="str">
        <f t="shared" si="292"/>
        <v/>
      </c>
      <c r="BH307" s="34" t="str">
        <f t="shared" si="293"/>
        <v/>
      </c>
      <c r="BI307" s="34" t="str">
        <f t="shared" si="294"/>
        <v/>
      </c>
      <c r="BJ307" s="34" t="str">
        <f t="shared" si="295"/>
        <v/>
      </c>
      <c r="BK307" s="34" t="str">
        <f t="shared" si="296"/>
        <v/>
      </c>
      <c r="BL307" s="34" t="str">
        <f t="shared" si="297"/>
        <v/>
      </c>
      <c r="BM307" s="34" t="str">
        <f t="shared" si="298"/>
        <v/>
      </c>
      <c r="BN307" s="36" t="e">
        <f t="shared" si="287"/>
        <v>#DIV/0!</v>
      </c>
      <c r="BO307" s="36" t="e">
        <f t="shared" si="288"/>
        <v>#DIV/0!</v>
      </c>
      <c r="BP307" s="37" t="str">
        <f t="shared" si="256"/>
        <v/>
      </c>
      <c r="BQ307" s="37" t="str">
        <f t="shared" si="257"/>
        <v/>
      </c>
      <c r="BR307" s="37" t="str">
        <f t="shared" si="258"/>
        <v/>
      </c>
      <c r="BS307" s="37" t="str">
        <f t="shared" si="259"/>
        <v/>
      </c>
      <c r="BT307" s="37" t="str">
        <f t="shared" si="260"/>
        <v/>
      </c>
      <c r="BU307" s="37" t="str">
        <f t="shared" si="261"/>
        <v/>
      </c>
      <c r="BV307" s="37" t="str">
        <f t="shared" si="262"/>
        <v/>
      </c>
      <c r="BW307" s="37" t="str">
        <f t="shared" si="263"/>
        <v/>
      </c>
      <c r="BX307" s="37" t="str">
        <f t="shared" si="264"/>
        <v/>
      </c>
      <c r="BY307" s="37" t="str">
        <f t="shared" si="265"/>
        <v/>
      </c>
      <c r="BZ307" s="37" t="str">
        <f t="shared" si="266"/>
        <v/>
      </c>
      <c r="CA307" s="37" t="str">
        <f t="shared" si="267"/>
        <v/>
      </c>
      <c r="CB307" s="37" t="str">
        <f t="shared" si="268"/>
        <v/>
      </c>
      <c r="CC307" s="37" t="str">
        <f t="shared" si="269"/>
        <v/>
      </c>
      <c r="CD307" s="37" t="str">
        <f t="shared" si="270"/>
        <v/>
      </c>
      <c r="CE307" s="37" t="str">
        <f t="shared" si="271"/>
        <v/>
      </c>
      <c r="CF307" s="37" t="str">
        <f t="shared" si="272"/>
        <v/>
      </c>
      <c r="CG307" s="37" t="str">
        <f t="shared" si="273"/>
        <v/>
      </c>
      <c r="CH307" s="37" t="str">
        <f t="shared" si="274"/>
        <v/>
      </c>
      <c r="CI307" s="37" t="str">
        <f t="shared" si="275"/>
        <v/>
      </c>
    </row>
    <row r="308" spans="1:87" ht="12.75">
      <c r="A308" s="16"/>
      <c r="B308" s="14" t="str">
        <f>'Gene Table'!E307</f>
        <v>CAV1</v>
      </c>
      <c r="C308" s="14" t="s">
        <v>73</v>
      </c>
      <c r="D308" s="15" t="str">
        <f>IF(SUM('Test Sample Data'!D$3:D$98)&gt;10,IF(AND(ISNUMBER('Test Sample Data'!D307),'Test Sample Data'!D307&lt;$B$1,'Test Sample Data'!D307&gt;0),'Test Sample Data'!D307,$B$1),"")</f>
        <v/>
      </c>
      <c r="E308" s="15" t="str">
        <f>IF(SUM('Test Sample Data'!E$3:E$98)&gt;10,IF(AND(ISNUMBER('Test Sample Data'!E307),'Test Sample Data'!E307&lt;$B$1,'Test Sample Data'!E307&gt;0),'Test Sample Data'!E307,$B$1),"")</f>
        <v/>
      </c>
      <c r="F308" s="15" t="str">
        <f>IF(SUM('Test Sample Data'!F$3:F$98)&gt;10,IF(AND(ISNUMBER('Test Sample Data'!F307),'Test Sample Data'!F307&lt;$B$1,'Test Sample Data'!F307&gt;0),'Test Sample Data'!F307,$B$1),"")</f>
        <v/>
      </c>
      <c r="G308" s="15" t="str">
        <f>IF(SUM('Test Sample Data'!G$3:G$98)&gt;10,IF(AND(ISNUMBER('Test Sample Data'!G307),'Test Sample Data'!G307&lt;$B$1,'Test Sample Data'!G307&gt;0),'Test Sample Data'!G307,$B$1),"")</f>
        <v/>
      </c>
      <c r="H308" s="15" t="str">
        <f>IF(SUM('Test Sample Data'!H$3:H$98)&gt;10,IF(AND(ISNUMBER('Test Sample Data'!H307),'Test Sample Data'!H307&lt;$B$1,'Test Sample Data'!H307&gt;0),'Test Sample Data'!H307,$B$1),"")</f>
        <v/>
      </c>
      <c r="I308" s="15" t="str">
        <f>IF(SUM('Test Sample Data'!I$3:I$98)&gt;10,IF(AND(ISNUMBER('Test Sample Data'!I307),'Test Sample Data'!I307&lt;$B$1,'Test Sample Data'!I307&gt;0),'Test Sample Data'!I307,$B$1),"")</f>
        <v/>
      </c>
      <c r="J308" s="15" t="str">
        <f>IF(SUM('Test Sample Data'!J$3:J$98)&gt;10,IF(AND(ISNUMBER('Test Sample Data'!J307),'Test Sample Data'!J307&lt;$B$1,'Test Sample Data'!J307&gt;0),'Test Sample Data'!J307,$B$1),"")</f>
        <v/>
      </c>
      <c r="K308" s="15" t="str">
        <f>IF(SUM('Test Sample Data'!K$3:K$98)&gt;10,IF(AND(ISNUMBER('Test Sample Data'!K307),'Test Sample Data'!K307&lt;$B$1,'Test Sample Data'!K307&gt;0),'Test Sample Data'!K307,$B$1),"")</f>
        <v/>
      </c>
      <c r="L308" s="15" t="str">
        <f>IF(SUM('Test Sample Data'!L$3:L$98)&gt;10,IF(AND(ISNUMBER('Test Sample Data'!L307),'Test Sample Data'!L307&lt;$B$1,'Test Sample Data'!L307&gt;0),'Test Sample Data'!L307,$B$1),"")</f>
        <v/>
      </c>
      <c r="M308" s="15" t="str">
        <f>IF(SUM('Test Sample Data'!M$3:M$98)&gt;10,IF(AND(ISNUMBER('Test Sample Data'!M307),'Test Sample Data'!M307&lt;$B$1,'Test Sample Data'!M307&gt;0),'Test Sample Data'!M307,$B$1),"")</f>
        <v/>
      </c>
      <c r="N308" s="15" t="str">
        <f>'Gene Table'!E307</f>
        <v>CAV1</v>
      </c>
      <c r="O308" s="14" t="s">
        <v>73</v>
      </c>
      <c r="P308" s="15" t="str">
        <f>IF(SUM('Control Sample Data'!D$3:D$98)&gt;10,IF(AND(ISNUMBER('Control Sample Data'!D307),'Control Sample Data'!D307&lt;$B$1,'Control Sample Data'!D307&gt;0),'Control Sample Data'!D307,$B$1),"")</f>
        <v/>
      </c>
      <c r="Q308" s="15" t="str">
        <f>IF(SUM('Control Sample Data'!E$3:E$98)&gt;10,IF(AND(ISNUMBER('Control Sample Data'!E307),'Control Sample Data'!E307&lt;$B$1,'Control Sample Data'!E307&gt;0),'Control Sample Data'!E307,$B$1),"")</f>
        <v/>
      </c>
      <c r="R308" s="15" t="str">
        <f>IF(SUM('Control Sample Data'!F$3:F$98)&gt;10,IF(AND(ISNUMBER('Control Sample Data'!F307),'Control Sample Data'!F307&lt;$B$1,'Control Sample Data'!F307&gt;0),'Control Sample Data'!F307,$B$1),"")</f>
        <v/>
      </c>
      <c r="S308" s="15" t="str">
        <f>IF(SUM('Control Sample Data'!G$3:G$98)&gt;10,IF(AND(ISNUMBER('Control Sample Data'!G307),'Control Sample Data'!G307&lt;$B$1,'Control Sample Data'!G307&gt;0),'Control Sample Data'!G307,$B$1),"")</f>
        <v/>
      </c>
      <c r="T308" s="15" t="str">
        <f>IF(SUM('Control Sample Data'!H$3:H$98)&gt;10,IF(AND(ISNUMBER('Control Sample Data'!H307),'Control Sample Data'!H307&lt;$B$1,'Control Sample Data'!H307&gt;0),'Control Sample Data'!H307,$B$1),"")</f>
        <v/>
      </c>
      <c r="U308" s="15" t="str">
        <f>IF(SUM('Control Sample Data'!I$3:I$98)&gt;10,IF(AND(ISNUMBER('Control Sample Data'!I307),'Control Sample Data'!I307&lt;$B$1,'Control Sample Data'!I307&gt;0),'Control Sample Data'!I307,$B$1),"")</f>
        <v/>
      </c>
      <c r="V308" s="15" t="str">
        <f>IF(SUM('Control Sample Data'!J$3:J$98)&gt;10,IF(AND(ISNUMBER('Control Sample Data'!J307),'Control Sample Data'!J307&lt;$B$1,'Control Sample Data'!J307&gt;0),'Control Sample Data'!J307,$B$1),"")</f>
        <v/>
      </c>
      <c r="W308" s="15" t="str">
        <f>IF(SUM('Control Sample Data'!K$3:K$98)&gt;10,IF(AND(ISNUMBER('Control Sample Data'!K307),'Control Sample Data'!K307&lt;$B$1,'Control Sample Data'!K307&gt;0),'Control Sample Data'!K307,$B$1),"")</f>
        <v/>
      </c>
      <c r="X308" s="15" t="str">
        <f>IF(SUM('Control Sample Data'!L$3:L$98)&gt;10,IF(AND(ISNUMBER('Control Sample Data'!L307),'Control Sample Data'!L307&lt;$B$1,'Control Sample Data'!L307&gt;0),'Control Sample Data'!L307,$B$1),"")</f>
        <v/>
      </c>
      <c r="Y308" s="15" t="str">
        <f>IF(SUM('Control Sample Data'!M$3:M$98)&gt;10,IF(AND(ISNUMBER('Control Sample Data'!M307),'Control Sample Data'!M307&lt;$B$1,'Control Sample Data'!M307&gt;0),'Control Sample Data'!M307,$B$1),"")</f>
        <v/>
      </c>
      <c r="Z308" s="36" t="str">
        <f>IF(ISERROR(VLOOKUP('Choose Housekeeping Genes'!$C19,Calculations!$C$292:$CB$387,2,0)),"",VLOOKUP('Choose Housekeeping Genes'!$C19,Calculations!$C$292:$M$387,2,0))</f>
        <v/>
      </c>
      <c r="AA308" s="36" t="str">
        <f>IF(ISERROR(VLOOKUP('Choose Housekeeping Genes'!$C19,Calculations!$C$292:$CB$387,3,0)),"",VLOOKUP('Choose Housekeeping Genes'!$C19,Calculations!$C$292:$M$387,3,0))</f>
        <v/>
      </c>
      <c r="AB308" s="36" t="str">
        <f>IF(ISERROR(VLOOKUP('Choose Housekeeping Genes'!$C19,Calculations!$C$292:$CB$387,4,0)),"",VLOOKUP('Choose Housekeeping Genes'!$C19,Calculations!$C$292:$M$387,4,0))</f>
        <v/>
      </c>
      <c r="AC308" s="36" t="str">
        <f>IF(ISERROR(VLOOKUP('Choose Housekeeping Genes'!$C19,Calculations!$C$292:$CB$387,5,0)),"",VLOOKUP('Choose Housekeeping Genes'!$C19,Calculations!$C$292:$M$387,5,0))</f>
        <v/>
      </c>
      <c r="AD308" s="36" t="str">
        <f>IF(ISERROR(VLOOKUP('Choose Housekeeping Genes'!$C19,Calculations!$C$292:$CB$387,6,0)),"",VLOOKUP('Choose Housekeeping Genes'!$C19,Calculations!$C$292:$M$387,6,0))</f>
        <v/>
      </c>
      <c r="AE308" s="36" t="str">
        <f>IF(ISERROR(VLOOKUP('Choose Housekeeping Genes'!$C19,Calculations!$C$292:$CB$387,7,0)),"",VLOOKUP('Choose Housekeeping Genes'!$C19,Calculations!$C$292:$M$387,7,0))</f>
        <v/>
      </c>
      <c r="AF308" s="36" t="str">
        <f>IF(ISERROR(VLOOKUP('Choose Housekeeping Genes'!$C19,Calculations!$C$292:$CB$387,8,0)),"",VLOOKUP('Choose Housekeeping Genes'!$C19,Calculations!$C$292:$M$387,8,0))</f>
        <v/>
      </c>
      <c r="AG308" s="36" t="str">
        <f>IF(ISERROR(VLOOKUP('Choose Housekeeping Genes'!$C19,Calculations!$C$292:$CB$387,9,0)),"",VLOOKUP('Choose Housekeeping Genes'!$C19,Calculations!$C$292:$M$387,9,0))</f>
        <v/>
      </c>
      <c r="AH308" s="36" t="str">
        <f>IF(ISERROR(VLOOKUP('Choose Housekeeping Genes'!$C19,Calculations!$C$292:$CB$387,10,0)),"",VLOOKUP('Choose Housekeeping Genes'!$C19,Calculations!$C$292:$M$387,10,0))</f>
        <v/>
      </c>
      <c r="AI308" s="36" t="str">
        <f>IF(ISERROR(VLOOKUP('Choose Housekeeping Genes'!$C19,Calculations!$C$292:$CB$387,11,0)),"",VLOOKUP('Choose Housekeeping Genes'!$C19,Calculations!$C$292:$M$387,11,0))</f>
        <v/>
      </c>
      <c r="AJ308" s="36" t="str">
        <f>IF(ISERROR(VLOOKUP('Choose Housekeeping Genes'!$C19,Calculations!$C$292:$AB$387,14,0)),"",VLOOKUP('Choose Housekeeping Genes'!$C19,Calculations!$C$292:$AB$387,14,0))</f>
        <v/>
      </c>
      <c r="AK308" s="36" t="str">
        <f>IF(ISERROR(VLOOKUP('Choose Housekeeping Genes'!$C19,Calculations!$C$292:$AB$387,15,0)),"",VLOOKUP('Choose Housekeeping Genes'!$C19,Calculations!$C$292:$AB$387,15,0))</f>
        <v/>
      </c>
      <c r="AL308" s="36" t="str">
        <f>IF(ISERROR(VLOOKUP('Choose Housekeeping Genes'!$C19,Calculations!$C$292:$AB$387,16,0)),"",VLOOKUP('Choose Housekeeping Genes'!$C19,Calculations!$C$292:$AB$387,16,0))</f>
        <v/>
      </c>
      <c r="AM308" s="36" t="str">
        <f>IF(ISERROR(VLOOKUP('Choose Housekeeping Genes'!$C19,Calculations!$C$292:$AB$387,17,0)),"",VLOOKUP('Choose Housekeeping Genes'!$C19,Calculations!$C$292:$AB$387,17,0))</f>
        <v/>
      </c>
      <c r="AN308" s="36" t="str">
        <f>IF(ISERROR(VLOOKUP('Choose Housekeeping Genes'!$C19,Calculations!$C$292:$AB$387,18,0)),"",VLOOKUP('Choose Housekeeping Genes'!$C19,Calculations!$C$292:$AB$387,18,0))</f>
        <v/>
      </c>
      <c r="AO308" s="36" t="str">
        <f>IF(ISERROR(VLOOKUP('Choose Housekeeping Genes'!$C19,Calculations!$C$292:$AB$387,19,0)),"",VLOOKUP('Choose Housekeeping Genes'!$C19,Calculations!$C$292:$AB$387,19,0))</f>
        <v/>
      </c>
      <c r="AP308" s="36" t="str">
        <f>IF(ISERROR(VLOOKUP('Choose Housekeeping Genes'!$C19,Calculations!$C$292:$AB$387,20,0)),"",VLOOKUP('Choose Housekeeping Genes'!$C19,Calculations!$C$292:$AB$387,20,0))</f>
        <v/>
      </c>
      <c r="AQ308" s="36" t="str">
        <f>IF(ISERROR(VLOOKUP('Choose Housekeeping Genes'!$C19,Calculations!$C$292:$AB$387,21,0)),"",VLOOKUP('Choose Housekeeping Genes'!$C19,Calculations!$C$292:$AB$387,21,0))</f>
        <v/>
      </c>
      <c r="AR308" s="36" t="str">
        <f>IF(ISERROR(VLOOKUP('Choose Housekeeping Genes'!$C19,Calculations!$C$292:$AB$387,22,0)),"",VLOOKUP('Choose Housekeeping Genes'!$C19,Calculations!$C$292:$AB$387,22,0))</f>
        <v/>
      </c>
      <c r="AS308" s="36" t="str">
        <f>IF(ISERROR(VLOOKUP('Choose Housekeeping Genes'!$C19,Calculations!$C$292:$AB$387,23,0)),"",VLOOKUP('Choose Housekeeping Genes'!$C19,Calculations!$C$292:$AB$387,23,0))</f>
        <v/>
      </c>
      <c r="AT308" s="34" t="str">
        <f t="shared" si="276"/>
        <v/>
      </c>
      <c r="AU308" s="34" t="str">
        <f t="shared" si="277"/>
        <v/>
      </c>
      <c r="AV308" s="34" t="str">
        <f t="shared" si="278"/>
        <v/>
      </c>
      <c r="AW308" s="34" t="str">
        <f t="shared" si="279"/>
        <v/>
      </c>
      <c r="AX308" s="34" t="str">
        <f t="shared" si="280"/>
        <v/>
      </c>
      <c r="AY308" s="34" t="str">
        <f t="shared" si="281"/>
        <v/>
      </c>
      <c r="AZ308" s="34" t="str">
        <f t="shared" si="282"/>
        <v/>
      </c>
      <c r="BA308" s="34" t="str">
        <f t="shared" si="283"/>
        <v/>
      </c>
      <c r="BB308" s="34" t="str">
        <f t="shared" si="284"/>
        <v/>
      </c>
      <c r="BC308" s="34" t="str">
        <f t="shared" si="285"/>
        <v/>
      </c>
      <c r="BD308" s="34" t="str">
        <f t="shared" si="289"/>
        <v/>
      </c>
      <c r="BE308" s="34" t="str">
        <f t="shared" si="290"/>
        <v/>
      </c>
      <c r="BF308" s="34" t="str">
        <f t="shared" si="291"/>
        <v/>
      </c>
      <c r="BG308" s="34" t="str">
        <f t="shared" si="292"/>
        <v/>
      </c>
      <c r="BH308" s="34" t="str">
        <f t="shared" si="293"/>
        <v/>
      </c>
      <c r="BI308" s="34" t="str">
        <f t="shared" si="294"/>
        <v/>
      </c>
      <c r="BJ308" s="34" t="str">
        <f t="shared" si="295"/>
        <v/>
      </c>
      <c r="BK308" s="34" t="str">
        <f t="shared" si="296"/>
        <v/>
      </c>
      <c r="BL308" s="34" t="str">
        <f t="shared" si="297"/>
        <v/>
      </c>
      <c r="BM308" s="34" t="str">
        <f t="shared" si="298"/>
        <v/>
      </c>
      <c r="BN308" s="36" t="e">
        <f t="shared" si="287"/>
        <v>#DIV/0!</v>
      </c>
      <c r="BO308" s="36" t="e">
        <f t="shared" si="288"/>
        <v>#DIV/0!</v>
      </c>
      <c r="BP308" s="37" t="str">
        <f t="shared" si="256"/>
        <v/>
      </c>
      <c r="BQ308" s="37" t="str">
        <f t="shared" si="257"/>
        <v/>
      </c>
      <c r="BR308" s="37" t="str">
        <f t="shared" si="258"/>
        <v/>
      </c>
      <c r="BS308" s="37" t="str">
        <f t="shared" si="259"/>
        <v/>
      </c>
      <c r="BT308" s="37" t="str">
        <f t="shared" si="260"/>
        <v/>
      </c>
      <c r="BU308" s="37" t="str">
        <f t="shared" si="261"/>
        <v/>
      </c>
      <c r="BV308" s="37" t="str">
        <f t="shared" si="262"/>
        <v/>
      </c>
      <c r="BW308" s="37" t="str">
        <f t="shared" si="263"/>
        <v/>
      </c>
      <c r="BX308" s="37" t="str">
        <f t="shared" si="264"/>
        <v/>
      </c>
      <c r="BY308" s="37" t="str">
        <f t="shared" si="265"/>
        <v/>
      </c>
      <c r="BZ308" s="37" t="str">
        <f t="shared" si="266"/>
        <v/>
      </c>
      <c r="CA308" s="37" t="str">
        <f t="shared" si="267"/>
        <v/>
      </c>
      <c r="CB308" s="37" t="str">
        <f t="shared" si="268"/>
        <v/>
      </c>
      <c r="CC308" s="37" t="str">
        <f t="shared" si="269"/>
        <v/>
      </c>
      <c r="CD308" s="37" t="str">
        <f t="shared" si="270"/>
        <v/>
      </c>
      <c r="CE308" s="37" t="str">
        <f t="shared" si="271"/>
        <v/>
      </c>
      <c r="CF308" s="37" t="str">
        <f t="shared" si="272"/>
        <v/>
      </c>
      <c r="CG308" s="37" t="str">
        <f t="shared" si="273"/>
        <v/>
      </c>
      <c r="CH308" s="37" t="str">
        <f t="shared" si="274"/>
        <v/>
      </c>
      <c r="CI308" s="37" t="str">
        <f t="shared" si="275"/>
        <v/>
      </c>
    </row>
    <row r="309" spans="1:87" ht="12.75">
      <c r="A309" s="16"/>
      <c r="B309" s="14" t="str">
        <f>'Gene Table'!E308</f>
        <v>CNTNAP4</v>
      </c>
      <c r="C309" s="14" t="s">
        <v>77</v>
      </c>
      <c r="D309" s="15" t="str">
        <f>IF(SUM('Test Sample Data'!D$3:D$98)&gt;10,IF(AND(ISNUMBER('Test Sample Data'!D308),'Test Sample Data'!D308&lt;$B$1,'Test Sample Data'!D308&gt;0),'Test Sample Data'!D308,$B$1),"")</f>
        <v/>
      </c>
      <c r="E309" s="15" t="str">
        <f>IF(SUM('Test Sample Data'!E$3:E$98)&gt;10,IF(AND(ISNUMBER('Test Sample Data'!E308),'Test Sample Data'!E308&lt;$B$1,'Test Sample Data'!E308&gt;0),'Test Sample Data'!E308,$B$1),"")</f>
        <v/>
      </c>
      <c r="F309" s="15" t="str">
        <f>IF(SUM('Test Sample Data'!F$3:F$98)&gt;10,IF(AND(ISNUMBER('Test Sample Data'!F308),'Test Sample Data'!F308&lt;$B$1,'Test Sample Data'!F308&gt;0),'Test Sample Data'!F308,$B$1),"")</f>
        <v/>
      </c>
      <c r="G309" s="15" t="str">
        <f>IF(SUM('Test Sample Data'!G$3:G$98)&gt;10,IF(AND(ISNUMBER('Test Sample Data'!G308),'Test Sample Data'!G308&lt;$B$1,'Test Sample Data'!G308&gt;0),'Test Sample Data'!G308,$B$1),"")</f>
        <v/>
      </c>
      <c r="H309" s="15" t="str">
        <f>IF(SUM('Test Sample Data'!H$3:H$98)&gt;10,IF(AND(ISNUMBER('Test Sample Data'!H308),'Test Sample Data'!H308&lt;$B$1,'Test Sample Data'!H308&gt;0),'Test Sample Data'!H308,$B$1),"")</f>
        <v/>
      </c>
      <c r="I309" s="15" t="str">
        <f>IF(SUM('Test Sample Data'!I$3:I$98)&gt;10,IF(AND(ISNUMBER('Test Sample Data'!I308),'Test Sample Data'!I308&lt;$B$1,'Test Sample Data'!I308&gt;0),'Test Sample Data'!I308,$B$1),"")</f>
        <v/>
      </c>
      <c r="J309" s="15" t="str">
        <f>IF(SUM('Test Sample Data'!J$3:J$98)&gt;10,IF(AND(ISNUMBER('Test Sample Data'!J308),'Test Sample Data'!J308&lt;$B$1,'Test Sample Data'!J308&gt;0),'Test Sample Data'!J308,$B$1),"")</f>
        <v/>
      </c>
      <c r="K309" s="15" t="str">
        <f>IF(SUM('Test Sample Data'!K$3:K$98)&gt;10,IF(AND(ISNUMBER('Test Sample Data'!K308),'Test Sample Data'!K308&lt;$B$1,'Test Sample Data'!K308&gt;0),'Test Sample Data'!K308,$B$1),"")</f>
        <v/>
      </c>
      <c r="L309" s="15" t="str">
        <f>IF(SUM('Test Sample Data'!L$3:L$98)&gt;10,IF(AND(ISNUMBER('Test Sample Data'!L308),'Test Sample Data'!L308&lt;$B$1,'Test Sample Data'!L308&gt;0),'Test Sample Data'!L308,$B$1),"")</f>
        <v/>
      </c>
      <c r="M309" s="15" t="str">
        <f>IF(SUM('Test Sample Data'!M$3:M$98)&gt;10,IF(AND(ISNUMBER('Test Sample Data'!M308),'Test Sample Data'!M308&lt;$B$1,'Test Sample Data'!M308&gt;0),'Test Sample Data'!M308,$B$1),"")</f>
        <v/>
      </c>
      <c r="N309" s="15" t="str">
        <f>'Gene Table'!E308</f>
        <v>CNTNAP4</v>
      </c>
      <c r="O309" s="14" t="s">
        <v>77</v>
      </c>
      <c r="P309" s="15" t="str">
        <f>IF(SUM('Control Sample Data'!D$3:D$98)&gt;10,IF(AND(ISNUMBER('Control Sample Data'!D308),'Control Sample Data'!D308&lt;$B$1,'Control Sample Data'!D308&gt;0),'Control Sample Data'!D308,$B$1),"")</f>
        <v/>
      </c>
      <c r="Q309" s="15" t="str">
        <f>IF(SUM('Control Sample Data'!E$3:E$98)&gt;10,IF(AND(ISNUMBER('Control Sample Data'!E308),'Control Sample Data'!E308&lt;$B$1,'Control Sample Data'!E308&gt;0),'Control Sample Data'!E308,$B$1),"")</f>
        <v/>
      </c>
      <c r="R309" s="15" t="str">
        <f>IF(SUM('Control Sample Data'!F$3:F$98)&gt;10,IF(AND(ISNUMBER('Control Sample Data'!F308),'Control Sample Data'!F308&lt;$B$1,'Control Sample Data'!F308&gt;0),'Control Sample Data'!F308,$B$1),"")</f>
        <v/>
      </c>
      <c r="S309" s="15" t="str">
        <f>IF(SUM('Control Sample Data'!G$3:G$98)&gt;10,IF(AND(ISNUMBER('Control Sample Data'!G308),'Control Sample Data'!G308&lt;$B$1,'Control Sample Data'!G308&gt;0),'Control Sample Data'!G308,$B$1),"")</f>
        <v/>
      </c>
      <c r="T309" s="15" t="str">
        <f>IF(SUM('Control Sample Data'!H$3:H$98)&gt;10,IF(AND(ISNUMBER('Control Sample Data'!H308),'Control Sample Data'!H308&lt;$B$1,'Control Sample Data'!H308&gt;0),'Control Sample Data'!H308,$B$1),"")</f>
        <v/>
      </c>
      <c r="U309" s="15" t="str">
        <f>IF(SUM('Control Sample Data'!I$3:I$98)&gt;10,IF(AND(ISNUMBER('Control Sample Data'!I308),'Control Sample Data'!I308&lt;$B$1,'Control Sample Data'!I308&gt;0),'Control Sample Data'!I308,$B$1),"")</f>
        <v/>
      </c>
      <c r="V309" s="15" t="str">
        <f>IF(SUM('Control Sample Data'!J$3:J$98)&gt;10,IF(AND(ISNUMBER('Control Sample Data'!J308),'Control Sample Data'!J308&lt;$B$1,'Control Sample Data'!J308&gt;0),'Control Sample Data'!J308,$B$1),"")</f>
        <v/>
      </c>
      <c r="W309" s="15" t="str">
        <f>IF(SUM('Control Sample Data'!K$3:K$98)&gt;10,IF(AND(ISNUMBER('Control Sample Data'!K308),'Control Sample Data'!K308&lt;$B$1,'Control Sample Data'!K308&gt;0),'Control Sample Data'!K308,$B$1),"")</f>
        <v/>
      </c>
      <c r="X309" s="15" t="str">
        <f>IF(SUM('Control Sample Data'!L$3:L$98)&gt;10,IF(AND(ISNUMBER('Control Sample Data'!L308),'Control Sample Data'!L308&lt;$B$1,'Control Sample Data'!L308&gt;0),'Control Sample Data'!L308,$B$1),"")</f>
        <v/>
      </c>
      <c r="Y309" s="15" t="str">
        <f>IF(SUM('Control Sample Data'!M$3:M$98)&gt;10,IF(AND(ISNUMBER('Control Sample Data'!M308),'Control Sample Data'!M308&lt;$B$1,'Control Sample Data'!M308&gt;0),'Control Sample Data'!M308,$B$1),"")</f>
        <v/>
      </c>
      <c r="Z309" s="36" t="str">
        <f>IF(ISERROR(VLOOKUP('Choose Housekeeping Genes'!$C20,Calculations!$C$292:$CB$387,2,0)),"",VLOOKUP('Choose Housekeeping Genes'!$C20,Calculations!$C$292:$M$387,2,0))</f>
        <v/>
      </c>
      <c r="AA309" s="36" t="str">
        <f>IF(ISERROR(VLOOKUP('Choose Housekeeping Genes'!$C20,Calculations!$C$292:$CB$387,3,0)),"",VLOOKUP('Choose Housekeeping Genes'!$C20,Calculations!$C$292:$M$387,3,0))</f>
        <v/>
      </c>
      <c r="AB309" s="36" t="str">
        <f>IF(ISERROR(VLOOKUP('Choose Housekeeping Genes'!$C20,Calculations!$C$292:$CB$387,4,0)),"",VLOOKUP('Choose Housekeeping Genes'!$C20,Calculations!$C$292:$M$387,4,0))</f>
        <v/>
      </c>
      <c r="AC309" s="36" t="str">
        <f>IF(ISERROR(VLOOKUP('Choose Housekeeping Genes'!$C20,Calculations!$C$292:$CB$387,5,0)),"",VLOOKUP('Choose Housekeeping Genes'!$C20,Calculations!$C$292:$M$387,5,0))</f>
        <v/>
      </c>
      <c r="AD309" s="36" t="str">
        <f>IF(ISERROR(VLOOKUP('Choose Housekeeping Genes'!$C20,Calculations!$C$292:$CB$387,6,0)),"",VLOOKUP('Choose Housekeeping Genes'!$C20,Calculations!$C$292:$M$387,6,0))</f>
        <v/>
      </c>
      <c r="AE309" s="36" t="str">
        <f>IF(ISERROR(VLOOKUP('Choose Housekeeping Genes'!$C20,Calculations!$C$292:$CB$387,7,0)),"",VLOOKUP('Choose Housekeeping Genes'!$C20,Calculations!$C$292:$M$387,7,0))</f>
        <v/>
      </c>
      <c r="AF309" s="36" t="str">
        <f>IF(ISERROR(VLOOKUP('Choose Housekeeping Genes'!$C20,Calculations!$C$292:$CB$387,8,0)),"",VLOOKUP('Choose Housekeeping Genes'!$C20,Calculations!$C$292:$M$387,8,0))</f>
        <v/>
      </c>
      <c r="AG309" s="36" t="str">
        <f>IF(ISERROR(VLOOKUP('Choose Housekeeping Genes'!$C20,Calculations!$C$292:$CB$387,9,0)),"",VLOOKUP('Choose Housekeeping Genes'!$C20,Calculations!$C$292:$M$387,9,0))</f>
        <v/>
      </c>
      <c r="AH309" s="36" t="str">
        <f>IF(ISERROR(VLOOKUP('Choose Housekeeping Genes'!$C20,Calculations!$C$292:$CB$387,10,0)),"",VLOOKUP('Choose Housekeeping Genes'!$C20,Calculations!$C$292:$M$387,10,0))</f>
        <v/>
      </c>
      <c r="AI309" s="36" t="str">
        <f>IF(ISERROR(VLOOKUP('Choose Housekeeping Genes'!$C20,Calculations!$C$292:$CB$387,11,0)),"",VLOOKUP('Choose Housekeeping Genes'!$C20,Calculations!$C$292:$M$387,11,0))</f>
        <v/>
      </c>
      <c r="AJ309" s="36" t="str">
        <f>IF(ISERROR(VLOOKUP('Choose Housekeeping Genes'!$C20,Calculations!$C$292:$AB$387,14,0)),"",VLOOKUP('Choose Housekeeping Genes'!$C20,Calculations!$C$292:$AB$387,14,0))</f>
        <v/>
      </c>
      <c r="AK309" s="36" t="str">
        <f>IF(ISERROR(VLOOKUP('Choose Housekeeping Genes'!$C20,Calculations!$C$292:$AB$387,15,0)),"",VLOOKUP('Choose Housekeeping Genes'!$C20,Calculations!$C$292:$AB$387,15,0))</f>
        <v/>
      </c>
      <c r="AL309" s="36" t="str">
        <f>IF(ISERROR(VLOOKUP('Choose Housekeeping Genes'!$C20,Calculations!$C$292:$AB$387,16,0)),"",VLOOKUP('Choose Housekeeping Genes'!$C20,Calculations!$C$292:$AB$387,16,0))</f>
        <v/>
      </c>
      <c r="AM309" s="36" t="str">
        <f>IF(ISERROR(VLOOKUP('Choose Housekeeping Genes'!$C20,Calculations!$C$292:$AB$387,17,0)),"",VLOOKUP('Choose Housekeeping Genes'!$C20,Calculations!$C$292:$AB$387,17,0))</f>
        <v/>
      </c>
      <c r="AN309" s="36" t="str">
        <f>IF(ISERROR(VLOOKUP('Choose Housekeeping Genes'!$C20,Calculations!$C$292:$AB$387,18,0)),"",VLOOKUP('Choose Housekeeping Genes'!$C20,Calculations!$C$292:$AB$387,18,0))</f>
        <v/>
      </c>
      <c r="AO309" s="36" t="str">
        <f>IF(ISERROR(VLOOKUP('Choose Housekeeping Genes'!$C20,Calculations!$C$292:$AB$387,19,0)),"",VLOOKUP('Choose Housekeeping Genes'!$C20,Calculations!$C$292:$AB$387,19,0))</f>
        <v/>
      </c>
      <c r="AP309" s="36" t="str">
        <f>IF(ISERROR(VLOOKUP('Choose Housekeeping Genes'!$C20,Calculations!$C$292:$AB$387,20,0)),"",VLOOKUP('Choose Housekeeping Genes'!$C20,Calculations!$C$292:$AB$387,20,0))</f>
        <v/>
      </c>
      <c r="AQ309" s="36" t="str">
        <f>IF(ISERROR(VLOOKUP('Choose Housekeeping Genes'!$C20,Calculations!$C$292:$AB$387,21,0)),"",VLOOKUP('Choose Housekeeping Genes'!$C20,Calculations!$C$292:$AB$387,21,0))</f>
        <v/>
      </c>
      <c r="AR309" s="36" t="str">
        <f>IF(ISERROR(VLOOKUP('Choose Housekeeping Genes'!$C20,Calculations!$C$292:$AB$387,22,0)),"",VLOOKUP('Choose Housekeeping Genes'!$C20,Calculations!$C$292:$AB$387,22,0))</f>
        <v/>
      </c>
      <c r="AS309" s="36" t="str">
        <f>IF(ISERROR(VLOOKUP('Choose Housekeeping Genes'!$C20,Calculations!$C$292:$AB$387,23,0)),"",VLOOKUP('Choose Housekeeping Genes'!$C20,Calculations!$C$292:$AB$387,23,0))</f>
        <v/>
      </c>
      <c r="AT309" s="34" t="str">
        <f t="shared" si="276"/>
        <v/>
      </c>
      <c r="AU309" s="34" t="str">
        <f t="shared" si="277"/>
        <v/>
      </c>
      <c r="AV309" s="34" t="str">
        <f t="shared" si="278"/>
        <v/>
      </c>
      <c r="AW309" s="34" t="str">
        <f t="shared" si="279"/>
        <v/>
      </c>
      <c r="AX309" s="34" t="str">
        <f t="shared" si="280"/>
        <v/>
      </c>
      <c r="AY309" s="34" t="str">
        <f t="shared" si="281"/>
        <v/>
      </c>
      <c r="AZ309" s="34" t="str">
        <f t="shared" si="282"/>
        <v/>
      </c>
      <c r="BA309" s="34" t="str">
        <f t="shared" si="283"/>
        <v/>
      </c>
      <c r="BB309" s="34" t="str">
        <f t="shared" si="284"/>
        <v/>
      </c>
      <c r="BC309" s="34" t="str">
        <f t="shared" si="285"/>
        <v/>
      </c>
      <c r="BD309" s="34" t="str">
        <f t="shared" si="289"/>
        <v/>
      </c>
      <c r="BE309" s="34" t="str">
        <f t="shared" si="290"/>
        <v/>
      </c>
      <c r="BF309" s="34" t="str">
        <f t="shared" si="291"/>
        <v/>
      </c>
      <c r="BG309" s="34" t="str">
        <f t="shared" si="292"/>
        <v/>
      </c>
      <c r="BH309" s="34" t="str">
        <f t="shared" si="293"/>
        <v/>
      </c>
      <c r="BI309" s="34" t="str">
        <f t="shared" si="294"/>
        <v/>
      </c>
      <c r="BJ309" s="34" t="str">
        <f t="shared" si="295"/>
        <v/>
      </c>
      <c r="BK309" s="34" t="str">
        <f t="shared" si="296"/>
        <v/>
      </c>
      <c r="BL309" s="34" t="str">
        <f t="shared" si="297"/>
        <v/>
      </c>
      <c r="BM309" s="34" t="str">
        <f t="shared" si="298"/>
        <v/>
      </c>
      <c r="BN309" s="36" t="e">
        <f t="shared" si="287"/>
        <v>#DIV/0!</v>
      </c>
      <c r="BO309" s="36" t="e">
        <f t="shared" si="288"/>
        <v>#DIV/0!</v>
      </c>
      <c r="BP309" s="37" t="str">
        <f t="shared" si="256"/>
        <v/>
      </c>
      <c r="BQ309" s="37" t="str">
        <f t="shared" si="257"/>
        <v/>
      </c>
      <c r="BR309" s="37" t="str">
        <f t="shared" si="258"/>
        <v/>
      </c>
      <c r="BS309" s="37" t="str">
        <f t="shared" si="259"/>
        <v/>
      </c>
      <c r="BT309" s="37" t="str">
        <f t="shared" si="260"/>
        <v/>
      </c>
      <c r="BU309" s="37" t="str">
        <f t="shared" si="261"/>
        <v/>
      </c>
      <c r="BV309" s="37" t="str">
        <f t="shared" si="262"/>
        <v/>
      </c>
      <c r="BW309" s="37" t="str">
        <f t="shared" si="263"/>
        <v/>
      </c>
      <c r="BX309" s="37" t="str">
        <f t="shared" si="264"/>
        <v/>
      </c>
      <c r="BY309" s="37" t="str">
        <f t="shared" si="265"/>
        <v/>
      </c>
      <c r="BZ309" s="37" t="str">
        <f t="shared" si="266"/>
        <v/>
      </c>
      <c r="CA309" s="37" t="str">
        <f t="shared" si="267"/>
        <v/>
      </c>
      <c r="CB309" s="37" t="str">
        <f t="shared" si="268"/>
        <v/>
      </c>
      <c r="CC309" s="37" t="str">
        <f t="shared" si="269"/>
        <v/>
      </c>
      <c r="CD309" s="37" t="str">
        <f t="shared" si="270"/>
        <v/>
      </c>
      <c r="CE309" s="37" t="str">
        <f t="shared" si="271"/>
        <v/>
      </c>
      <c r="CF309" s="37" t="str">
        <f t="shared" si="272"/>
        <v/>
      </c>
      <c r="CG309" s="37" t="str">
        <f t="shared" si="273"/>
        <v/>
      </c>
      <c r="CH309" s="37" t="str">
        <f t="shared" si="274"/>
        <v/>
      </c>
      <c r="CI309" s="37" t="str">
        <f t="shared" si="275"/>
        <v/>
      </c>
    </row>
    <row r="310" spans="1:87" ht="12.75">
      <c r="A310" s="16"/>
      <c r="B310" s="14" t="str">
        <f>'Gene Table'!E309</f>
        <v>LMO4</v>
      </c>
      <c r="C310" s="14" t="s">
        <v>81</v>
      </c>
      <c r="D310" s="15" t="str">
        <f>IF(SUM('Test Sample Data'!D$3:D$98)&gt;10,IF(AND(ISNUMBER('Test Sample Data'!D309),'Test Sample Data'!D309&lt;$B$1,'Test Sample Data'!D309&gt;0),'Test Sample Data'!D309,$B$1),"")</f>
        <v/>
      </c>
      <c r="E310" s="15" t="str">
        <f>IF(SUM('Test Sample Data'!E$3:E$98)&gt;10,IF(AND(ISNUMBER('Test Sample Data'!E309),'Test Sample Data'!E309&lt;$B$1,'Test Sample Data'!E309&gt;0),'Test Sample Data'!E309,$B$1),"")</f>
        <v/>
      </c>
      <c r="F310" s="15" t="str">
        <f>IF(SUM('Test Sample Data'!F$3:F$98)&gt;10,IF(AND(ISNUMBER('Test Sample Data'!F309),'Test Sample Data'!F309&lt;$B$1,'Test Sample Data'!F309&gt;0),'Test Sample Data'!F309,$B$1),"")</f>
        <v/>
      </c>
      <c r="G310" s="15" t="str">
        <f>IF(SUM('Test Sample Data'!G$3:G$98)&gt;10,IF(AND(ISNUMBER('Test Sample Data'!G309),'Test Sample Data'!G309&lt;$B$1,'Test Sample Data'!G309&gt;0),'Test Sample Data'!G309,$B$1),"")</f>
        <v/>
      </c>
      <c r="H310" s="15" t="str">
        <f>IF(SUM('Test Sample Data'!H$3:H$98)&gt;10,IF(AND(ISNUMBER('Test Sample Data'!H309),'Test Sample Data'!H309&lt;$B$1,'Test Sample Data'!H309&gt;0),'Test Sample Data'!H309,$B$1),"")</f>
        <v/>
      </c>
      <c r="I310" s="15" t="str">
        <f>IF(SUM('Test Sample Data'!I$3:I$98)&gt;10,IF(AND(ISNUMBER('Test Sample Data'!I309),'Test Sample Data'!I309&lt;$B$1,'Test Sample Data'!I309&gt;0),'Test Sample Data'!I309,$B$1),"")</f>
        <v/>
      </c>
      <c r="J310" s="15" t="str">
        <f>IF(SUM('Test Sample Data'!J$3:J$98)&gt;10,IF(AND(ISNUMBER('Test Sample Data'!J309),'Test Sample Data'!J309&lt;$B$1,'Test Sample Data'!J309&gt;0),'Test Sample Data'!J309,$B$1),"")</f>
        <v/>
      </c>
      <c r="K310" s="15" t="str">
        <f>IF(SUM('Test Sample Data'!K$3:K$98)&gt;10,IF(AND(ISNUMBER('Test Sample Data'!K309),'Test Sample Data'!K309&lt;$B$1,'Test Sample Data'!K309&gt;0),'Test Sample Data'!K309,$B$1),"")</f>
        <v/>
      </c>
      <c r="L310" s="15" t="str">
        <f>IF(SUM('Test Sample Data'!L$3:L$98)&gt;10,IF(AND(ISNUMBER('Test Sample Data'!L309),'Test Sample Data'!L309&lt;$B$1,'Test Sample Data'!L309&gt;0),'Test Sample Data'!L309,$B$1),"")</f>
        <v/>
      </c>
      <c r="M310" s="15" t="str">
        <f>IF(SUM('Test Sample Data'!M$3:M$98)&gt;10,IF(AND(ISNUMBER('Test Sample Data'!M309),'Test Sample Data'!M309&lt;$B$1,'Test Sample Data'!M309&gt;0),'Test Sample Data'!M309,$B$1),"")</f>
        <v/>
      </c>
      <c r="N310" s="15" t="str">
        <f>'Gene Table'!E309</f>
        <v>LMO4</v>
      </c>
      <c r="O310" s="14" t="s">
        <v>81</v>
      </c>
      <c r="P310" s="15" t="str">
        <f>IF(SUM('Control Sample Data'!D$3:D$98)&gt;10,IF(AND(ISNUMBER('Control Sample Data'!D309),'Control Sample Data'!D309&lt;$B$1,'Control Sample Data'!D309&gt;0),'Control Sample Data'!D309,$B$1),"")</f>
        <v/>
      </c>
      <c r="Q310" s="15" t="str">
        <f>IF(SUM('Control Sample Data'!E$3:E$98)&gt;10,IF(AND(ISNUMBER('Control Sample Data'!E309),'Control Sample Data'!E309&lt;$B$1,'Control Sample Data'!E309&gt;0),'Control Sample Data'!E309,$B$1),"")</f>
        <v/>
      </c>
      <c r="R310" s="15" t="str">
        <f>IF(SUM('Control Sample Data'!F$3:F$98)&gt;10,IF(AND(ISNUMBER('Control Sample Data'!F309),'Control Sample Data'!F309&lt;$B$1,'Control Sample Data'!F309&gt;0),'Control Sample Data'!F309,$B$1),"")</f>
        <v/>
      </c>
      <c r="S310" s="15" t="str">
        <f>IF(SUM('Control Sample Data'!G$3:G$98)&gt;10,IF(AND(ISNUMBER('Control Sample Data'!G309),'Control Sample Data'!G309&lt;$B$1,'Control Sample Data'!G309&gt;0),'Control Sample Data'!G309,$B$1),"")</f>
        <v/>
      </c>
      <c r="T310" s="15" t="str">
        <f>IF(SUM('Control Sample Data'!H$3:H$98)&gt;10,IF(AND(ISNUMBER('Control Sample Data'!H309),'Control Sample Data'!H309&lt;$B$1,'Control Sample Data'!H309&gt;0),'Control Sample Data'!H309,$B$1),"")</f>
        <v/>
      </c>
      <c r="U310" s="15" t="str">
        <f>IF(SUM('Control Sample Data'!I$3:I$98)&gt;10,IF(AND(ISNUMBER('Control Sample Data'!I309),'Control Sample Data'!I309&lt;$B$1,'Control Sample Data'!I309&gt;0),'Control Sample Data'!I309,$B$1),"")</f>
        <v/>
      </c>
      <c r="V310" s="15" t="str">
        <f>IF(SUM('Control Sample Data'!J$3:J$98)&gt;10,IF(AND(ISNUMBER('Control Sample Data'!J309),'Control Sample Data'!J309&lt;$B$1,'Control Sample Data'!J309&gt;0),'Control Sample Data'!J309,$B$1),"")</f>
        <v/>
      </c>
      <c r="W310" s="15" t="str">
        <f>IF(SUM('Control Sample Data'!K$3:K$98)&gt;10,IF(AND(ISNUMBER('Control Sample Data'!K309),'Control Sample Data'!K309&lt;$B$1,'Control Sample Data'!K309&gt;0),'Control Sample Data'!K309,$B$1),"")</f>
        <v/>
      </c>
      <c r="X310" s="15" t="str">
        <f>IF(SUM('Control Sample Data'!L$3:L$98)&gt;10,IF(AND(ISNUMBER('Control Sample Data'!L309),'Control Sample Data'!L309&lt;$B$1,'Control Sample Data'!L309&gt;0),'Control Sample Data'!L309,$B$1),"")</f>
        <v/>
      </c>
      <c r="Y310" s="15" t="str">
        <f>IF(SUM('Control Sample Data'!M$3:M$98)&gt;10,IF(AND(ISNUMBER('Control Sample Data'!M309),'Control Sample Data'!M309&lt;$B$1,'Control Sample Data'!M309&gt;0),'Control Sample Data'!M309,$B$1),"")</f>
        <v/>
      </c>
      <c r="Z310" s="36" t="str">
        <f>IF(ISERROR(VLOOKUP('Choose Housekeeping Genes'!$C21,Calculations!$C$292:$CB$387,2,0)),"",VLOOKUP('Choose Housekeeping Genes'!$C21,Calculations!$C$292:$M$387,2,0))</f>
        <v/>
      </c>
      <c r="AA310" s="36" t="str">
        <f>IF(ISERROR(VLOOKUP('Choose Housekeeping Genes'!$C21,Calculations!$C$292:$CB$387,3,0)),"",VLOOKUP('Choose Housekeeping Genes'!$C21,Calculations!$C$292:$M$387,3,0))</f>
        <v/>
      </c>
      <c r="AB310" s="36" t="str">
        <f>IF(ISERROR(VLOOKUP('Choose Housekeeping Genes'!$C21,Calculations!$C$292:$CB$387,4,0)),"",VLOOKUP('Choose Housekeeping Genes'!$C21,Calculations!$C$292:$M$387,4,0))</f>
        <v/>
      </c>
      <c r="AC310" s="36" t="str">
        <f>IF(ISERROR(VLOOKUP('Choose Housekeeping Genes'!$C21,Calculations!$C$292:$CB$387,5,0)),"",VLOOKUP('Choose Housekeeping Genes'!$C21,Calculations!$C$292:$M$387,5,0))</f>
        <v/>
      </c>
      <c r="AD310" s="36" t="str">
        <f>IF(ISERROR(VLOOKUP('Choose Housekeeping Genes'!$C21,Calculations!$C$292:$CB$387,6,0)),"",VLOOKUP('Choose Housekeeping Genes'!$C21,Calculations!$C$292:$M$387,6,0))</f>
        <v/>
      </c>
      <c r="AE310" s="36" t="str">
        <f>IF(ISERROR(VLOOKUP('Choose Housekeeping Genes'!$C21,Calculations!$C$292:$CB$387,7,0)),"",VLOOKUP('Choose Housekeeping Genes'!$C21,Calculations!$C$292:$M$387,7,0))</f>
        <v/>
      </c>
      <c r="AF310" s="36" t="str">
        <f>IF(ISERROR(VLOOKUP('Choose Housekeeping Genes'!$C21,Calculations!$C$292:$CB$387,8,0)),"",VLOOKUP('Choose Housekeeping Genes'!$C21,Calculations!$C$292:$M$387,8,0))</f>
        <v/>
      </c>
      <c r="AG310" s="36" t="str">
        <f>IF(ISERROR(VLOOKUP('Choose Housekeeping Genes'!$C21,Calculations!$C$292:$CB$387,9,0)),"",VLOOKUP('Choose Housekeeping Genes'!$C21,Calculations!$C$292:$M$387,9,0))</f>
        <v/>
      </c>
      <c r="AH310" s="36" t="str">
        <f>IF(ISERROR(VLOOKUP('Choose Housekeeping Genes'!$C21,Calculations!$C$292:$CB$387,10,0)),"",VLOOKUP('Choose Housekeeping Genes'!$C21,Calculations!$C$292:$M$387,10,0))</f>
        <v/>
      </c>
      <c r="AI310" s="36" t="str">
        <f>IF(ISERROR(VLOOKUP('Choose Housekeeping Genes'!$C21,Calculations!$C$292:$CB$387,11,0)),"",VLOOKUP('Choose Housekeeping Genes'!$C21,Calculations!$C$292:$M$387,11,0))</f>
        <v/>
      </c>
      <c r="AJ310" s="36" t="str">
        <f>IF(ISERROR(VLOOKUP('Choose Housekeeping Genes'!$C21,Calculations!$C$292:$AB$387,14,0)),"",VLOOKUP('Choose Housekeeping Genes'!$C21,Calculations!$C$292:$AB$387,14,0))</f>
        <v/>
      </c>
      <c r="AK310" s="36" t="str">
        <f>IF(ISERROR(VLOOKUP('Choose Housekeeping Genes'!$C21,Calculations!$C$292:$AB$387,15,0)),"",VLOOKUP('Choose Housekeeping Genes'!$C21,Calculations!$C$292:$AB$387,15,0))</f>
        <v/>
      </c>
      <c r="AL310" s="36" t="str">
        <f>IF(ISERROR(VLOOKUP('Choose Housekeeping Genes'!$C21,Calculations!$C$292:$AB$387,16,0)),"",VLOOKUP('Choose Housekeeping Genes'!$C21,Calculations!$C$292:$AB$387,16,0))</f>
        <v/>
      </c>
      <c r="AM310" s="36" t="str">
        <f>IF(ISERROR(VLOOKUP('Choose Housekeeping Genes'!$C21,Calculations!$C$292:$AB$387,17,0)),"",VLOOKUP('Choose Housekeeping Genes'!$C21,Calculations!$C$292:$AB$387,17,0))</f>
        <v/>
      </c>
      <c r="AN310" s="36" t="str">
        <f>IF(ISERROR(VLOOKUP('Choose Housekeeping Genes'!$C21,Calculations!$C$292:$AB$387,18,0)),"",VLOOKUP('Choose Housekeeping Genes'!$C21,Calculations!$C$292:$AB$387,18,0))</f>
        <v/>
      </c>
      <c r="AO310" s="36" t="str">
        <f>IF(ISERROR(VLOOKUP('Choose Housekeeping Genes'!$C21,Calculations!$C$292:$AB$387,19,0)),"",VLOOKUP('Choose Housekeeping Genes'!$C21,Calculations!$C$292:$AB$387,19,0))</f>
        <v/>
      </c>
      <c r="AP310" s="36" t="str">
        <f>IF(ISERROR(VLOOKUP('Choose Housekeeping Genes'!$C21,Calculations!$C$292:$AB$387,20,0)),"",VLOOKUP('Choose Housekeeping Genes'!$C21,Calculations!$C$292:$AB$387,20,0))</f>
        <v/>
      </c>
      <c r="AQ310" s="36" t="str">
        <f>IF(ISERROR(VLOOKUP('Choose Housekeeping Genes'!$C21,Calculations!$C$292:$AB$387,21,0)),"",VLOOKUP('Choose Housekeeping Genes'!$C21,Calculations!$C$292:$AB$387,21,0))</f>
        <v/>
      </c>
      <c r="AR310" s="36" t="str">
        <f>IF(ISERROR(VLOOKUP('Choose Housekeeping Genes'!$C21,Calculations!$C$292:$AB$387,22,0)),"",VLOOKUP('Choose Housekeeping Genes'!$C21,Calculations!$C$292:$AB$387,22,0))</f>
        <v/>
      </c>
      <c r="AS310" s="36" t="str">
        <f>IF(ISERROR(VLOOKUP('Choose Housekeeping Genes'!$C21,Calculations!$C$292:$AB$387,23,0)),"",VLOOKUP('Choose Housekeeping Genes'!$C21,Calculations!$C$292:$AB$387,23,0))</f>
        <v/>
      </c>
      <c r="AT310" s="34" t="str">
        <f t="shared" si="276"/>
        <v/>
      </c>
      <c r="AU310" s="34" t="str">
        <f t="shared" si="277"/>
        <v/>
      </c>
      <c r="AV310" s="34" t="str">
        <f t="shared" si="278"/>
        <v/>
      </c>
      <c r="AW310" s="34" t="str">
        <f t="shared" si="279"/>
        <v/>
      </c>
      <c r="AX310" s="34" t="str">
        <f t="shared" si="280"/>
        <v/>
      </c>
      <c r="AY310" s="34" t="str">
        <f t="shared" si="281"/>
        <v/>
      </c>
      <c r="AZ310" s="34" t="str">
        <f t="shared" si="282"/>
        <v/>
      </c>
      <c r="BA310" s="34" t="str">
        <f t="shared" si="283"/>
        <v/>
      </c>
      <c r="BB310" s="34" t="str">
        <f t="shared" si="284"/>
        <v/>
      </c>
      <c r="BC310" s="34" t="str">
        <f t="shared" si="285"/>
        <v/>
      </c>
      <c r="BD310" s="34" t="str">
        <f t="shared" si="289"/>
        <v/>
      </c>
      <c r="BE310" s="34" t="str">
        <f t="shared" si="290"/>
        <v/>
      </c>
      <c r="BF310" s="34" t="str">
        <f t="shared" si="291"/>
        <v/>
      </c>
      <c r="BG310" s="34" t="str">
        <f t="shared" si="292"/>
        <v/>
      </c>
      <c r="BH310" s="34" t="str">
        <f t="shared" si="293"/>
        <v/>
      </c>
      <c r="BI310" s="34" t="str">
        <f t="shared" si="294"/>
        <v/>
      </c>
      <c r="BJ310" s="34" t="str">
        <f t="shared" si="295"/>
        <v/>
      </c>
      <c r="BK310" s="34" t="str">
        <f t="shared" si="296"/>
        <v/>
      </c>
      <c r="BL310" s="34" t="str">
        <f t="shared" si="297"/>
        <v/>
      </c>
      <c r="BM310" s="34" t="str">
        <f t="shared" si="298"/>
        <v/>
      </c>
      <c r="BN310" s="36" t="e">
        <f t="shared" si="287"/>
        <v>#DIV/0!</v>
      </c>
      <c r="BO310" s="36" t="e">
        <f t="shared" si="288"/>
        <v>#DIV/0!</v>
      </c>
      <c r="BP310" s="37" t="str">
        <f t="shared" si="256"/>
        <v/>
      </c>
      <c r="BQ310" s="37" t="str">
        <f t="shared" si="257"/>
        <v/>
      </c>
      <c r="BR310" s="37" t="str">
        <f t="shared" si="258"/>
        <v/>
      </c>
      <c r="BS310" s="37" t="str">
        <f t="shared" si="259"/>
        <v/>
      </c>
      <c r="BT310" s="37" t="str">
        <f t="shared" si="260"/>
        <v/>
      </c>
      <c r="BU310" s="37" t="str">
        <f t="shared" si="261"/>
        <v/>
      </c>
      <c r="BV310" s="37" t="str">
        <f t="shared" si="262"/>
        <v/>
      </c>
      <c r="BW310" s="37" t="str">
        <f t="shared" si="263"/>
        <v/>
      </c>
      <c r="BX310" s="37" t="str">
        <f t="shared" si="264"/>
        <v/>
      </c>
      <c r="BY310" s="37" t="str">
        <f t="shared" si="265"/>
        <v/>
      </c>
      <c r="BZ310" s="37" t="str">
        <f t="shared" si="266"/>
        <v/>
      </c>
      <c r="CA310" s="37" t="str">
        <f t="shared" si="267"/>
        <v/>
      </c>
      <c r="CB310" s="37" t="str">
        <f t="shared" si="268"/>
        <v/>
      </c>
      <c r="CC310" s="37" t="str">
        <f t="shared" si="269"/>
        <v/>
      </c>
      <c r="CD310" s="37" t="str">
        <f t="shared" si="270"/>
        <v/>
      </c>
      <c r="CE310" s="37" t="str">
        <f t="shared" si="271"/>
        <v/>
      </c>
      <c r="CF310" s="37" t="str">
        <f t="shared" si="272"/>
        <v/>
      </c>
      <c r="CG310" s="37" t="str">
        <f t="shared" si="273"/>
        <v/>
      </c>
      <c r="CH310" s="37" t="str">
        <f t="shared" si="274"/>
        <v/>
      </c>
      <c r="CI310" s="37" t="str">
        <f t="shared" si="275"/>
        <v/>
      </c>
    </row>
    <row r="311" spans="1:87" ht="12.75">
      <c r="A311" s="16"/>
      <c r="B311" s="14" t="str">
        <f>'Gene Table'!E310</f>
        <v>CNTNAP1</v>
      </c>
      <c r="C311" s="14" t="s">
        <v>85</v>
      </c>
      <c r="D311" s="15" t="str">
        <f>IF(SUM('Test Sample Data'!D$3:D$98)&gt;10,IF(AND(ISNUMBER('Test Sample Data'!D310),'Test Sample Data'!D310&lt;$B$1,'Test Sample Data'!D310&gt;0),'Test Sample Data'!D310,$B$1),"")</f>
        <v/>
      </c>
      <c r="E311" s="15" t="str">
        <f>IF(SUM('Test Sample Data'!E$3:E$98)&gt;10,IF(AND(ISNUMBER('Test Sample Data'!E310),'Test Sample Data'!E310&lt;$B$1,'Test Sample Data'!E310&gt;0),'Test Sample Data'!E310,$B$1),"")</f>
        <v/>
      </c>
      <c r="F311" s="15" t="str">
        <f>IF(SUM('Test Sample Data'!F$3:F$98)&gt;10,IF(AND(ISNUMBER('Test Sample Data'!F310),'Test Sample Data'!F310&lt;$B$1,'Test Sample Data'!F310&gt;0),'Test Sample Data'!F310,$B$1),"")</f>
        <v/>
      </c>
      <c r="G311" s="15" t="str">
        <f>IF(SUM('Test Sample Data'!G$3:G$98)&gt;10,IF(AND(ISNUMBER('Test Sample Data'!G310),'Test Sample Data'!G310&lt;$B$1,'Test Sample Data'!G310&gt;0),'Test Sample Data'!G310,$B$1),"")</f>
        <v/>
      </c>
      <c r="H311" s="15" t="str">
        <f>IF(SUM('Test Sample Data'!H$3:H$98)&gt;10,IF(AND(ISNUMBER('Test Sample Data'!H310),'Test Sample Data'!H310&lt;$B$1,'Test Sample Data'!H310&gt;0),'Test Sample Data'!H310,$B$1),"")</f>
        <v/>
      </c>
      <c r="I311" s="15" t="str">
        <f>IF(SUM('Test Sample Data'!I$3:I$98)&gt;10,IF(AND(ISNUMBER('Test Sample Data'!I310),'Test Sample Data'!I310&lt;$B$1,'Test Sample Data'!I310&gt;0),'Test Sample Data'!I310,$B$1),"")</f>
        <v/>
      </c>
      <c r="J311" s="15" t="str">
        <f>IF(SUM('Test Sample Data'!J$3:J$98)&gt;10,IF(AND(ISNUMBER('Test Sample Data'!J310),'Test Sample Data'!J310&lt;$B$1,'Test Sample Data'!J310&gt;0),'Test Sample Data'!J310,$B$1),"")</f>
        <v/>
      </c>
      <c r="K311" s="15" t="str">
        <f>IF(SUM('Test Sample Data'!K$3:K$98)&gt;10,IF(AND(ISNUMBER('Test Sample Data'!K310),'Test Sample Data'!K310&lt;$B$1,'Test Sample Data'!K310&gt;0),'Test Sample Data'!K310,$B$1),"")</f>
        <v/>
      </c>
      <c r="L311" s="15" t="str">
        <f>IF(SUM('Test Sample Data'!L$3:L$98)&gt;10,IF(AND(ISNUMBER('Test Sample Data'!L310),'Test Sample Data'!L310&lt;$B$1,'Test Sample Data'!L310&gt;0),'Test Sample Data'!L310,$B$1),"")</f>
        <v/>
      </c>
      <c r="M311" s="15" t="str">
        <f>IF(SUM('Test Sample Data'!M$3:M$98)&gt;10,IF(AND(ISNUMBER('Test Sample Data'!M310),'Test Sample Data'!M310&lt;$B$1,'Test Sample Data'!M310&gt;0),'Test Sample Data'!M310,$B$1),"")</f>
        <v/>
      </c>
      <c r="N311" s="15" t="str">
        <f>'Gene Table'!E310</f>
        <v>CNTNAP1</v>
      </c>
      <c r="O311" s="14" t="s">
        <v>85</v>
      </c>
      <c r="P311" s="15" t="str">
        <f>IF(SUM('Control Sample Data'!D$3:D$98)&gt;10,IF(AND(ISNUMBER('Control Sample Data'!D310),'Control Sample Data'!D310&lt;$B$1,'Control Sample Data'!D310&gt;0),'Control Sample Data'!D310,$B$1),"")</f>
        <v/>
      </c>
      <c r="Q311" s="15" t="str">
        <f>IF(SUM('Control Sample Data'!E$3:E$98)&gt;10,IF(AND(ISNUMBER('Control Sample Data'!E310),'Control Sample Data'!E310&lt;$B$1,'Control Sample Data'!E310&gt;0),'Control Sample Data'!E310,$B$1),"")</f>
        <v/>
      </c>
      <c r="R311" s="15" t="str">
        <f>IF(SUM('Control Sample Data'!F$3:F$98)&gt;10,IF(AND(ISNUMBER('Control Sample Data'!F310),'Control Sample Data'!F310&lt;$B$1,'Control Sample Data'!F310&gt;0),'Control Sample Data'!F310,$B$1),"")</f>
        <v/>
      </c>
      <c r="S311" s="15" t="str">
        <f>IF(SUM('Control Sample Data'!G$3:G$98)&gt;10,IF(AND(ISNUMBER('Control Sample Data'!G310),'Control Sample Data'!G310&lt;$B$1,'Control Sample Data'!G310&gt;0),'Control Sample Data'!G310,$B$1),"")</f>
        <v/>
      </c>
      <c r="T311" s="15" t="str">
        <f>IF(SUM('Control Sample Data'!H$3:H$98)&gt;10,IF(AND(ISNUMBER('Control Sample Data'!H310),'Control Sample Data'!H310&lt;$B$1,'Control Sample Data'!H310&gt;0),'Control Sample Data'!H310,$B$1),"")</f>
        <v/>
      </c>
      <c r="U311" s="15" t="str">
        <f>IF(SUM('Control Sample Data'!I$3:I$98)&gt;10,IF(AND(ISNUMBER('Control Sample Data'!I310),'Control Sample Data'!I310&lt;$B$1,'Control Sample Data'!I310&gt;0),'Control Sample Data'!I310,$B$1),"")</f>
        <v/>
      </c>
      <c r="V311" s="15" t="str">
        <f>IF(SUM('Control Sample Data'!J$3:J$98)&gt;10,IF(AND(ISNUMBER('Control Sample Data'!J310),'Control Sample Data'!J310&lt;$B$1,'Control Sample Data'!J310&gt;0),'Control Sample Data'!J310,$B$1),"")</f>
        <v/>
      </c>
      <c r="W311" s="15" t="str">
        <f>IF(SUM('Control Sample Data'!K$3:K$98)&gt;10,IF(AND(ISNUMBER('Control Sample Data'!K310),'Control Sample Data'!K310&lt;$B$1,'Control Sample Data'!K310&gt;0),'Control Sample Data'!K310,$B$1),"")</f>
        <v/>
      </c>
      <c r="X311" s="15" t="str">
        <f>IF(SUM('Control Sample Data'!L$3:L$98)&gt;10,IF(AND(ISNUMBER('Control Sample Data'!L310),'Control Sample Data'!L310&lt;$B$1,'Control Sample Data'!L310&gt;0),'Control Sample Data'!L310,$B$1),"")</f>
        <v/>
      </c>
      <c r="Y311" s="15" t="str">
        <f>IF(SUM('Control Sample Data'!M$3:M$98)&gt;10,IF(AND(ISNUMBER('Control Sample Data'!M310),'Control Sample Data'!M310&lt;$B$1,'Control Sample Data'!M310&gt;0),'Control Sample Data'!M310,$B$1),"")</f>
        <v/>
      </c>
      <c r="Z311" s="36" t="str">
        <f>IF(ISERROR(VLOOKUP('Choose Housekeeping Genes'!$C22,Calculations!$C$292:$CB$387,2,0)),"",VLOOKUP('Choose Housekeeping Genes'!$C22,Calculations!$C$292:$M$387,2,0))</f>
        <v/>
      </c>
      <c r="AA311" s="36" t="str">
        <f>IF(ISERROR(VLOOKUP('Choose Housekeeping Genes'!$C22,Calculations!$C$292:$CB$387,3,0)),"",VLOOKUP('Choose Housekeeping Genes'!$C22,Calculations!$C$292:$M$387,3,0))</f>
        <v/>
      </c>
      <c r="AB311" s="36" t="str">
        <f>IF(ISERROR(VLOOKUP('Choose Housekeeping Genes'!$C22,Calculations!$C$292:$CB$387,4,0)),"",VLOOKUP('Choose Housekeeping Genes'!$C22,Calculations!$C$292:$M$387,4,0))</f>
        <v/>
      </c>
      <c r="AC311" s="36" t="str">
        <f>IF(ISERROR(VLOOKUP('Choose Housekeeping Genes'!$C22,Calculations!$C$292:$CB$387,5,0)),"",VLOOKUP('Choose Housekeeping Genes'!$C22,Calculations!$C$292:$M$387,5,0))</f>
        <v/>
      </c>
      <c r="AD311" s="36" t="str">
        <f>IF(ISERROR(VLOOKUP('Choose Housekeeping Genes'!$C22,Calculations!$C$292:$CB$387,6,0)),"",VLOOKUP('Choose Housekeeping Genes'!$C22,Calculations!$C$292:$M$387,6,0))</f>
        <v/>
      </c>
      <c r="AE311" s="36" t="str">
        <f>IF(ISERROR(VLOOKUP('Choose Housekeeping Genes'!$C22,Calculations!$C$292:$CB$387,7,0)),"",VLOOKUP('Choose Housekeeping Genes'!$C22,Calculations!$C$292:$M$387,7,0))</f>
        <v/>
      </c>
      <c r="AF311" s="36" t="str">
        <f>IF(ISERROR(VLOOKUP('Choose Housekeeping Genes'!$C22,Calculations!$C$292:$CB$387,8,0)),"",VLOOKUP('Choose Housekeeping Genes'!$C22,Calculations!$C$292:$M$387,8,0))</f>
        <v/>
      </c>
      <c r="AG311" s="36" t="str">
        <f>IF(ISERROR(VLOOKUP('Choose Housekeeping Genes'!$C22,Calculations!$C$292:$CB$387,9,0)),"",VLOOKUP('Choose Housekeeping Genes'!$C22,Calculations!$C$292:$M$387,9,0))</f>
        <v/>
      </c>
      <c r="AH311" s="36" t="str">
        <f>IF(ISERROR(VLOOKUP('Choose Housekeeping Genes'!$C22,Calculations!$C$292:$CB$387,10,0)),"",VLOOKUP('Choose Housekeeping Genes'!$C22,Calculations!$C$292:$M$387,10,0))</f>
        <v/>
      </c>
      <c r="AI311" s="36" t="str">
        <f>IF(ISERROR(VLOOKUP('Choose Housekeeping Genes'!$C22,Calculations!$C$292:$CB$387,11,0)),"",VLOOKUP('Choose Housekeeping Genes'!$C22,Calculations!$C$292:$M$387,11,0))</f>
        <v/>
      </c>
      <c r="AJ311" s="36" t="str">
        <f>IF(ISERROR(VLOOKUP('Choose Housekeeping Genes'!$C22,Calculations!$C$292:$AB$387,14,0)),"",VLOOKUP('Choose Housekeeping Genes'!$C22,Calculations!$C$292:$AB$387,14,0))</f>
        <v/>
      </c>
      <c r="AK311" s="36" t="str">
        <f>IF(ISERROR(VLOOKUP('Choose Housekeeping Genes'!$C22,Calculations!$C$292:$AB$387,15,0)),"",VLOOKUP('Choose Housekeeping Genes'!$C22,Calculations!$C$292:$AB$387,15,0))</f>
        <v/>
      </c>
      <c r="AL311" s="36" t="str">
        <f>IF(ISERROR(VLOOKUP('Choose Housekeeping Genes'!$C22,Calculations!$C$292:$AB$387,16,0)),"",VLOOKUP('Choose Housekeeping Genes'!$C22,Calculations!$C$292:$AB$387,16,0))</f>
        <v/>
      </c>
      <c r="AM311" s="36" t="str">
        <f>IF(ISERROR(VLOOKUP('Choose Housekeeping Genes'!$C22,Calculations!$C$292:$AB$387,17,0)),"",VLOOKUP('Choose Housekeeping Genes'!$C22,Calculations!$C$292:$AB$387,17,0))</f>
        <v/>
      </c>
      <c r="AN311" s="36" t="str">
        <f>IF(ISERROR(VLOOKUP('Choose Housekeeping Genes'!$C22,Calculations!$C$292:$AB$387,18,0)),"",VLOOKUP('Choose Housekeeping Genes'!$C22,Calculations!$C$292:$AB$387,18,0))</f>
        <v/>
      </c>
      <c r="AO311" s="36" t="str">
        <f>IF(ISERROR(VLOOKUP('Choose Housekeeping Genes'!$C22,Calculations!$C$292:$AB$387,19,0)),"",VLOOKUP('Choose Housekeeping Genes'!$C22,Calculations!$C$292:$AB$387,19,0))</f>
        <v/>
      </c>
      <c r="AP311" s="36" t="str">
        <f>IF(ISERROR(VLOOKUP('Choose Housekeeping Genes'!$C22,Calculations!$C$292:$AB$387,20,0)),"",VLOOKUP('Choose Housekeeping Genes'!$C22,Calculations!$C$292:$AB$387,20,0))</f>
        <v/>
      </c>
      <c r="AQ311" s="36" t="str">
        <f>IF(ISERROR(VLOOKUP('Choose Housekeeping Genes'!$C22,Calculations!$C$292:$AB$387,21,0)),"",VLOOKUP('Choose Housekeeping Genes'!$C22,Calculations!$C$292:$AB$387,21,0))</f>
        <v/>
      </c>
      <c r="AR311" s="36" t="str">
        <f>IF(ISERROR(VLOOKUP('Choose Housekeeping Genes'!$C22,Calculations!$C$292:$AB$387,22,0)),"",VLOOKUP('Choose Housekeeping Genes'!$C22,Calculations!$C$292:$AB$387,22,0))</f>
        <v/>
      </c>
      <c r="AS311" s="36" t="str">
        <f>IF(ISERROR(VLOOKUP('Choose Housekeeping Genes'!$C22,Calculations!$C$292:$AB$387,23,0)),"",VLOOKUP('Choose Housekeeping Genes'!$C22,Calculations!$C$292:$AB$387,23,0))</f>
        <v/>
      </c>
      <c r="AT311" s="34" t="str">
        <f t="shared" si="276"/>
        <v/>
      </c>
      <c r="AU311" s="34" t="str">
        <f t="shared" si="277"/>
        <v/>
      </c>
      <c r="AV311" s="34" t="str">
        <f t="shared" si="278"/>
        <v/>
      </c>
      <c r="AW311" s="34" t="str">
        <f t="shared" si="279"/>
        <v/>
      </c>
      <c r="AX311" s="34" t="str">
        <f t="shared" si="280"/>
        <v/>
      </c>
      <c r="AY311" s="34" t="str">
        <f t="shared" si="281"/>
        <v/>
      </c>
      <c r="AZ311" s="34" t="str">
        <f t="shared" si="282"/>
        <v/>
      </c>
      <c r="BA311" s="34" t="str">
        <f t="shared" si="283"/>
        <v/>
      </c>
      <c r="BB311" s="34" t="str">
        <f t="shared" si="284"/>
        <v/>
      </c>
      <c r="BC311" s="34" t="str">
        <f t="shared" si="285"/>
        <v/>
      </c>
      <c r="BD311" s="34" t="str">
        <f t="shared" si="289"/>
        <v/>
      </c>
      <c r="BE311" s="34" t="str">
        <f t="shared" si="290"/>
        <v/>
      </c>
      <c r="BF311" s="34" t="str">
        <f t="shared" si="291"/>
        <v/>
      </c>
      <c r="BG311" s="34" t="str">
        <f t="shared" si="292"/>
        <v/>
      </c>
      <c r="BH311" s="34" t="str">
        <f t="shared" si="293"/>
        <v/>
      </c>
      <c r="BI311" s="34" t="str">
        <f t="shared" si="294"/>
        <v/>
      </c>
      <c r="BJ311" s="34" t="str">
        <f t="shared" si="295"/>
        <v/>
      </c>
      <c r="BK311" s="34" t="str">
        <f t="shared" si="296"/>
        <v/>
      </c>
      <c r="BL311" s="34" t="str">
        <f t="shared" si="297"/>
        <v/>
      </c>
      <c r="BM311" s="34" t="str">
        <f t="shared" si="298"/>
        <v/>
      </c>
      <c r="BN311" s="36" t="e">
        <f t="shared" si="287"/>
        <v>#DIV/0!</v>
      </c>
      <c r="BO311" s="36" t="e">
        <f t="shared" si="288"/>
        <v>#DIV/0!</v>
      </c>
      <c r="BP311" s="37" t="str">
        <f t="shared" si="256"/>
        <v/>
      </c>
      <c r="BQ311" s="37" t="str">
        <f t="shared" si="257"/>
        <v/>
      </c>
      <c r="BR311" s="37" t="str">
        <f t="shared" si="258"/>
        <v/>
      </c>
      <c r="BS311" s="37" t="str">
        <f t="shared" si="259"/>
        <v/>
      </c>
      <c r="BT311" s="37" t="str">
        <f t="shared" si="260"/>
        <v/>
      </c>
      <c r="BU311" s="37" t="str">
        <f t="shared" si="261"/>
        <v/>
      </c>
      <c r="BV311" s="37" t="str">
        <f t="shared" si="262"/>
        <v/>
      </c>
      <c r="BW311" s="37" t="str">
        <f t="shared" si="263"/>
        <v/>
      </c>
      <c r="BX311" s="37" t="str">
        <f t="shared" si="264"/>
        <v/>
      </c>
      <c r="BY311" s="37" t="str">
        <f t="shared" si="265"/>
        <v/>
      </c>
      <c r="BZ311" s="37" t="str">
        <f t="shared" si="266"/>
        <v/>
      </c>
      <c r="CA311" s="37" t="str">
        <f t="shared" si="267"/>
        <v/>
      </c>
      <c r="CB311" s="37" t="str">
        <f t="shared" si="268"/>
        <v/>
      </c>
      <c r="CC311" s="37" t="str">
        <f t="shared" si="269"/>
        <v/>
      </c>
      <c r="CD311" s="37" t="str">
        <f t="shared" si="270"/>
        <v/>
      </c>
      <c r="CE311" s="37" t="str">
        <f t="shared" si="271"/>
        <v/>
      </c>
      <c r="CF311" s="37" t="str">
        <f t="shared" si="272"/>
        <v/>
      </c>
      <c r="CG311" s="37" t="str">
        <f t="shared" si="273"/>
        <v/>
      </c>
      <c r="CH311" s="37" t="str">
        <f t="shared" si="274"/>
        <v/>
      </c>
      <c r="CI311" s="37" t="str">
        <f t="shared" si="275"/>
        <v/>
      </c>
    </row>
    <row r="312" spans="1:87" ht="12.75">
      <c r="A312" s="16"/>
      <c r="B312" s="14" t="str">
        <f>'Gene Table'!E311</f>
        <v>FBXL20</v>
      </c>
      <c r="C312" s="14" t="s">
        <v>89</v>
      </c>
      <c r="D312" s="15" t="str">
        <f>IF(SUM('Test Sample Data'!D$3:D$98)&gt;10,IF(AND(ISNUMBER('Test Sample Data'!D311),'Test Sample Data'!D311&lt;$B$1,'Test Sample Data'!D311&gt;0),'Test Sample Data'!D311,$B$1),"")</f>
        <v/>
      </c>
      <c r="E312" s="15" t="str">
        <f>IF(SUM('Test Sample Data'!E$3:E$98)&gt;10,IF(AND(ISNUMBER('Test Sample Data'!E311),'Test Sample Data'!E311&lt;$B$1,'Test Sample Data'!E311&gt;0),'Test Sample Data'!E311,$B$1),"")</f>
        <v/>
      </c>
      <c r="F312" s="15" t="str">
        <f>IF(SUM('Test Sample Data'!F$3:F$98)&gt;10,IF(AND(ISNUMBER('Test Sample Data'!F311),'Test Sample Data'!F311&lt;$B$1,'Test Sample Data'!F311&gt;0),'Test Sample Data'!F311,$B$1),"")</f>
        <v/>
      </c>
      <c r="G312" s="15" t="str">
        <f>IF(SUM('Test Sample Data'!G$3:G$98)&gt;10,IF(AND(ISNUMBER('Test Sample Data'!G311),'Test Sample Data'!G311&lt;$B$1,'Test Sample Data'!G311&gt;0),'Test Sample Data'!G311,$B$1),"")</f>
        <v/>
      </c>
      <c r="H312" s="15" t="str">
        <f>IF(SUM('Test Sample Data'!H$3:H$98)&gt;10,IF(AND(ISNUMBER('Test Sample Data'!H311),'Test Sample Data'!H311&lt;$B$1,'Test Sample Data'!H311&gt;0),'Test Sample Data'!H311,$B$1),"")</f>
        <v/>
      </c>
      <c r="I312" s="15" t="str">
        <f>IF(SUM('Test Sample Data'!I$3:I$98)&gt;10,IF(AND(ISNUMBER('Test Sample Data'!I311),'Test Sample Data'!I311&lt;$B$1,'Test Sample Data'!I311&gt;0),'Test Sample Data'!I311,$B$1),"")</f>
        <v/>
      </c>
      <c r="J312" s="15" t="str">
        <f>IF(SUM('Test Sample Data'!J$3:J$98)&gt;10,IF(AND(ISNUMBER('Test Sample Data'!J311),'Test Sample Data'!J311&lt;$B$1,'Test Sample Data'!J311&gt;0),'Test Sample Data'!J311,$B$1),"")</f>
        <v/>
      </c>
      <c r="K312" s="15" t="str">
        <f>IF(SUM('Test Sample Data'!K$3:K$98)&gt;10,IF(AND(ISNUMBER('Test Sample Data'!K311),'Test Sample Data'!K311&lt;$B$1,'Test Sample Data'!K311&gt;0),'Test Sample Data'!K311,$B$1),"")</f>
        <v/>
      </c>
      <c r="L312" s="15" t="str">
        <f>IF(SUM('Test Sample Data'!L$3:L$98)&gt;10,IF(AND(ISNUMBER('Test Sample Data'!L311),'Test Sample Data'!L311&lt;$B$1,'Test Sample Data'!L311&gt;0),'Test Sample Data'!L311,$B$1),"")</f>
        <v/>
      </c>
      <c r="M312" s="15" t="str">
        <f>IF(SUM('Test Sample Data'!M$3:M$98)&gt;10,IF(AND(ISNUMBER('Test Sample Data'!M311),'Test Sample Data'!M311&lt;$B$1,'Test Sample Data'!M311&gt;0),'Test Sample Data'!M311,$B$1),"")</f>
        <v/>
      </c>
      <c r="N312" s="15" t="str">
        <f>'Gene Table'!E311</f>
        <v>FBXL20</v>
      </c>
      <c r="O312" s="14" t="s">
        <v>89</v>
      </c>
      <c r="P312" s="15" t="str">
        <f>IF(SUM('Control Sample Data'!D$3:D$98)&gt;10,IF(AND(ISNUMBER('Control Sample Data'!D311),'Control Sample Data'!D311&lt;$B$1,'Control Sample Data'!D311&gt;0),'Control Sample Data'!D311,$B$1),"")</f>
        <v/>
      </c>
      <c r="Q312" s="15" t="str">
        <f>IF(SUM('Control Sample Data'!E$3:E$98)&gt;10,IF(AND(ISNUMBER('Control Sample Data'!E311),'Control Sample Data'!E311&lt;$B$1,'Control Sample Data'!E311&gt;0),'Control Sample Data'!E311,$B$1),"")</f>
        <v/>
      </c>
      <c r="R312" s="15" t="str">
        <f>IF(SUM('Control Sample Data'!F$3:F$98)&gt;10,IF(AND(ISNUMBER('Control Sample Data'!F311),'Control Sample Data'!F311&lt;$B$1,'Control Sample Data'!F311&gt;0),'Control Sample Data'!F311,$B$1),"")</f>
        <v/>
      </c>
      <c r="S312" s="15" t="str">
        <f>IF(SUM('Control Sample Data'!G$3:G$98)&gt;10,IF(AND(ISNUMBER('Control Sample Data'!G311),'Control Sample Data'!G311&lt;$B$1,'Control Sample Data'!G311&gt;0),'Control Sample Data'!G311,$B$1),"")</f>
        <v/>
      </c>
      <c r="T312" s="15" t="str">
        <f>IF(SUM('Control Sample Data'!H$3:H$98)&gt;10,IF(AND(ISNUMBER('Control Sample Data'!H311),'Control Sample Data'!H311&lt;$B$1,'Control Sample Data'!H311&gt;0),'Control Sample Data'!H311,$B$1),"")</f>
        <v/>
      </c>
      <c r="U312" s="15" t="str">
        <f>IF(SUM('Control Sample Data'!I$3:I$98)&gt;10,IF(AND(ISNUMBER('Control Sample Data'!I311),'Control Sample Data'!I311&lt;$B$1,'Control Sample Data'!I311&gt;0),'Control Sample Data'!I311,$B$1),"")</f>
        <v/>
      </c>
      <c r="V312" s="15" t="str">
        <f>IF(SUM('Control Sample Data'!J$3:J$98)&gt;10,IF(AND(ISNUMBER('Control Sample Data'!J311),'Control Sample Data'!J311&lt;$B$1,'Control Sample Data'!J311&gt;0),'Control Sample Data'!J311,$B$1),"")</f>
        <v/>
      </c>
      <c r="W312" s="15" t="str">
        <f>IF(SUM('Control Sample Data'!K$3:K$98)&gt;10,IF(AND(ISNUMBER('Control Sample Data'!K311),'Control Sample Data'!K311&lt;$B$1,'Control Sample Data'!K311&gt;0),'Control Sample Data'!K311,$B$1),"")</f>
        <v/>
      </c>
      <c r="X312" s="15" t="str">
        <f>IF(SUM('Control Sample Data'!L$3:L$98)&gt;10,IF(AND(ISNUMBER('Control Sample Data'!L311),'Control Sample Data'!L311&lt;$B$1,'Control Sample Data'!L311&gt;0),'Control Sample Data'!L311,$B$1),"")</f>
        <v/>
      </c>
      <c r="Y312" s="15" t="str">
        <f>IF(SUM('Control Sample Data'!M$3:M$98)&gt;10,IF(AND(ISNUMBER('Control Sample Data'!M311),'Control Sample Data'!M311&lt;$B$1,'Control Sample Data'!M311&gt;0),'Control Sample Data'!M311,$B$1),"")</f>
        <v/>
      </c>
      <c r="Z312" s="41" t="s">
        <v>1720</v>
      </c>
      <c r="AA312" s="42"/>
      <c r="AB312" s="42"/>
      <c r="AC312" s="42"/>
      <c r="AD312" s="42"/>
      <c r="AE312" s="42"/>
      <c r="AF312" s="42"/>
      <c r="AG312" s="42"/>
      <c r="AH312" s="42"/>
      <c r="AI312" s="42"/>
      <c r="AJ312" s="45"/>
      <c r="AK312" s="45"/>
      <c r="AL312" s="45"/>
      <c r="AM312" s="45"/>
      <c r="AN312" s="45"/>
      <c r="AO312" s="45"/>
      <c r="AP312" s="45"/>
      <c r="AQ312" s="45"/>
      <c r="AR312" s="45"/>
      <c r="AS312" s="47"/>
      <c r="AT312" s="34" t="str">
        <f t="shared" si="276"/>
        <v/>
      </c>
      <c r="AU312" s="34" t="str">
        <f t="shared" si="277"/>
        <v/>
      </c>
      <c r="AV312" s="34" t="str">
        <f t="shared" si="278"/>
        <v/>
      </c>
      <c r="AW312" s="34" t="str">
        <f t="shared" si="279"/>
        <v/>
      </c>
      <c r="AX312" s="34" t="str">
        <f t="shared" si="280"/>
        <v/>
      </c>
      <c r="AY312" s="34" t="str">
        <f t="shared" si="281"/>
        <v/>
      </c>
      <c r="AZ312" s="34" t="str">
        <f t="shared" si="282"/>
        <v/>
      </c>
      <c r="BA312" s="34" t="str">
        <f t="shared" si="283"/>
        <v/>
      </c>
      <c r="BB312" s="34" t="str">
        <f t="shared" si="284"/>
        <v/>
      </c>
      <c r="BC312" s="34" t="str">
        <f t="shared" si="285"/>
        <v/>
      </c>
      <c r="BD312" s="34" t="str">
        <f t="shared" si="289"/>
        <v/>
      </c>
      <c r="BE312" s="34" t="str">
        <f t="shared" si="290"/>
        <v/>
      </c>
      <c r="BF312" s="34" t="str">
        <f t="shared" si="291"/>
        <v/>
      </c>
      <c r="BG312" s="34" t="str">
        <f t="shared" si="292"/>
        <v/>
      </c>
      <c r="BH312" s="34" t="str">
        <f t="shared" si="293"/>
        <v/>
      </c>
      <c r="BI312" s="34" t="str">
        <f t="shared" si="294"/>
        <v/>
      </c>
      <c r="BJ312" s="34" t="str">
        <f t="shared" si="295"/>
        <v/>
      </c>
      <c r="BK312" s="34" t="str">
        <f t="shared" si="296"/>
        <v/>
      </c>
      <c r="BL312" s="34" t="str">
        <f t="shared" si="297"/>
        <v/>
      </c>
      <c r="BM312" s="34" t="str">
        <f t="shared" si="298"/>
        <v/>
      </c>
      <c r="BN312" s="36" t="e">
        <f t="shared" si="287"/>
        <v>#DIV/0!</v>
      </c>
      <c r="BO312" s="36" t="e">
        <f t="shared" si="288"/>
        <v>#DIV/0!</v>
      </c>
      <c r="BP312" s="37" t="str">
        <f t="shared" si="256"/>
        <v/>
      </c>
      <c r="BQ312" s="37" t="str">
        <f t="shared" si="257"/>
        <v/>
      </c>
      <c r="BR312" s="37" t="str">
        <f t="shared" si="258"/>
        <v/>
      </c>
      <c r="BS312" s="37" t="str">
        <f t="shared" si="259"/>
        <v/>
      </c>
      <c r="BT312" s="37" t="str">
        <f t="shared" si="260"/>
        <v/>
      </c>
      <c r="BU312" s="37" t="str">
        <f t="shared" si="261"/>
        <v/>
      </c>
      <c r="BV312" s="37" t="str">
        <f t="shared" si="262"/>
        <v/>
      </c>
      <c r="BW312" s="37" t="str">
        <f t="shared" si="263"/>
        <v/>
      </c>
      <c r="BX312" s="37" t="str">
        <f t="shared" si="264"/>
        <v/>
      </c>
      <c r="BY312" s="37" t="str">
        <f t="shared" si="265"/>
        <v/>
      </c>
      <c r="BZ312" s="37" t="str">
        <f t="shared" si="266"/>
        <v/>
      </c>
      <c r="CA312" s="37" t="str">
        <f t="shared" si="267"/>
        <v/>
      </c>
      <c r="CB312" s="37" t="str">
        <f t="shared" si="268"/>
        <v/>
      </c>
      <c r="CC312" s="37" t="str">
        <f t="shared" si="269"/>
        <v/>
      </c>
      <c r="CD312" s="37" t="str">
        <f t="shared" si="270"/>
        <v/>
      </c>
      <c r="CE312" s="37" t="str">
        <f t="shared" si="271"/>
        <v/>
      </c>
      <c r="CF312" s="37" t="str">
        <f t="shared" si="272"/>
        <v/>
      </c>
      <c r="CG312" s="37" t="str">
        <f t="shared" si="273"/>
        <v/>
      </c>
      <c r="CH312" s="37" t="str">
        <f t="shared" si="274"/>
        <v/>
      </c>
      <c r="CI312" s="37" t="str">
        <f t="shared" si="275"/>
        <v/>
      </c>
    </row>
    <row r="313" spans="1:87" ht="12.75">
      <c r="A313" s="16"/>
      <c r="B313" s="14" t="str">
        <f>'Gene Table'!E312</f>
        <v>KLF11</v>
      </c>
      <c r="C313" s="14" t="s">
        <v>93</v>
      </c>
      <c r="D313" s="15" t="str">
        <f>IF(SUM('Test Sample Data'!D$3:D$98)&gt;10,IF(AND(ISNUMBER('Test Sample Data'!D312),'Test Sample Data'!D312&lt;$B$1,'Test Sample Data'!D312&gt;0),'Test Sample Data'!D312,$B$1),"")</f>
        <v/>
      </c>
      <c r="E313" s="15" t="str">
        <f>IF(SUM('Test Sample Data'!E$3:E$98)&gt;10,IF(AND(ISNUMBER('Test Sample Data'!E312),'Test Sample Data'!E312&lt;$B$1,'Test Sample Data'!E312&gt;0),'Test Sample Data'!E312,$B$1),"")</f>
        <v/>
      </c>
      <c r="F313" s="15" t="str">
        <f>IF(SUM('Test Sample Data'!F$3:F$98)&gt;10,IF(AND(ISNUMBER('Test Sample Data'!F312),'Test Sample Data'!F312&lt;$B$1,'Test Sample Data'!F312&gt;0),'Test Sample Data'!F312,$B$1),"")</f>
        <v/>
      </c>
      <c r="G313" s="15" t="str">
        <f>IF(SUM('Test Sample Data'!G$3:G$98)&gt;10,IF(AND(ISNUMBER('Test Sample Data'!G312),'Test Sample Data'!G312&lt;$B$1,'Test Sample Data'!G312&gt;0),'Test Sample Data'!G312,$B$1),"")</f>
        <v/>
      </c>
      <c r="H313" s="15" t="str">
        <f>IF(SUM('Test Sample Data'!H$3:H$98)&gt;10,IF(AND(ISNUMBER('Test Sample Data'!H312),'Test Sample Data'!H312&lt;$B$1,'Test Sample Data'!H312&gt;0),'Test Sample Data'!H312,$B$1),"")</f>
        <v/>
      </c>
      <c r="I313" s="15" t="str">
        <f>IF(SUM('Test Sample Data'!I$3:I$98)&gt;10,IF(AND(ISNUMBER('Test Sample Data'!I312),'Test Sample Data'!I312&lt;$B$1,'Test Sample Data'!I312&gt;0),'Test Sample Data'!I312,$B$1),"")</f>
        <v/>
      </c>
      <c r="J313" s="15" t="str">
        <f>IF(SUM('Test Sample Data'!J$3:J$98)&gt;10,IF(AND(ISNUMBER('Test Sample Data'!J312),'Test Sample Data'!J312&lt;$B$1,'Test Sample Data'!J312&gt;0),'Test Sample Data'!J312,$B$1),"")</f>
        <v/>
      </c>
      <c r="K313" s="15" t="str">
        <f>IF(SUM('Test Sample Data'!K$3:K$98)&gt;10,IF(AND(ISNUMBER('Test Sample Data'!K312),'Test Sample Data'!K312&lt;$B$1,'Test Sample Data'!K312&gt;0),'Test Sample Data'!K312,$B$1),"")</f>
        <v/>
      </c>
      <c r="L313" s="15" t="str">
        <f>IF(SUM('Test Sample Data'!L$3:L$98)&gt;10,IF(AND(ISNUMBER('Test Sample Data'!L312),'Test Sample Data'!L312&lt;$B$1,'Test Sample Data'!L312&gt;0),'Test Sample Data'!L312,$B$1),"")</f>
        <v/>
      </c>
      <c r="M313" s="15" t="str">
        <f>IF(SUM('Test Sample Data'!M$3:M$98)&gt;10,IF(AND(ISNUMBER('Test Sample Data'!M312),'Test Sample Data'!M312&lt;$B$1,'Test Sample Data'!M312&gt;0),'Test Sample Data'!M312,$B$1),"")</f>
        <v/>
      </c>
      <c r="N313" s="15" t="str">
        <f>'Gene Table'!E312</f>
        <v>KLF11</v>
      </c>
      <c r="O313" s="14" t="s">
        <v>93</v>
      </c>
      <c r="P313" s="15" t="str">
        <f>IF(SUM('Control Sample Data'!D$3:D$98)&gt;10,IF(AND(ISNUMBER('Control Sample Data'!D312),'Control Sample Data'!D312&lt;$B$1,'Control Sample Data'!D312&gt;0),'Control Sample Data'!D312,$B$1),"")</f>
        <v/>
      </c>
      <c r="Q313" s="15" t="str">
        <f>IF(SUM('Control Sample Data'!E$3:E$98)&gt;10,IF(AND(ISNUMBER('Control Sample Data'!E312),'Control Sample Data'!E312&lt;$B$1,'Control Sample Data'!E312&gt;0),'Control Sample Data'!E312,$B$1),"")</f>
        <v/>
      </c>
      <c r="R313" s="15" t="str">
        <f>IF(SUM('Control Sample Data'!F$3:F$98)&gt;10,IF(AND(ISNUMBER('Control Sample Data'!F312),'Control Sample Data'!F312&lt;$B$1,'Control Sample Data'!F312&gt;0),'Control Sample Data'!F312,$B$1),"")</f>
        <v/>
      </c>
      <c r="S313" s="15" t="str">
        <f>IF(SUM('Control Sample Data'!G$3:G$98)&gt;10,IF(AND(ISNUMBER('Control Sample Data'!G312),'Control Sample Data'!G312&lt;$B$1,'Control Sample Data'!G312&gt;0),'Control Sample Data'!G312,$B$1),"")</f>
        <v/>
      </c>
      <c r="T313" s="15" t="str">
        <f>IF(SUM('Control Sample Data'!H$3:H$98)&gt;10,IF(AND(ISNUMBER('Control Sample Data'!H312),'Control Sample Data'!H312&lt;$B$1,'Control Sample Data'!H312&gt;0),'Control Sample Data'!H312,$B$1),"")</f>
        <v/>
      </c>
      <c r="U313" s="15" t="str">
        <f>IF(SUM('Control Sample Data'!I$3:I$98)&gt;10,IF(AND(ISNUMBER('Control Sample Data'!I312),'Control Sample Data'!I312&lt;$B$1,'Control Sample Data'!I312&gt;0),'Control Sample Data'!I312,$B$1),"")</f>
        <v/>
      </c>
      <c r="V313" s="15" t="str">
        <f>IF(SUM('Control Sample Data'!J$3:J$98)&gt;10,IF(AND(ISNUMBER('Control Sample Data'!J312),'Control Sample Data'!J312&lt;$B$1,'Control Sample Data'!J312&gt;0),'Control Sample Data'!J312,$B$1),"")</f>
        <v/>
      </c>
      <c r="W313" s="15" t="str">
        <f>IF(SUM('Control Sample Data'!K$3:K$98)&gt;10,IF(AND(ISNUMBER('Control Sample Data'!K312),'Control Sample Data'!K312&lt;$B$1,'Control Sample Data'!K312&gt;0),'Control Sample Data'!K312,$B$1),"")</f>
        <v/>
      </c>
      <c r="X313" s="15" t="str">
        <f>IF(SUM('Control Sample Data'!L$3:L$98)&gt;10,IF(AND(ISNUMBER('Control Sample Data'!L312),'Control Sample Data'!L312&lt;$B$1,'Control Sample Data'!L312&gt;0),'Control Sample Data'!L312,$B$1),"")</f>
        <v/>
      </c>
      <c r="Y313" s="15" t="str">
        <f>IF(SUM('Control Sample Data'!M$3:M$98)&gt;10,IF(AND(ISNUMBER('Control Sample Data'!M312),'Control Sample Data'!M312&lt;$B$1,'Control Sample Data'!M312&gt;0),'Control Sample Data'!M312,$B$1),"")</f>
        <v/>
      </c>
      <c r="Z313" s="43" t="s">
        <v>1721</v>
      </c>
      <c r="AA313" s="44"/>
      <c r="AB313" s="44"/>
      <c r="AC313" s="44"/>
      <c r="AD313" s="44"/>
      <c r="AE313" s="44"/>
      <c r="AF313" s="44"/>
      <c r="AG313" s="44"/>
      <c r="AH313" s="44"/>
      <c r="AI313" s="46"/>
      <c r="AJ313" s="43" t="s">
        <v>1721</v>
      </c>
      <c r="AK313" s="44"/>
      <c r="AL313" s="44"/>
      <c r="AM313" s="44"/>
      <c r="AN313" s="44"/>
      <c r="AO313" s="44"/>
      <c r="AP313" s="44"/>
      <c r="AQ313" s="44"/>
      <c r="AR313" s="44"/>
      <c r="AS313" s="46"/>
      <c r="AT313" s="34" t="str">
        <f t="shared" si="276"/>
        <v/>
      </c>
      <c r="AU313" s="34" t="str">
        <f t="shared" si="277"/>
        <v/>
      </c>
      <c r="AV313" s="34" t="str">
        <f t="shared" si="278"/>
        <v/>
      </c>
      <c r="AW313" s="34" t="str">
        <f t="shared" si="279"/>
        <v/>
      </c>
      <c r="AX313" s="34" t="str">
        <f t="shared" si="280"/>
        <v/>
      </c>
      <c r="AY313" s="34" t="str">
        <f t="shared" si="281"/>
        <v/>
      </c>
      <c r="AZ313" s="34" t="str">
        <f t="shared" si="282"/>
        <v/>
      </c>
      <c r="BA313" s="34" t="str">
        <f t="shared" si="283"/>
        <v/>
      </c>
      <c r="BB313" s="34" t="str">
        <f t="shared" si="284"/>
        <v/>
      </c>
      <c r="BC313" s="34" t="str">
        <f t="shared" si="285"/>
        <v/>
      </c>
      <c r="BD313" s="34" t="str">
        <f t="shared" si="289"/>
        <v/>
      </c>
      <c r="BE313" s="34" t="str">
        <f t="shared" si="290"/>
        <v/>
      </c>
      <c r="BF313" s="34" t="str">
        <f t="shared" si="291"/>
        <v/>
      </c>
      <c r="BG313" s="34" t="str">
        <f t="shared" si="292"/>
        <v/>
      </c>
      <c r="BH313" s="34" t="str">
        <f t="shared" si="293"/>
        <v/>
      </c>
      <c r="BI313" s="34" t="str">
        <f t="shared" si="294"/>
        <v/>
      </c>
      <c r="BJ313" s="34" t="str">
        <f t="shared" si="295"/>
        <v/>
      </c>
      <c r="BK313" s="34" t="str">
        <f t="shared" si="296"/>
        <v/>
      </c>
      <c r="BL313" s="34" t="str">
        <f t="shared" si="297"/>
        <v/>
      </c>
      <c r="BM313" s="34" t="str">
        <f t="shared" si="298"/>
        <v/>
      </c>
      <c r="BN313" s="36" t="e">
        <f t="shared" si="287"/>
        <v>#DIV/0!</v>
      </c>
      <c r="BO313" s="36" t="e">
        <f t="shared" si="288"/>
        <v>#DIV/0!</v>
      </c>
      <c r="BP313" s="37" t="str">
        <f t="shared" si="256"/>
        <v/>
      </c>
      <c r="BQ313" s="37" t="str">
        <f t="shared" si="257"/>
        <v/>
      </c>
      <c r="BR313" s="37" t="str">
        <f t="shared" si="258"/>
        <v/>
      </c>
      <c r="BS313" s="37" t="str">
        <f t="shared" si="259"/>
        <v/>
      </c>
      <c r="BT313" s="37" t="str">
        <f t="shared" si="260"/>
        <v/>
      </c>
      <c r="BU313" s="37" t="str">
        <f t="shared" si="261"/>
        <v/>
      </c>
      <c r="BV313" s="37" t="str">
        <f t="shared" si="262"/>
        <v/>
      </c>
      <c r="BW313" s="37" t="str">
        <f t="shared" si="263"/>
        <v/>
      </c>
      <c r="BX313" s="37" t="str">
        <f t="shared" si="264"/>
        <v/>
      </c>
      <c r="BY313" s="37" t="str">
        <f t="shared" si="265"/>
        <v/>
      </c>
      <c r="BZ313" s="37" t="str">
        <f t="shared" si="266"/>
        <v/>
      </c>
      <c r="CA313" s="37" t="str">
        <f t="shared" si="267"/>
        <v/>
      </c>
      <c r="CB313" s="37" t="str">
        <f t="shared" si="268"/>
        <v/>
      </c>
      <c r="CC313" s="37" t="str">
        <f t="shared" si="269"/>
        <v/>
      </c>
      <c r="CD313" s="37" t="str">
        <f t="shared" si="270"/>
        <v/>
      </c>
      <c r="CE313" s="37" t="str">
        <f t="shared" si="271"/>
        <v/>
      </c>
      <c r="CF313" s="37" t="str">
        <f t="shared" si="272"/>
        <v/>
      </c>
      <c r="CG313" s="37" t="str">
        <f t="shared" si="273"/>
        <v/>
      </c>
      <c r="CH313" s="37" t="str">
        <f t="shared" si="274"/>
        <v/>
      </c>
      <c r="CI313" s="37" t="str">
        <f t="shared" si="275"/>
        <v/>
      </c>
    </row>
    <row r="314" spans="1:87" ht="12.75">
      <c r="A314" s="16"/>
      <c r="B314" s="14" t="str">
        <f>'Gene Table'!E313</f>
        <v>RECK</v>
      </c>
      <c r="C314" s="14" t="s">
        <v>97</v>
      </c>
      <c r="D314" s="15" t="str">
        <f>IF(SUM('Test Sample Data'!D$3:D$98)&gt;10,IF(AND(ISNUMBER('Test Sample Data'!D313),'Test Sample Data'!D313&lt;$B$1,'Test Sample Data'!D313&gt;0),'Test Sample Data'!D313,$B$1),"")</f>
        <v/>
      </c>
      <c r="E314" s="15" t="str">
        <f>IF(SUM('Test Sample Data'!E$3:E$98)&gt;10,IF(AND(ISNUMBER('Test Sample Data'!E313),'Test Sample Data'!E313&lt;$B$1,'Test Sample Data'!E313&gt;0),'Test Sample Data'!E313,$B$1),"")</f>
        <v/>
      </c>
      <c r="F314" s="15" t="str">
        <f>IF(SUM('Test Sample Data'!F$3:F$98)&gt;10,IF(AND(ISNUMBER('Test Sample Data'!F313),'Test Sample Data'!F313&lt;$B$1,'Test Sample Data'!F313&gt;0),'Test Sample Data'!F313,$B$1),"")</f>
        <v/>
      </c>
      <c r="G314" s="15" t="str">
        <f>IF(SUM('Test Sample Data'!G$3:G$98)&gt;10,IF(AND(ISNUMBER('Test Sample Data'!G313),'Test Sample Data'!G313&lt;$B$1,'Test Sample Data'!G313&gt;0),'Test Sample Data'!G313,$B$1),"")</f>
        <v/>
      </c>
      <c r="H314" s="15" t="str">
        <f>IF(SUM('Test Sample Data'!H$3:H$98)&gt;10,IF(AND(ISNUMBER('Test Sample Data'!H313),'Test Sample Data'!H313&lt;$B$1,'Test Sample Data'!H313&gt;0),'Test Sample Data'!H313,$B$1),"")</f>
        <v/>
      </c>
      <c r="I314" s="15" t="str">
        <f>IF(SUM('Test Sample Data'!I$3:I$98)&gt;10,IF(AND(ISNUMBER('Test Sample Data'!I313),'Test Sample Data'!I313&lt;$B$1,'Test Sample Data'!I313&gt;0),'Test Sample Data'!I313,$B$1),"")</f>
        <v/>
      </c>
      <c r="J314" s="15" t="str">
        <f>IF(SUM('Test Sample Data'!J$3:J$98)&gt;10,IF(AND(ISNUMBER('Test Sample Data'!J313),'Test Sample Data'!J313&lt;$B$1,'Test Sample Data'!J313&gt;0),'Test Sample Data'!J313,$B$1),"")</f>
        <v/>
      </c>
      <c r="K314" s="15" t="str">
        <f>IF(SUM('Test Sample Data'!K$3:K$98)&gt;10,IF(AND(ISNUMBER('Test Sample Data'!K313),'Test Sample Data'!K313&lt;$B$1,'Test Sample Data'!K313&gt;0),'Test Sample Data'!K313,$B$1),"")</f>
        <v/>
      </c>
      <c r="L314" s="15" t="str">
        <f>IF(SUM('Test Sample Data'!L$3:L$98)&gt;10,IF(AND(ISNUMBER('Test Sample Data'!L313),'Test Sample Data'!L313&lt;$B$1,'Test Sample Data'!L313&gt;0),'Test Sample Data'!L313,$B$1),"")</f>
        <v/>
      </c>
      <c r="M314" s="15" t="str">
        <f>IF(SUM('Test Sample Data'!M$3:M$98)&gt;10,IF(AND(ISNUMBER('Test Sample Data'!M313),'Test Sample Data'!M313&lt;$B$1,'Test Sample Data'!M313&gt;0),'Test Sample Data'!M313,$B$1),"")</f>
        <v/>
      </c>
      <c r="N314" s="15" t="str">
        <f>'Gene Table'!E313</f>
        <v>RECK</v>
      </c>
      <c r="O314" s="14" t="s">
        <v>97</v>
      </c>
      <c r="P314" s="15" t="str">
        <f>IF(SUM('Control Sample Data'!D$3:D$98)&gt;10,IF(AND(ISNUMBER('Control Sample Data'!D313),'Control Sample Data'!D313&lt;$B$1,'Control Sample Data'!D313&gt;0),'Control Sample Data'!D313,$B$1),"")</f>
        <v/>
      </c>
      <c r="Q314" s="15" t="str">
        <f>IF(SUM('Control Sample Data'!E$3:E$98)&gt;10,IF(AND(ISNUMBER('Control Sample Data'!E313),'Control Sample Data'!E313&lt;$B$1,'Control Sample Data'!E313&gt;0),'Control Sample Data'!E313,$B$1),"")</f>
        <v/>
      </c>
      <c r="R314" s="15" t="str">
        <f>IF(SUM('Control Sample Data'!F$3:F$98)&gt;10,IF(AND(ISNUMBER('Control Sample Data'!F313),'Control Sample Data'!F313&lt;$B$1,'Control Sample Data'!F313&gt;0),'Control Sample Data'!F313,$B$1),"")</f>
        <v/>
      </c>
      <c r="S314" s="15" t="str">
        <f>IF(SUM('Control Sample Data'!G$3:G$98)&gt;10,IF(AND(ISNUMBER('Control Sample Data'!G313),'Control Sample Data'!G313&lt;$B$1,'Control Sample Data'!G313&gt;0),'Control Sample Data'!G313,$B$1),"")</f>
        <v/>
      </c>
      <c r="T314" s="15" t="str">
        <f>IF(SUM('Control Sample Data'!H$3:H$98)&gt;10,IF(AND(ISNUMBER('Control Sample Data'!H313),'Control Sample Data'!H313&lt;$B$1,'Control Sample Data'!H313&gt;0),'Control Sample Data'!H313,$B$1),"")</f>
        <v/>
      </c>
      <c r="U314" s="15" t="str">
        <f>IF(SUM('Control Sample Data'!I$3:I$98)&gt;10,IF(AND(ISNUMBER('Control Sample Data'!I313),'Control Sample Data'!I313&lt;$B$1,'Control Sample Data'!I313&gt;0),'Control Sample Data'!I313,$B$1),"")</f>
        <v/>
      </c>
      <c r="V314" s="15" t="str">
        <f>IF(SUM('Control Sample Data'!J$3:J$98)&gt;10,IF(AND(ISNUMBER('Control Sample Data'!J313),'Control Sample Data'!J313&lt;$B$1,'Control Sample Data'!J313&gt;0),'Control Sample Data'!J313,$B$1),"")</f>
        <v/>
      </c>
      <c r="W314" s="15" t="str">
        <f>IF(SUM('Control Sample Data'!K$3:K$98)&gt;10,IF(AND(ISNUMBER('Control Sample Data'!K313),'Control Sample Data'!K313&lt;$B$1,'Control Sample Data'!K313&gt;0),'Control Sample Data'!K313,$B$1),"")</f>
        <v/>
      </c>
      <c r="X314" s="15" t="str">
        <f>IF(SUM('Control Sample Data'!L$3:L$98)&gt;10,IF(AND(ISNUMBER('Control Sample Data'!L313),'Control Sample Data'!L313&lt;$B$1,'Control Sample Data'!L313&gt;0),'Control Sample Data'!L313,$B$1),"")</f>
        <v/>
      </c>
      <c r="Y314" s="15" t="str">
        <f>IF(SUM('Control Sample Data'!M$3:M$98)&gt;10,IF(AND(ISNUMBER('Control Sample Data'!M313),'Control Sample Data'!M313&lt;$B$1,'Control Sample Data'!M313&gt;0),'Control Sample Data'!M313,$B$1),"")</f>
        <v/>
      </c>
      <c r="Z314" s="24">
        <f aca="true" t="shared" si="299" ref="Z314:AS314">IF(ISERROR(AVERAGE(Z292:Z311)),0,AVERAGE(Z292:Z311))</f>
        <v>0</v>
      </c>
      <c r="AA314" s="24">
        <f t="shared" si="299"/>
        <v>0</v>
      </c>
      <c r="AB314" s="24">
        <f t="shared" si="299"/>
        <v>0</v>
      </c>
      <c r="AC314" s="24">
        <f t="shared" si="299"/>
        <v>0</v>
      </c>
      <c r="AD314" s="24">
        <f t="shared" si="299"/>
        <v>0</v>
      </c>
      <c r="AE314" s="24">
        <f t="shared" si="299"/>
        <v>0</v>
      </c>
      <c r="AF314" s="24">
        <f t="shared" si="299"/>
        <v>0</v>
      </c>
      <c r="AG314" s="24">
        <f t="shared" si="299"/>
        <v>0</v>
      </c>
      <c r="AH314" s="24">
        <f t="shared" si="299"/>
        <v>0</v>
      </c>
      <c r="AI314" s="24">
        <f t="shared" si="299"/>
        <v>0</v>
      </c>
      <c r="AJ314" s="24">
        <f t="shared" si="299"/>
        <v>0</v>
      </c>
      <c r="AK314" s="24">
        <f t="shared" si="299"/>
        <v>0</v>
      </c>
      <c r="AL314" s="24">
        <f t="shared" si="299"/>
        <v>0</v>
      </c>
      <c r="AM314" s="24">
        <f t="shared" si="299"/>
        <v>0</v>
      </c>
      <c r="AN314" s="24">
        <f t="shared" si="299"/>
        <v>0</v>
      </c>
      <c r="AO314" s="24">
        <f t="shared" si="299"/>
        <v>0</v>
      </c>
      <c r="AP314" s="24">
        <f t="shared" si="299"/>
        <v>0</v>
      </c>
      <c r="AQ314" s="24">
        <f t="shared" si="299"/>
        <v>0</v>
      </c>
      <c r="AR314" s="24">
        <f t="shared" si="299"/>
        <v>0</v>
      </c>
      <c r="AS314" s="24">
        <f t="shared" si="299"/>
        <v>0</v>
      </c>
      <c r="AT314" s="34" t="str">
        <f t="shared" si="276"/>
        <v/>
      </c>
      <c r="AU314" s="34" t="str">
        <f t="shared" si="277"/>
        <v/>
      </c>
      <c r="AV314" s="34" t="str">
        <f t="shared" si="278"/>
        <v/>
      </c>
      <c r="AW314" s="34" t="str">
        <f t="shared" si="279"/>
        <v/>
      </c>
      <c r="AX314" s="34" t="str">
        <f t="shared" si="280"/>
        <v/>
      </c>
      <c r="AY314" s="34" t="str">
        <f t="shared" si="281"/>
        <v/>
      </c>
      <c r="AZ314" s="34" t="str">
        <f t="shared" si="282"/>
        <v/>
      </c>
      <c r="BA314" s="34" t="str">
        <f t="shared" si="283"/>
        <v/>
      </c>
      <c r="BB314" s="34" t="str">
        <f t="shared" si="284"/>
        <v/>
      </c>
      <c r="BC314" s="34" t="str">
        <f t="shared" si="285"/>
        <v/>
      </c>
      <c r="BD314" s="34" t="str">
        <f t="shared" si="289"/>
        <v/>
      </c>
      <c r="BE314" s="34" t="str">
        <f t="shared" si="290"/>
        <v/>
      </c>
      <c r="BF314" s="34" t="str">
        <f t="shared" si="291"/>
        <v/>
      </c>
      <c r="BG314" s="34" t="str">
        <f t="shared" si="292"/>
        <v/>
      </c>
      <c r="BH314" s="34" t="str">
        <f t="shared" si="293"/>
        <v/>
      </c>
      <c r="BI314" s="34" t="str">
        <f t="shared" si="294"/>
        <v/>
      </c>
      <c r="BJ314" s="34" t="str">
        <f t="shared" si="295"/>
        <v/>
      </c>
      <c r="BK314" s="34" t="str">
        <f t="shared" si="296"/>
        <v/>
      </c>
      <c r="BL314" s="34" t="str">
        <f t="shared" si="297"/>
        <v/>
      </c>
      <c r="BM314" s="34" t="str">
        <f t="shared" si="298"/>
        <v/>
      </c>
      <c r="BN314" s="36" t="e">
        <f t="shared" si="287"/>
        <v>#DIV/0!</v>
      </c>
      <c r="BO314" s="36" t="e">
        <f t="shared" si="288"/>
        <v>#DIV/0!</v>
      </c>
      <c r="BP314" s="37" t="str">
        <f t="shared" si="256"/>
        <v/>
      </c>
      <c r="BQ314" s="37" t="str">
        <f t="shared" si="257"/>
        <v/>
      </c>
      <c r="BR314" s="37" t="str">
        <f t="shared" si="258"/>
        <v/>
      </c>
      <c r="BS314" s="37" t="str">
        <f t="shared" si="259"/>
        <v/>
      </c>
      <c r="BT314" s="37" t="str">
        <f t="shared" si="260"/>
        <v/>
      </c>
      <c r="BU314" s="37" t="str">
        <f t="shared" si="261"/>
        <v/>
      </c>
      <c r="BV314" s="37" t="str">
        <f t="shared" si="262"/>
        <v/>
      </c>
      <c r="BW314" s="37" t="str">
        <f t="shared" si="263"/>
        <v/>
      </c>
      <c r="BX314" s="37" t="str">
        <f t="shared" si="264"/>
        <v/>
      </c>
      <c r="BY314" s="37" t="str">
        <f t="shared" si="265"/>
        <v/>
      </c>
      <c r="BZ314" s="37" t="str">
        <f t="shared" si="266"/>
        <v/>
      </c>
      <c r="CA314" s="37" t="str">
        <f t="shared" si="267"/>
        <v/>
      </c>
      <c r="CB314" s="37" t="str">
        <f t="shared" si="268"/>
        <v/>
      </c>
      <c r="CC314" s="37" t="str">
        <f t="shared" si="269"/>
        <v/>
      </c>
      <c r="CD314" s="37" t="str">
        <f t="shared" si="270"/>
        <v/>
      </c>
      <c r="CE314" s="37" t="str">
        <f t="shared" si="271"/>
        <v/>
      </c>
      <c r="CF314" s="37" t="str">
        <f t="shared" si="272"/>
        <v/>
      </c>
      <c r="CG314" s="37" t="str">
        <f t="shared" si="273"/>
        <v/>
      </c>
      <c r="CH314" s="37" t="str">
        <f t="shared" si="274"/>
        <v/>
      </c>
      <c r="CI314" s="37" t="str">
        <f t="shared" si="275"/>
        <v/>
      </c>
    </row>
    <row r="315" spans="1:87" ht="12.75">
      <c r="A315" s="16"/>
      <c r="B315" s="14" t="str">
        <f>'Gene Table'!E314</f>
        <v>CCDC98</v>
      </c>
      <c r="C315" s="14" t="s">
        <v>101</v>
      </c>
      <c r="D315" s="15" t="str">
        <f>IF(SUM('Test Sample Data'!D$3:D$98)&gt;10,IF(AND(ISNUMBER('Test Sample Data'!D314),'Test Sample Data'!D314&lt;$B$1,'Test Sample Data'!D314&gt;0),'Test Sample Data'!D314,$B$1),"")</f>
        <v/>
      </c>
      <c r="E315" s="15" t="str">
        <f>IF(SUM('Test Sample Data'!E$3:E$98)&gt;10,IF(AND(ISNUMBER('Test Sample Data'!E314),'Test Sample Data'!E314&lt;$B$1,'Test Sample Data'!E314&gt;0),'Test Sample Data'!E314,$B$1),"")</f>
        <v/>
      </c>
      <c r="F315" s="15" t="str">
        <f>IF(SUM('Test Sample Data'!F$3:F$98)&gt;10,IF(AND(ISNUMBER('Test Sample Data'!F314),'Test Sample Data'!F314&lt;$B$1,'Test Sample Data'!F314&gt;0),'Test Sample Data'!F314,$B$1),"")</f>
        <v/>
      </c>
      <c r="G315" s="15" t="str">
        <f>IF(SUM('Test Sample Data'!G$3:G$98)&gt;10,IF(AND(ISNUMBER('Test Sample Data'!G314),'Test Sample Data'!G314&lt;$B$1,'Test Sample Data'!G314&gt;0),'Test Sample Data'!G314,$B$1),"")</f>
        <v/>
      </c>
      <c r="H315" s="15" t="str">
        <f>IF(SUM('Test Sample Data'!H$3:H$98)&gt;10,IF(AND(ISNUMBER('Test Sample Data'!H314),'Test Sample Data'!H314&lt;$B$1,'Test Sample Data'!H314&gt;0),'Test Sample Data'!H314,$B$1),"")</f>
        <v/>
      </c>
      <c r="I315" s="15" t="str">
        <f>IF(SUM('Test Sample Data'!I$3:I$98)&gt;10,IF(AND(ISNUMBER('Test Sample Data'!I314),'Test Sample Data'!I314&lt;$B$1,'Test Sample Data'!I314&gt;0),'Test Sample Data'!I314,$B$1),"")</f>
        <v/>
      </c>
      <c r="J315" s="15" t="str">
        <f>IF(SUM('Test Sample Data'!J$3:J$98)&gt;10,IF(AND(ISNUMBER('Test Sample Data'!J314),'Test Sample Data'!J314&lt;$B$1,'Test Sample Data'!J314&gt;0),'Test Sample Data'!J314,$B$1),"")</f>
        <v/>
      </c>
      <c r="K315" s="15" t="str">
        <f>IF(SUM('Test Sample Data'!K$3:K$98)&gt;10,IF(AND(ISNUMBER('Test Sample Data'!K314),'Test Sample Data'!K314&lt;$B$1,'Test Sample Data'!K314&gt;0),'Test Sample Data'!K314,$B$1),"")</f>
        <v/>
      </c>
      <c r="L315" s="15" t="str">
        <f>IF(SUM('Test Sample Data'!L$3:L$98)&gt;10,IF(AND(ISNUMBER('Test Sample Data'!L314),'Test Sample Data'!L314&lt;$B$1,'Test Sample Data'!L314&gt;0),'Test Sample Data'!L314,$B$1),"")</f>
        <v/>
      </c>
      <c r="M315" s="15" t="str">
        <f>IF(SUM('Test Sample Data'!M$3:M$98)&gt;10,IF(AND(ISNUMBER('Test Sample Data'!M314),'Test Sample Data'!M314&lt;$B$1,'Test Sample Data'!M314&gt;0),'Test Sample Data'!M314,$B$1),"")</f>
        <v/>
      </c>
      <c r="N315" s="15" t="str">
        <f>'Gene Table'!E314</f>
        <v>CCDC98</v>
      </c>
      <c r="O315" s="14" t="s">
        <v>101</v>
      </c>
      <c r="P315" s="15" t="str">
        <f>IF(SUM('Control Sample Data'!D$3:D$98)&gt;10,IF(AND(ISNUMBER('Control Sample Data'!D314),'Control Sample Data'!D314&lt;$B$1,'Control Sample Data'!D314&gt;0),'Control Sample Data'!D314,$B$1),"")</f>
        <v/>
      </c>
      <c r="Q315" s="15" t="str">
        <f>IF(SUM('Control Sample Data'!E$3:E$98)&gt;10,IF(AND(ISNUMBER('Control Sample Data'!E314),'Control Sample Data'!E314&lt;$B$1,'Control Sample Data'!E314&gt;0),'Control Sample Data'!E314,$B$1),"")</f>
        <v/>
      </c>
      <c r="R315" s="15" t="str">
        <f>IF(SUM('Control Sample Data'!F$3:F$98)&gt;10,IF(AND(ISNUMBER('Control Sample Data'!F314),'Control Sample Data'!F314&lt;$B$1,'Control Sample Data'!F314&gt;0),'Control Sample Data'!F314,$B$1),"")</f>
        <v/>
      </c>
      <c r="S315" s="15" t="str">
        <f>IF(SUM('Control Sample Data'!G$3:G$98)&gt;10,IF(AND(ISNUMBER('Control Sample Data'!G314),'Control Sample Data'!G314&lt;$B$1,'Control Sample Data'!G314&gt;0),'Control Sample Data'!G314,$B$1),"")</f>
        <v/>
      </c>
      <c r="T315" s="15" t="str">
        <f>IF(SUM('Control Sample Data'!H$3:H$98)&gt;10,IF(AND(ISNUMBER('Control Sample Data'!H314),'Control Sample Data'!H314&lt;$B$1,'Control Sample Data'!H314&gt;0),'Control Sample Data'!H314,$B$1),"")</f>
        <v/>
      </c>
      <c r="U315" s="15" t="str">
        <f>IF(SUM('Control Sample Data'!I$3:I$98)&gt;10,IF(AND(ISNUMBER('Control Sample Data'!I314),'Control Sample Data'!I314&lt;$B$1,'Control Sample Data'!I314&gt;0),'Control Sample Data'!I314,$B$1),"")</f>
        <v/>
      </c>
      <c r="V315" s="15" t="str">
        <f>IF(SUM('Control Sample Data'!J$3:J$98)&gt;10,IF(AND(ISNUMBER('Control Sample Data'!J314),'Control Sample Data'!J314&lt;$B$1,'Control Sample Data'!J314&gt;0),'Control Sample Data'!J314,$B$1),"")</f>
        <v/>
      </c>
      <c r="W315" s="15" t="str">
        <f>IF(SUM('Control Sample Data'!K$3:K$98)&gt;10,IF(AND(ISNUMBER('Control Sample Data'!K314),'Control Sample Data'!K314&lt;$B$1,'Control Sample Data'!K314&gt;0),'Control Sample Data'!K314,$B$1),"")</f>
        <v/>
      </c>
      <c r="X315" s="15" t="str">
        <f>IF(SUM('Control Sample Data'!L$3:L$98)&gt;10,IF(AND(ISNUMBER('Control Sample Data'!L314),'Control Sample Data'!L314&lt;$B$1,'Control Sample Data'!L314&gt;0),'Control Sample Data'!L314,$B$1),"")</f>
        <v/>
      </c>
      <c r="Y315" s="15" t="str">
        <f>IF(SUM('Control Sample Data'!M$3:M$98)&gt;10,IF(AND(ISNUMBER('Control Sample Data'!M314),'Control Sample Data'!M314&lt;$B$1,'Control Sample Data'!M314&gt;0),'Control Sample Data'!M314,$B$1),"")</f>
        <v/>
      </c>
      <c r="AT315" s="34" t="str">
        <f t="shared" si="276"/>
        <v/>
      </c>
      <c r="AU315" s="34" t="str">
        <f t="shared" si="277"/>
        <v/>
      </c>
      <c r="AV315" s="34" t="str">
        <f t="shared" si="278"/>
        <v/>
      </c>
      <c r="AW315" s="34" t="str">
        <f t="shared" si="279"/>
        <v/>
      </c>
      <c r="AX315" s="34" t="str">
        <f t="shared" si="280"/>
        <v/>
      </c>
      <c r="AY315" s="34" t="str">
        <f t="shared" si="281"/>
        <v/>
      </c>
      <c r="AZ315" s="34" t="str">
        <f t="shared" si="282"/>
        <v/>
      </c>
      <c r="BA315" s="34" t="str">
        <f t="shared" si="283"/>
        <v/>
      </c>
      <c r="BB315" s="34" t="str">
        <f t="shared" si="284"/>
        <v/>
      </c>
      <c r="BC315" s="34" t="str">
        <f t="shared" si="285"/>
        <v/>
      </c>
      <c r="BD315" s="34" t="str">
        <f t="shared" si="289"/>
        <v/>
      </c>
      <c r="BE315" s="34" t="str">
        <f t="shared" si="290"/>
        <v/>
      </c>
      <c r="BF315" s="34" t="str">
        <f t="shared" si="291"/>
        <v/>
      </c>
      <c r="BG315" s="34" t="str">
        <f t="shared" si="292"/>
        <v/>
      </c>
      <c r="BH315" s="34" t="str">
        <f t="shared" si="293"/>
        <v/>
      </c>
      <c r="BI315" s="34" t="str">
        <f t="shared" si="294"/>
        <v/>
      </c>
      <c r="BJ315" s="34" t="str">
        <f t="shared" si="295"/>
        <v/>
      </c>
      <c r="BK315" s="34" t="str">
        <f t="shared" si="296"/>
        <v/>
      </c>
      <c r="BL315" s="34" t="str">
        <f t="shared" si="297"/>
        <v/>
      </c>
      <c r="BM315" s="34" t="str">
        <f t="shared" si="298"/>
        <v/>
      </c>
      <c r="BN315" s="36" t="e">
        <f t="shared" si="287"/>
        <v>#DIV/0!</v>
      </c>
      <c r="BO315" s="36" t="e">
        <f t="shared" si="288"/>
        <v>#DIV/0!</v>
      </c>
      <c r="BP315" s="37" t="str">
        <f t="shared" si="256"/>
        <v/>
      </c>
      <c r="BQ315" s="37" t="str">
        <f t="shared" si="257"/>
        <v/>
      </c>
      <c r="BR315" s="37" t="str">
        <f t="shared" si="258"/>
        <v/>
      </c>
      <c r="BS315" s="37" t="str">
        <f t="shared" si="259"/>
        <v/>
      </c>
      <c r="BT315" s="37" t="str">
        <f t="shared" si="260"/>
        <v/>
      </c>
      <c r="BU315" s="37" t="str">
        <f t="shared" si="261"/>
        <v/>
      </c>
      <c r="BV315" s="37" t="str">
        <f t="shared" si="262"/>
        <v/>
      </c>
      <c r="BW315" s="37" t="str">
        <f t="shared" si="263"/>
        <v/>
      </c>
      <c r="BX315" s="37" t="str">
        <f t="shared" si="264"/>
        <v/>
      </c>
      <c r="BY315" s="37" t="str">
        <f t="shared" si="265"/>
        <v/>
      </c>
      <c r="BZ315" s="37" t="str">
        <f t="shared" si="266"/>
        <v/>
      </c>
      <c r="CA315" s="37" t="str">
        <f t="shared" si="267"/>
        <v/>
      </c>
      <c r="CB315" s="37" t="str">
        <f t="shared" si="268"/>
        <v/>
      </c>
      <c r="CC315" s="37" t="str">
        <f t="shared" si="269"/>
        <v/>
      </c>
      <c r="CD315" s="37" t="str">
        <f t="shared" si="270"/>
        <v/>
      </c>
      <c r="CE315" s="37" t="str">
        <f t="shared" si="271"/>
        <v/>
      </c>
      <c r="CF315" s="37" t="str">
        <f t="shared" si="272"/>
        <v/>
      </c>
      <c r="CG315" s="37" t="str">
        <f t="shared" si="273"/>
        <v/>
      </c>
      <c r="CH315" s="37" t="str">
        <f t="shared" si="274"/>
        <v/>
      </c>
      <c r="CI315" s="37" t="str">
        <f t="shared" si="275"/>
        <v/>
      </c>
    </row>
    <row r="316" spans="1:87" ht="12.75">
      <c r="A316" s="16"/>
      <c r="B316" s="14" t="str">
        <f>'Gene Table'!E315</f>
        <v>AXIN2</v>
      </c>
      <c r="C316" s="14" t="s">
        <v>105</v>
      </c>
      <c r="D316" s="15" t="str">
        <f>IF(SUM('Test Sample Data'!D$3:D$98)&gt;10,IF(AND(ISNUMBER('Test Sample Data'!D315),'Test Sample Data'!D315&lt;$B$1,'Test Sample Data'!D315&gt;0),'Test Sample Data'!D315,$B$1),"")</f>
        <v/>
      </c>
      <c r="E316" s="15" t="str">
        <f>IF(SUM('Test Sample Data'!E$3:E$98)&gt;10,IF(AND(ISNUMBER('Test Sample Data'!E315),'Test Sample Data'!E315&lt;$B$1,'Test Sample Data'!E315&gt;0),'Test Sample Data'!E315,$B$1),"")</f>
        <v/>
      </c>
      <c r="F316" s="15" t="str">
        <f>IF(SUM('Test Sample Data'!F$3:F$98)&gt;10,IF(AND(ISNUMBER('Test Sample Data'!F315),'Test Sample Data'!F315&lt;$B$1,'Test Sample Data'!F315&gt;0),'Test Sample Data'!F315,$B$1),"")</f>
        <v/>
      </c>
      <c r="G316" s="15" t="str">
        <f>IF(SUM('Test Sample Data'!G$3:G$98)&gt;10,IF(AND(ISNUMBER('Test Sample Data'!G315),'Test Sample Data'!G315&lt;$B$1,'Test Sample Data'!G315&gt;0),'Test Sample Data'!G315,$B$1),"")</f>
        <v/>
      </c>
      <c r="H316" s="15" t="str">
        <f>IF(SUM('Test Sample Data'!H$3:H$98)&gt;10,IF(AND(ISNUMBER('Test Sample Data'!H315),'Test Sample Data'!H315&lt;$B$1,'Test Sample Data'!H315&gt;0),'Test Sample Data'!H315,$B$1),"")</f>
        <v/>
      </c>
      <c r="I316" s="15" t="str">
        <f>IF(SUM('Test Sample Data'!I$3:I$98)&gt;10,IF(AND(ISNUMBER('Test Sample Data'!I315),'Test Sample Data'!I315&lt;$B$1,'Test Sample Data'!I315&gt;0),'Test Sample Data'!I315,$B$1),"")</f>
        <v/>
      </c>
      <c r="J316" s="15" t="str">
        <f>IF(SUM('Test Sample Data'!J$3:J$98)&gt;10,IF(AND(ISNUMBER('Test Sample Data'!J315),'Test Sample Data'!J315&lt;$B$1,'Test Sample Data'!J315&gt;0),'Test Sample Data'!J315,$B$1),"")</f>
        <v/>
      </c>
      <c r="K316" s="15" t="str">
        <f>IF(SUM('Test Sample Data'!K$3:K$98)&gt;10,IF(AND(ISNUMBER('Test Sample Data'!K315),'Test Sample Data'!K315&lt;$B$1,'Test Sample Data'!K315&gt;0),'Test Sample Data'!K315,$B$1),"")</f>
        <v/>
      </c>
      <c r="L316" s="15" t="str">
        <f>IF(SUM('Test Sample Data'!L$3:L$98)&gt;10,IF(AND(ISNUMBER('Test Sample Data'!L315),'Test Sample Data'!L315&lt;$B$1,'Test Sample Data'!L315&gt;0),'Test Sample Data'!L315,$B$1),"")</f>
        <v/>
      </c>
      <c r="M316" s="15" t="str">
        <f>IF(SUM('Test Sample Data'!M$3:M$98)&gt;10,IF(AND(ISNUMBER('Test Sample Data'!M315),'Test Sample Data'!M315&lt;$B$1,'Test Sample Data'!M315&gt;0),'Test Sample Data'!M315,$B$1),"")</f>
        <v/>
      </c>
      <c r="N316" s="15" t="str">
        <f>'Gene Table'!E315</f>
        <v>AXIN2</v>
      </c>
      <c r="O316" s="14" t="s">
        <v>105</v>
      </c>
      <c r="P316" s="15" t="str">
        <f>IF(SUM('Control Sample Data'!D$3:D$98)&gt;10,IF(AND(ISNUMBER('Control Sample Data'!D315),'Control Sample Data'!D315&lt;$B$1,'Control Sample Data'!D315&gt;0),'Control Sample Data'!D315,$B$1),"")</f>
        <v/>
      </c>
      <c r="Q316" s="15" t="str">
        <f>IF(SUM('Control Sample Data'!E$3:E$98)&gt;10,IF(AND(ISNUMBER('Control Sample Data'!E315),'Control Sample Data'!E315&lt;$B$1,'Control Sample Data'!E315&gt;0),'Control Sample Data'!E315,$B$1),"")</f>
        <v/>
      </c>
      <c r="R316" s="15" t="str">
        <f>IF(SUM('Control Sample Data'!F$3:F$98)&gt;10,IF(AND(ISNUMBER('Control Sample Data'!F315),'Control Sample Data'!F315&lt;$B$1,'Control Sample Data'!F315&gt;0),'Control Sample Data'!F315,$B$1),"")</f>
        <v/>
      </c>
      <c r="S316" s="15" t="str">
        <f>IF(SUM('Control Sample Data'!G$3:G$98)&gt;10,IF(AND(ISNUMBER('Control Sample Data'!G315),'Control Sample Data'!G315&lt;$B$1,'Control Sample Data'!G315&gt;0),'Control Sample Data'!G315,$B$1),"")</f>
        <v/>
      </c>
      <c r="T316" s="15" t="str">
        <f>IF(SUM('Control Sample Data'!H$3:H$98)&gt;10,IF(AND(ISNUMBER('Control Sample Data'!H315),'Control Sample Data'!H315&lt;$B$1,'Control Sample Data'!H315&gt;0),'Control Sample Data'!H315,$B$1),"")</f>
        <v/>
      </c>
      <c r="U316" s="15" t="str">
        <f>IF(SUM('Control Sample Data'!I$3:I$98)&gt;10,IF(AND(ISNUMBER('Control Sample Data'!I315),'Control Sample Data'!I315&lt;$B$1,'Control Sample Data'!I315&gt;0),'Control Sample Data'!I315,$B$1),"")</f>
        <v/>
      </c>
      <c r="V316" s="15" t="str">
        <f>IF(SUM('Control Sample Data'!J$3:J$98)&gt;10,IF(AND(ISNUMBER('Control Sample Data'!J315),'Control Sample Data'!J315&lt;$B$1,'Control Sample Data'!J315&gt;0),'Control Sample Data'!J315,$B$1),"")</f>
        <v/>
      </c>
      <c r="W316" s="15" t="str">
        <f>IF(SUM('Control Sample Data'!K$3:K$98)&gt;10,IF(AND(ISNUMBER('Control Sample Data'!K315),'Control Sample Data'!K315&lt;$B$1,'Control Sample Data'!K315&gt;0),'Control Sample Data'!K315,$B$1),"")</f>
        <v/>
      </c>
      <c r="X316" s="15" t="str">
        <f>IF(SUM('Control Sample Data'!L$3:L$98)&gt;10,IF(AND(ISNUMBER('Control Sample Data'!L315),'Control Sample Data'!L315&lt;$B$1,'Control Sample Data'!L315&gt;0),'Control Sample Data'!L315,$B$1),"")</f>
        <v/>
      </c>
      <c r="Y316" s="15" t="str">
        <f>IF(SUM('Control Sample Data'!M$3:M$98)&gt;10,IF(AND(ISNUMBER('Control Sample Data'!M315),'Control Sample Data'!M315&lt;$B$1,'Control Sample Data'!M315&gt;0),'Control Sample Data'!M315,$B$1),"")</f>
        <v/>
      </c>
      <c r="AT316" s="34" t="str">
        <f t="shared" si="276"/>
        <v/>
      </c>
      <c r="AU316" s="34" t="str">
        <f t="shared" si="277"/>
        <v/>
      </c>
      <c r="AV316" s="34" t="str">
        <f t="shared" si="278"/>
        <v/>
      </c>
      <c r="AW316" s="34" t="str">
        <f t="shared" si="279"/>
        <v/>
      </c>
      <c r="AX316" s="34" t="str">
        <f t="shared" si="280"/>
        <v/>
      </c>
      <c r="AY316" s="34" t="str">
        <f t="shared" si="281"/>
        <v/>
      </c>
      <c r="AZ316" s="34" t="str">
        <f t="shared" si="282"/>
        <v/>
      </c>
      <c r="BA316" s="34" t="str">
        <f t="shared" si="283"/>
        <v/>
      </c>
      <c r="BB316" s="34" t="str">
        <f t="shared" si="284"/>
        <v/>
      </c>
      <c r="BC316" s="34" t="str">
        <f t="shared" si="285"/>
        <v/>
      </c>
      <c r="BD316" s="34" t="str">
        <f t="shared" si="289"/>
        <v/>
      </c>
      <c r="BE316" s="34" t="str">
        <f t="shared" si="290"/>
        <v/>
      </c>
      <c r="BF316" s="34" t="str">
        <f t="shared" si="291"/>
        <v/>
      </c>
      <c r="BG316" s="34" t="str">
        <f t="shared" si="292"/>
        <v/>
      </c>
      <c r="BH316" s="34" t="str">
        <f t="shared" si="293"/>
        <v/>
      </c>
      <c r="BI316" s="34" t="str">
        <f t="shared" si="294"/>
        <v/>
      </c>
      <c r="BJ316" s="34" t="str">
        <f t="shared" si="295"/>
        <v/>
      </c>
      <c r="BK316" s="34" t="str">
        <f t="shared" si="296"/>
        <v/>
      </c>
      <c r="BL316" s="34" t="str">
        <f t="shared" si="297"/>
        <v/>
      </c>
      <c r="BM316" s="34" t="str">
        <f t="shared" si="298"/>
        <v/>
      </c>
      <c r="BN316" s="36" t="e">
        <f t="shared" si="287"/>
        <v>#DIV/0!</v>
      </c>
      <c r="BO316" s="36" t="e">
        <f t="shared" si="288"/>
        <v>#DIV/0!</v>
      </c>
      <c r="BP316" s="37" t="str">
        <f t="shared" si="256"/>
        <v/>
      </c>
      <c r="BQ316" s="37" t="str">
        <f t="shared" si="257"/>
        <v/>
      </c>
      <c r="BR316" s="37" t="str">
        <f t="shared" si="258"/>
        <v/>
      </c>
      <c r="BS316" s="37" t="str">
        <f t="shared" si="259"/>
        <v/>
      </c>
      <c r="BT316" s="37" t="str">
        <f t="shared" si="260"/>
        <v/>
      </c>
      <c r="BU316" s="37" t="str">
        <f t="shared" si="261"/>
        <v/>
      </c>
      <c r="BV316" s="37" t="str">
        <f t="shared" si="262"/>
        <v/>
      </c>
      <c r="BW316" s="37" t="str">
        <f t="shared" si="263"/>
        <v/>
      </c>
      <c r="BX316" s="37" t="str">
        <f t="shared" si="264"/>
        <v/>
      </c>
      <c r="BY316" s="37" t="str">
        <f t="shared" si="265"/>
        <v/>
      </c>
      <c r="BZ316" s="37" t="str">
        <f t="shared" si="266"/>
        <v/>
      </c>
      <c r="CA316" s="37" t="str">
        <f t="shared" si="267"/>
        <v/>
      </c>
      <c r="CB316" s="37" t="str">
        <f t="shared" si="268"/>
        <v/>
      </c>
      <c r="CC316" s="37" t="str">
        <f t="shared" si="269"/>
        <v/>
      </c>
      <c r="CD316" s="37" t="str">
        <f t="shared" si="270"/>
        <v/>
      </c>
      <c r="CE316" s="37" t="str">
        <f t="shared" si="271"/>
        <v/>
      </c>
      <c r="CF316" s="37" t="str">
        <f t="shared" si="272"/>
        <v/>
      </c>
      <c r="CG316" s="37" t="str">
        <f t="shared" si="273"/>
        <v/>
      </c>
      <c r="CH316" s="37" t="str">
        <f t="shared" si="274"/>
        <v/>
      </c>
      <c r="CI316" s="37" t="str">
        <f t="shared" si="275"/>
        <v/>
      </c>
    </row>
    <row r="317" spans="1:87" ht="12.75">
      <c r="A317" s="16"/>
      <c r="B317" s="14" t="str">
        <f>'Gene Table'!E316</f>
        <v>AXIN1</v>
      </c>
      <c r="C317" s="14" t="s">
        <v>109</v>
      </c>
      <c r="D317" s="15" t="str">
        <f>IF(SUM('Test Sample Data'!D$3:D$98)&gt;10,IF(AND(ISNUMBER('Test Sample Data'!D316),'Test Sample Data'!D316&lt;$B$1,'Test Sample Data'!D316&gt;0),'Test Sample Data'!D316,$B$1),"")</f>
        <v/>
      </c>
      <c r="E317" s="15" t="str">
        <f>IF(SUM('Test Sample Data'!E$3:E$98)&gt;10,IF(AND(ISNUMBER('Test Sample Data'!E316),'Test Sample Data'!E316&lt;$B$1,'Test Sample Data'!E316&gt;0),'Test Sample Data'!E316,$B$1),"")</f>
        <v/>
      </c>
      <c r="F317" s="15" t="str">
        <f>IF(SUM('Test Sample Data'!F$3:F$98)&gt;10,IF(AND(ISNUMBER('Test Sample Data'!F316),'Test Sample Data'!F316&lt;$B$1,'Test Sample Data'!F316&gt;0),'Test Sample Data'!F316,$B$1),"")</f>
        <v/>
      </c>
      <c r="G317" s="15" t="str">
        <f>IF(SUM('Test Sample Data'!G$3:G$98)&gt;10,IF(AND(ISNUMBER('Test Sample Data'!G316),'Test Sample Data'!G316&lt;$B$1,'Test Sample Data'!G316&gt;0),'Test Sample Data'!G316,$B$1),"")</f>
        <v/>
      </c>
      <c r="H317" s="15" t="str">
        <f>IF(SUM('Test Sample Data'!H$3:H$98)&gt;10,IF(AND(ISNUMBER('Test Sample Data'!H316),'Test Sample Data'!H316&lt;$B$1,'Test Sample Data'!H316&gt;0),'Test Sample Data'!H316,$B$1),"")</f>
        <v/>
      </c>
      <c r="I317" s="15" t="str">
        <f>IF(SUM('Test Sample Data'!I$3:I$98)&gt;10,IF(AND(ISNUMBER('Test Sample Data'!I316),'Test Sample Data'!I316&lt;$B$1,'Test Sample Data'!I316&gt;0),'Test Sample Data'!I316,$B$1),"")</f>
        <v/>
      </c>
      <c r="J317" s="15" t="str">
        <f>IF(SUM('Test Sample Data'!J$3:J$98)&gt;10,IF(AND(ISNUMBER('Test Sample Data'!J316),'Test Sample Data'!J316&lt;$B$1,'Test Sample Data'!J316&gt;0),'Test Sample Data'!J316,$B$1),"")</f>
        <v/>
      </c>
      <c r="K317" s="15" t="str">
        <f>IF(SUM('Test Sample Data'!K$3:K$98)&gt;10,IF(AND(ISNUMBER('Test Sample Data'!K316),'Test Sample Data'!K316&lt;$B$1,'Test Sample Data'!K316&gt;0),'Test Sample Data'!K316,$B$1),"")</f>
        <v/>
      </c>
      <c r="L317" s="15" t="str">
        <f>IF(SUM('Test Sample Data'!L$3:L$98)&gt;10,IF(AND(ISNUMBER('Test Sample Data'!L316),'Test Sample Data'!L316&lt;$B$1,'Test Sample Data'!L316&gt;0),'Test Sample Data'!L316,$B$1),"")</f>
        <v/>
      </c>
      <c r="M317" s="15" t="str">
        <f>IF(SUM('Test Sample Data'!M$3:M$98)&gt;10,IF(AND(ISNUMBER('Test Sample Data'!M316),'Test Sample Data'!M316&lt;$B$1,'Test Sample Data'!M316&gt;0),'Test Sample Data'!M316,$B$1),"")</f>
        <v/>
      </c>
      <c r="N317" s="15" t="str">
        <f>'Gene Table'!E316</f>
        <v>AXIN1</v>
      </c>
      <c r="O317" s="14" t="s">
        <v>109</v>
      </c>
      <c r="P317" s="15" t="str">
        <f>IF(SUM('Control Sample Data'!D$3:D$98)&gt;10,IF(AND(ISNUMBER('Control Sample Data'!D316),'Control Sample Data'!D316&lt;$B$1,'Control Sample Data'!D316&gt;0),'Control Sample Data'!D316,$B$1),"")</f>
        <v/>
      </c>
      <c r="Q317" s="15" t="str">
        <f>IF(SUM('Control Sample Data'!E$3:E$98)&gt;10,IF(AND(ISNUMBER('Control Sample Data'!E316),'Control Sample Data'!E316&lt;$B$1,'Control Sample Data'!E316&gt;0),'Control Sample Data'!E316,$B$1),"")</f>
        <v/>
      </c>
      <c r="R317" s="15" t="str">
        <f>IF(SUM('Control Sample Data'!F$3:F$98)&gt;10,IF(AND(ISNUMBER('Control Sample Data'!F316),'Control Sample Data'!F316&lt;$B$1,'Control Sample Data'!F316&gt;0),'Control Sample Data'!F316,$B$1),"")</f>
        <v/>
      </c>
      <c r="S317" s="15" t="str">
        <f>IF(SUM('Control Sample Data'!G$3:G$98)&gt;10,IF(AND(ISNUMBER('Control Sample Data'!G316),'Control Sample Data'!G316&lt;$B$1,'Control Sample Data'!G316&gt;0),'Control Sample Data'!G316,$B$1),"")</f>
        <v/>
      </c>
      <c r="T317" s="15" t="str">
        <f>IF(SUM('Control Sample Data'!H$3:H$98)&gt;10,IF(AND(ISNUMBER('Control Sample Data'!H316),'Control Sample Data'!H316&lt;$B$1,'Control Sample Data'!H316&gt;0),'Control Sample Data'!H316,$B$1),"")</f>
        <v/>
      </c>
      <c r="U317" s="15" t="str">
        <f>IF(SUM('Control Sample Data'!I$3:I$98)&gt;10,IF(AND(ISNUMBER('Control Sample Data'!I316),'Control Sample Data'!I316&lt;$B$1,'Control Sample Data'!I316&gt;0),'Control Sample Data'!I316,$B$1),"")</f>
        <v/>
      </c>
      <c r="V317" s="15" t="str">
        <f>IF(SUM('Control Sample Data'!J$3:J$98)&gt;10,IF(AND(ISNUMBER('Control Sample Data'!J316),'Control Sample Data'!J316&lt;$B$1,'Control Sample Data'!J316&gt;0),'Control Sample Data'!J316,$B$1),"")</f>
        <v/>
      </c>
      <c r="W317" s="15" t="str">
        <f>IF(SUM('Control Sample Data'!K$3:K$98)&gt;10,IF(AND(ISNUMBER('Control Sample Data'!K316),'Control Sample Data'!K316&lt;$B$1,'Control Sample Data'!K316&gt;0),'Control Sample Data'!K316,$B$1),"")</f>
        <v/>
      </c>
      <c r="X317" s="15" t="str">
        <f>IF(SUM('Control Sample Data'!L$3:L$98)&gt;10,IF(AND(ISNUMBER('Control Sample Data'!L316),'Control Sample Data'!L316&lt;$B$1,'Control Sample Data'!L316&gt;0),'Control Sample Data'!L316,$B$1),"")</f>
        <v/>
      </c>
      <c r="Y317" s="15" t="str">
        <f>IF(SUM('Control Sample Data'!M$3:M$98)&gt;10,IF(AND(ISNUMBER('Control Sample Data'!M316),'Control Sample Data'!M316&lt;$B$1,'Control Sample Data'!M316&gt;0),'Control Sample Data'!M316,$B$1),"")</f>
        <v/>
      </c>
      <c r="AT317" s="34" t="str">
        <f t="shared" si="276"/>
        <v/>
      </c>
      <c r="AU317" s="34" t="str">
        <f t="shared" si="277"/>
        <v/>
      </c>
      <c r="AV317" s="34" t="str">
        <f t="shared" si="278"/>
        <v/>
      </c>
      <c r="AW317" s="34" t="str">
        <f t="shared" si="279"/>
        <v/>
      </c>
      <c r="AX317" s="34" t="str">
        <f t="shared" si="280"/>
        <v/>
      </c>
      <c r="AY317" s="34" t="str">
        <f t="shared" si="281"/>
        <v/>
      </c>
      <c r="AZ317" s="34" t="str">
        <f t="shared" si="282"/>
        <v/>
      </c>
      <c r="BA317" s="34" t="str">
        <f t="shared" si="283"/>
        <v/>
      </c>
      <c r="BB317" s="34" t="str">
        <f t="shared" si="284"/>
        <v/>
      </c>
      <c r="BC317" s="34" t="str">
        <f t="shared" si="285"/>
        <v/>
      </c>
      <c r="BD317" s="34" t="str">
        <f t="shared" si="289"/>
        <v/>
      </c>
      <c r="BE317" s="34" t="str">
        <f t="shared" si="290"/>
        <v/>
      </c>
      <c r="BF317" s="34" t="str">
        <f t="shared" si="291"/>
        <v/>
      </c>
      <c r="BG317" s="34" t="str">
        <f t="shared" si="292"/>
        <v/>
      </c>
      <c r="BH317" s="34" t="str">
        <f t="shared" si="293"/>
        <v/>
      </c>
      <c r="BI317" s="34" t="str">
        <f t="shared" si="294"/>
        <v/>
      </c>
      <c r="BJ317" s="34" t="str">
        <f t="shared" si="295"/>
        <v/>
      </c>
      <c r="BK317" s="34" t="str">
        <f t="shared" si="296"/>
        <v/>
      </c>
      <c r="BL317" s="34" t="str">
        <f t="shared" si="297"/>
        <v/>
      </c>
      <c r="BM317" s="34" t="str">
        <f t="shared" si="298"/>
        <v/>
      </c>
      <c r="BN317" s="36" t="e">
        <f t="shared" si="287"/>
        <v>#DIV/0!</v>
      </c>
      <c r="BO317" s="36" t="e">
        <f t="shared" si="288"/>
        <v>#DIV/0!</v>
      </c>
      <c r="BP317" s="37" t="str">
        <f t="shared" si="256"/>
        <v/>
      </c>
      <c r="BQ317" s="37" t="str">
        <f t="shared" si="257"/>
        <v/>
      </c>
      <c r="BR317" s="37" t="str">
        <f t="shared" si="258"/>
        <v/>
      </c>
      <c r="BS317" s="37" t="str">
        <f t="shared" si="259"/>
        <v/>
      </c>
      <c r="BT317" s="37" t="str">
        <f t="shared" si="260"/>
        <v/>
      </c>
      <c r="BU317" s="37" t="str">
        <f t="shared" si="261"/>
        <v/>
      </c>
      <c r="BV317" s="37" t="str">
        <f t="shared" si="262"/>
        <v/>
      </c>
      <c r="BW317" s="37" t="str">
        <f t="shared" si="263"/>
        <v/>
      </c>
      <c r="BX317" s="37" t="str">
        <f t="shared" si="264"/>
        <v/>
      </c>
      <c r="BY317" s="37" t="str">
        <f t="shared" si="265"/>
        <v/>
      </c>
      <c r="BZ317" s="37" t="str">
        <f t="shared" si="266"/>
        <v/>
      </c>
      <c r="CA317" s="37" t="str">
        <f t="shared" si="267"/>
        <v/>
      </c>
      <c r="CB317" s="37" t="str">
        <f t="shared" si="268"/>
        <v/>
      </c>
      <c r="CC317" s="37" t="str">
        <f t="shared" si="269"/>
        <v/>
      </c>
      <c r="CD317" s="37" t="str">
        <f t="shared" si="270"/>
        <v/>
      </c>
      <c r="CE317" s="37" t="str">
        <f t="shared" si="271"/>
        <v/>
      </c>
      <c r="CF317" s="37" t="str">
        <f t="shared" si="272"/>
        <v/>
      </c>
      <c r="CG317" s="37" t="str">
        <f t="shared" si="273"/>
        <v/>
      </c>
      <c r="CH317" s="37" t="str">
        <f t="shared" si="274"/>
        <v/>
      </c>
      <c r="CI317" s="37" t="str">
        <f t="shared" si="275"/>
        <v/>
      </c>
    </row>
    <row r="318" spans="1:87" ht="12.75">
      <c r="A318" s="16"/>
      <c r="B318" s="14" t="str">
        <f>'Gene Table'!E317</f>
        <v>NRIP1</v>
      </c>
      <c r="C318" s="14" t="s">
        <v>113</v>
      </c>
      <c r="D318" s="15" t="str">
        <f>IF(SUM('Test Sample Data'!D$3:D$98)&gt;10,IF(AND(ISNUMBER('Test Sample Data'!D317),'Test Sample Data'!D317&lt;$B$1,'Test Sample Data'!D317&gt;0),'Test Sample Data'!D317,$B$1),"")</f>
        <v/>
      </c>
      <c r="E318" s="15" t="str">
        <f>IF(SUM('Test Sample Data'!E$3:E$98)&gt;10,IF(AND(ISNUMBER('Test Sample Data'!E317),'Test Sample Data'!E317&lt;$B$1,'Test Sample Data'!E317&gt;0),'Test Sample Data'!E317,$B$1),"")</f>
        <v/>
      </c>
      <c r="F318" s="15" t="str">
        <f>IF(SUM('Test Sample Data'!F$3:F$98)&gt;10,IF(AND(ISNUMBER('Test Sample Data'!F317),'Test Sample Data'!F317&lt;$B$1,'Test Sample Data'!F317&gt;0),'Test Sample Data'!F317,$B$1),"")</f>
        <v/>
      </c>
      <c r="G318" s="15" t="str">
        <f>IF(SUM('Test Sample Data'!G$3:G$98)&gt;10,IF(AND(ISNUMBER('Test Sample Data'!G317),'Test Sample Data'!G317&lt;$B$1,'Test Sample Data'!G317&gt;0),'Test Sample Data'!G317,$B$1),"")</f>
        <v/>
      </c>
      <c r="H318" s="15" t="str">
        <f>IF(SUM('Test Sample Data'!H$3:H$98)&gt;10,IF(AND(ISNUMBER('Test Sample Data'!H317),'Test Sample Data'!H317&lt;$B$1,'Test Sample Data'!H317&gt;0),'Test Sample Data'!H317,$B$1),"")</f>
        <v/>
      </c>
      <c r="I318" s="15" t="str">
        <f>IF(SUM('Test Sample Data'!I$3:I$98)&gt;10,IF(AND(ISNUMBER('Test Sample Data'!I317),'Test Sample Data'!I317&lt;$B$1,'Test Sample Data'!I317&gt;0),'Test Sample Data'!I317,$B$1),"")</f>
        <v/>
      </c>
      <c r="J318" s="15" t="str">
        <f>IF(SUM('Test Sample Data'!J$3:J$98)&gt;10,IF(AND(ISNUMBER('Test Sample Data'!J317),'Test Sample Data'!J317&lt;$B$1,'Test Sample Data'!J317&gt;0),'Test Sample Data'!J317,$B$1),"")</f>
        <v/>
      </c>
      <c r="K318" s="15" t="str">
        <f>IF(SUM('Test Sample Data'!K$3:K$98)&gt;10,IF(AND(ISNUMBER('Test Sample Data'!K317),'Test Sample Data'!K317&lt;$B$1,'Test Sample Data'!K317&gt;0),'Test Sample Data'!K317,$B$1),"")</f>
        <v/>
      </c>
      <c r="L318" s="15" t="str">
        <f>IF(SUM('Test Sample Data'!L$3:L$98)&gt;10,IF(AND(ISNUMBER('Test Sample Data'!L317),'Test Sample Data'!L317&lt;$B$1,'Test Sample Data'!L317&gt;0),'Test Sample Data'!L317,$B$1),"")</f>
        <v/>
      </c>
      <c r="M318" s="15" t="str">
        <f>IF(SUM('Test Sample Data'!M$3:M$98)&gt;10,IF(AND(ISNUMBER('Test Sample Data'!M317),'Test Sample Data'!M317&lt;$B$1,'Test Sample Data'!M317&gt;0),'Test Sample Data'!M317,$B$1),"")</f>
        <v/>
      </c>
      <c r="N318" s="15" t="str">
        <f>'Gene Table'!E317</f>
        <v>NRIP1</v>
      </c>
      <c r="O318" s="14" t="s">
        <v>113</v>
      </c>
      <c r="P318" s="15" t="str">
        <f>IF(SUM('Control Sample Data'!D$3:D$98)&gt;10,IF(AND(ISNUMBER('Control Sample Data'!D317),'Control Sample Data'!D317&lt;$B$1,'Control Sample Data'!D317&gt;0),'Control Sample Data'!D317,$B$1),"")</f>
        <v/>
      </c>
      <c r="Q318" s="15" t="str">
        <f>IF(SUM('Control Sample Data'!E$3:E$98)&gt;10,IF(AND(ISNUMBER('Control Sample Data'!E317),'Control Sample Data'!E317&lt;$B$1,'Control Sample Data'!E317&gt;0),'Control Sample Data'!E317,$B$1),"")</f>
        <v/>
      </c>
      <c r="R318" s="15" t="str">
        <f>IF(SUM('Control Sample Data'!F$3:F$98)&gt;10,IF(AND(ISNUMBER('Control Sample Data'!F317),'Control Sample Data'!F317&lt;$B$1,'Control Sample Data'!F317&gt;0),'Control Sample Data'!F317,$B$1),"")</f>
        <v/>
      </c>
      <c r="S318" s="15" t="str">
        <f>IF(SUM('Control Sample Data'!G$3:G$98)&gt;10,IF(AND(ISNUMBER('Control Sample Data'!G317),'Control Sample Data'!G317&lt;$B$1,'Control Sample Data'!G317&gt;0),'Control Sample Data'!G317,$B$1),"")</f>
        <v/>
      </c>
      <c r="T318" s="15" t="str">
        <f>IF(SUM('Control Sample Data'!H$3:H$98)&gt;10,IF(AND(ISNUMBER('Control Sample Data'!H317),'Control Sample Data'!H317&lt;$B$1,'Control Sample Data'!H317&gt;0),'Control Sample Data'!H317,$B$1),"")</f>
        <v/>
      </c>
      <c r="U318" s="15" t="str">
        <f>IF(SUM('Control Sample Data'!I$3:I$98)&gt;10,IF(AND(ISNUMBER('Control Sample Data'!I317),'Control Sample Data'!I317&lt;$B$1,'Control Sample Data'!I317&gt;0),'Control Sample Data'!I317,$B$1),"")</f>
        <v/>
      </c>
      <c r="V318" s="15" t="str">
        <f>IF(SUM('Control Sample Data'!J$3:J$98)&gt;10,IF(AND(ISNUMBER('Control Sample Data'!J317),'Control Sample Data'!J317&lt;$B$1,'Control Sample Data'!J317&gt;0),'Control Sample Data'!J317,$B$1),"")</f>
        <v/>
      </c>
      <c r="W318" s="15" t="str">
        <f>IF(SUM('Control Sample Data'!K$3:K$98)&gt;10,IF(AND(ISNUMBER('Control Sample Data'!K317),'Control Sample Data'!K317&lt;$B$1,'Control Sample Data'!K317&gt;0),'Control Sample Data'!K317,$B$1),"")</f>
        <v/>
      </c>
      <c r="X318" s="15" t="str">
        <f>IF(SUM('Control Sample Data'!L$3:L$98)&gt;10,IF(AND(ISNUMBER('Control Sample Data'!L317),'Control Sample Data'!L317&lt;$B$1,'Control Sample Data'!L317&gt;0),'Control Sample Data'!L317,$B$1),"")</f>
        <v/>
      </c>
      <c r="Y318" s="15" t="str">
        <f>IF(SUM('Control Sample Data'!M$3:M$98)&gt;10,IF(AND(ISNUMBER('Control Sample Data'!M317),'Control Sample Data'!M317&lt;$B$1,'Control Sample Data'!M317&gt;0),'Control Sample Data'!M317,$B$1),"")</f>
        <v/>
      </c>
      <c r="AT318" s="34" t="str">
        <f t="shared" si="276"/>
        <v/>
      </c>
      <c r="AU318" s="34" t="str">
        <f t="shared" si="277"/>
        <v/>
      </c>
      <c r="AV318" s="34" t="str">
        <f t="shared" si="278"/>
        <v/>
      </c>
      <c r="AW318" s="34" t="str">
        <f t="shared" si="279"/>
        <v/>
      </c>
      <c r="AX318" s="34" t="str">
        <f t="shared" si="280"/>
        <v/>
      </c>
      <c r="AY318" s="34" t="str">
        <f t="shared" si="281"/>
        <v/>
      </c>
      <c r="AZ318" s="34" t="str">
        <f t="shared" si="282"/>
        <v/>
      </c>
      <c r="BA318" s="34" t="str">
        <f t="shared" si="283"/>
        <v/>
      </c>
      <c r="BB318" s="34" t="str">
        <f t="shared" si="284"/>
        <v/>
      </c>
      <c r="BC318" s="34" t="str">
        <f t="shared" si="285"/>
        <v/>
      </c>
      <c r="BD318" s="34" t="str">
        <f t="shared" si="289"/>
        <v/>
      </c>
      <c r="BE318" s="34" t="str">
        <f t="shared" si="290"/>
        <v/>
      </c>
      <c r="BF318" s="34" t="str">
        <f t="shared" si="291"/>
        <v/>
      </c>
      <c r="BG318" s="34" t="str">
        <f t="shared" si="292"/>
        <v/>
      </c>
      <c r="BH318" s="34" t="str">
        <f t="shared" si="293"/>
        <v/>
      </c>
      <c r="BI318" s="34" t="str">
        <f t="shared" si="294"/>
        <v/>
      </c>
      <c r="BJ318" s="34" t="str">
        <f t="shared" si="295"/>
        <v/>
      </c>
      <c r="BK318" s="34" t="str">
        <f t="shared" si="296"/>
        <v/>
      </c>
      <c r="BL318" s="34" t="str">
        <f t="shared" si="297"/>
        <v/>
      </c>
      <c r="BM318" s="34" t="str">
        <f t="shared" si="298"/>
        <v/>
      </c>
      <c r="BN318" s="36" t="e">
        <f t="shared" si="287"/>
        <v>#DIV/0!</v>
      </c>
      <c r="BO318" s="36" t="e">
        <f t="shared" si="288"/>
        <v>#DIV/0!</v>
      </c>
      <c r="BP318" s="37" t="str">
        <f t="shared" si="256"/>
        <v/>
      </c>
      <c r="BQ318" s="37" t="str">
        <f t="shared" si="257"/>
        <v/>
      </c>
      <c r="BR318" s="37" t="str">
        <f t="shared" si="258"/>
        <v/>
      </c>
      <c r="BS318" s="37" t="str">
        <f t="shared" si="259"/>
        <v/>
      </c>
      <c r="BT318" s="37" t="str">
        <f t="shared" si="260"/>
        <v/>
      </c>
      <c r="BU318" s="37" t="str">
        <f t="shared" si="261"/>
        <v/>
      </c>
      <c r="BV318" s="37" t="str">
        <f t="shared" si="262"/>
        <v/>
      </c>
      <c r="BW318" s="37" t="str">
        <f t="shared" si="263"/>
        <v/>
      </c>
      <c r="BX318" s="37" t="str">
        <f t="shared" si="264"/>
        <v/>
      </c>
      <c r="BY318" s="37" t="str">
        <f t="shared" si="265"/>
        <v/>
      </c>
      <c r="BZ318" s="37" t="str">
        <f t="shared" si="266"/>
        <v/>
      </c>
      <c r="CA318" s="37" t="str">
        <f t="shared" si="267"/>
        <v/>
      </c>
      <c r="CB318" s="37" t="str">
        <f t="shared" si="268"/>
        <v/>
      </c>
      <c r="CC318" s="37" t="str">
        <f t="shared" si="269"/>
        <v/>
      </c>
      <c r="CD318" s="37" t="str">
        <f t="shared" si="270"/>
        <v/>
      </c>
      <c r="CE318" s="37" t="str">
        <f t="shared" si="271"/>
        <v/>
      </c>
      <c r="CF318" s="37" t="str">
        <f t="shared" si="272"/>
        <v/>
      </c>
      <c r="CG318" s="37" t="str">
        <f t="shared" si="273"/>
        <v/>
      </c>
      <c r="CH318" s="37" t="str">
        <f t="shared" si="274"/>
        <v/>
      </c>
      <c r="CI318" s="37" t="str">
        <f t="shared" si="275"/>
        <v/>
      </c>
    </row>
    <row r="319" spans="1:87" ht="12.75">
      <c r="A319" s="16"/>
      <c r="B319" s="14" t="str">
        <f>'Gene Table'!E318</f>
        <v>CDT1</v>
      </c>
      <c r="C319" s="14" t="s">
        <v>117</v>
      </c>
      <c r="D319" s="15" t="str">
        <f>IF(SUM('Test Sample Data'!D$3:D$98)&gt;10,IF(AND(ISNUMBER('Test Sample Data'!D318),'Test Sample Data'!D318&lt;$B$1,'Test Sample Data'!D318&gt;0),'Test Sample Data'!D318,$B$1),"")</f>
        <v/>
      </c>
      <c r="E319" s="15" t="str">
        <f>IF(SUM('Test Sample Data'!E$3:E$98)&gt;10,IF(AND(ISNUMBER('Test Sample Data'!E318),'Test Sample Data'!E318&lt;$B$1,'Test Sample Data'!E318&gt;0),'Test Sample Data'!E318,$B$1),"")</f>
        <v/>
      </c>
      <c r="F319" s="15" t="str">
        <f>IF(SUM('Test Sample Data'!F$3:F$98)&gt;10,IF(AND(ISNUMBER('Test Sample Data'!F318),'Test Sample Data'!F318&lt;$B$1,'Test Sample Data'!F318&gt;0),'Test Sample Data'!F318,$B$1),"")</f>
        <v/>
      </c>
      <c r="G319" s="15" t="str">
        <f>IF(SUM('Test Sample Data'!G$3:G$98)&gt;10,IF(AND(ISNUMBER('Test Sample Data'!G318),'Test Sample Data'!G318&lt;$B$1,'Test Sample Data'!G318&gt;0),'Test Sample Data'!G318,$B$1),"")</f>
        <v/>
      </c>
      <c r="H319" s="15" t="str">
        <f>IF(SUM('Test Sample Data'!H$3:H$98)&gt;10,IF(AND(ISNUMBER('Test Sample Data'!H318),'Test Sample Data'!H318&lt;$B$1,'Test Sample Data'!H318&gt;0),'Test Sample Data'!H318,$B$1),"")</f>
        <v/>
      </c>
      <c r="I319" s="15" t="str">
        <f>IF(SUM('Test Sample Data'!I$3:I$98)&gt;10,IF(AND(ISNUMBER('Test Sample Data'!I318),'Test Sample Data'!I318&lt;$B$1,'Test Sample Data'!I318&gt;0),'Test Sample Data'!I318,$B$1),"")</f>
        <v/>
      </c>
      <c r="J319" s="15" t="str">
        <f>IF(SUM('Test Sample Data'!J$3:J$98)&gt;10,IF(AND(ISNUMBER('Test Sample Data'!J318),'Test Sample Data'!J318&lt;$B$1,'Test Sample Data'!J318&gt;0),'Test Sample Data'!J318,$B$1),"")</f>
        <v/>
      </c>
      <c r="K319" s="15" t="str">
        <f>IF(SUM('Test Sample Data'!K$3:K$98)&gt;10,IF(AND(ISNUMBER('Test Sample Data'!K318),'Test Sample Data'!K318&lt;$B$1,'Test Sample Data'!K318&gt;0),'Test Sample Data'!K318,$B$1),"")</f>
        <v/>
      </c>
      <c r="L319" s="15" t="str">
        <f>IF(SUM('Test Sample Data'!L$3:L$98)&gt;10,IF(AND(ISNUMBER('Test Sample Data'!L318),'Test Sample Data'!L318&lt;$B$1,'Test Sample Data'!L318&gt;0),'Test Sample Data'!L318,$B$1),"")</f>
        <v/>
      </c>
      <c r="M319" s="15" t="str">
        <f>IF(SUM('Test Sample Data'!M$3:M$98)&gt;10,IF(AND(ISNUMBER('Test Sample Data'!M318),'Test Sample Data'!M318&lt;$B$1,'Test Sample Data'!M318&gt;0),'Test Sample Data'!M318,$B$1),"")</f>
        <v/>
      </c>
      <c r="N319" s="15" t="str">
        <f>'Gene Table'!E318</f>
        <v>CDT1</v>
      </c>
      <c r="O319" s="14" t="s">
        <v>117</v>
      </c>
      <c r="P319" s="15" t="str">
        <f>IF(SUM('Control Sample Data'!D$3:D$98)&gt;10,IF(AND(ISNUMBER('Control Sample Data'!D318),'Control Sample Data'!D318&lt;$B$1,'Control Sample Data'!D318&gt;0),'Control Sample Data'!D318,$B$1),"")</f>
        <v/>
      </c>
      <c r="Q319" s="15" t="str">
        <f>IF(SUM('Control Sample Data'!E$3:E$98)&gt;10,IF(AND(ISNUMBER('Control Sample Data'!E318),'Control Sample Data'!E318&lt;$B$1,'Control Sample Data'!E318&gt;0),'Control Sample Data'!E318,$B$1),"")</f>
        <v/>
      </c>
      <c r="R319" s="15" t="str">
        <f>IF(SUM('Control Sample Data'!F$3:F$98)&gt;10,IF(AND(ISNUMBER('Control Sample Data'!F318),'Control Sample Data'!F318&lt;$B$1,'Control Sample Data'!F318&gt;0),'Control Sample Data'!F318,$B$1),"")</f>
        <v/>
      </c>
      <c r="S319" s="15" t="str">
        <f>IF(SUM('Control Sample Data'!G$3:G$98)&gt;10,IF(AND(ISNUMBER('Control Sample Data'!G318),'Control Sample Data'!G318&lt;$B$1,'Control Sample Data'!G318&gt;0),'Control Sample Data'!G318,$B$1),"")</f>
        <v/>
      </c>
      <c r="T319" s="15" t="str">
        <f>IF(SUM('Control Sample Data'!H$3:H$98)&gt;10,IF(AND(ISNUMBER('Control Sample Data'!H318),'Control Sample Data'!H318&lt;$B$1,'Control Sample Data'!H318&gt;0),'Control Sample Data'!H318,$B$1),"")</f>
        <v/>
      </c>
      <c r="U319" s="15" t="str">
        <f>IF(SUM('Control Sample Data'!I$3:I$98)&gt;10,IF(AND(ISNUMBER('Control Sample Data'!I318),'Control Sample Data'!I318&lt;$B$1,'Control Sample Data'!I318&gt;0),'Control Sample Data'!I318,$B$1),"")</f>
        <v/>
      </c>
      <c r="V319" s="15" t="str">
        <f>IF(SUM('Control Sample Data'!J$3:J$98)&gt;10,IF(AND(ISNUMBER('Control Sample Data'!J318),'Control Sample Data'!J318&lt;$B$1,'Control Sample Data'!J318&gt;0),'Control Sample Data'!J318,$B$1),"")</f>
        <v/>
      </c>
      <c r="W319" s="15" t="str">
        <f>IF(SUM('Control Sample Data'!K$3:K$98)&gt;10,IF(AND(ISNUMBER('Control Sample Data'!K318),'Control Sample Data'!K318&lt;$B$1,'Control Sample Data'!K318&gt;0),'Control Sample Data'!K318,$B$1),"")</f>
        <v/>
      </c>
      <c r="X319" s="15" t="str">
        <f>IF(SUM('Control Sample Data'!L$3:L$98)&gt;10,IF(AND(ISNUMBER('Control Sample Data'!L318),'Control Sample Data'!L318&lt;$B$1,'Control Sample Data'!L318&gt;0),'Control Sample Data'!L318,$B$1),"")</f>
        <v/>
      </c>
      <c r="Y319" s="15" t="str">
        <f>IF(SUM('Control Sample Data'!M$3:M$98)&gt;10,IF(AND(ISNUMBER('Control Sample Data'!M318),'Control Sample Data'!M318&lt;$B$1,'Control Sample Data'!M318&gt;0),'Control Sample Data'!M318,$B$1),"")</f>
        <v/>
      </c>
      <c r="AT319" s="34" t="str">
        <f t="shared" si="276"/>
        <v/>
      </c>
      <c r="AU319" s="34" t="str">
        <f t="shared" si="277"/>
        <v/>
      </c>
      <c r="AV319" s="34" t="str">
        <f t="shared" si="278"/>
        <v/>
      </c>
      <c r="AW319" s="34" t="str">
        <f t="shared" si="279"/>
        <v/>
      </c>
      <c r="AX319" s="34" t="str">
        <f t="shared" si="280"/>
        <v/>
      </c>
      <c r="AY319" s="34" t="str">
        <f t="shared" si="281"/>
        <v/>
      </c>
      <c r="AZ319" s="34" t="str">
        <f t="shared" si="282"/>
        <v/>
      </c>
      <c r="BA319" s="34" t="str">
        <f t="shared" si="283"/>
        <v/>
      </c>
      <c r="BB319" s="34" t="str">
        <f t="shared" si="284"/>
        <v/>
      </c>
      <c r="BC319" s="34" t="str">
        <f t="shared" si="285"/>
        <v/>
      </c>
      <c r="BD319" s="34" t="str">
        <f t="shared" si="289"/>
        <v/>
      </c>
      <c r="BE319" s="34" t="str">
        <f t="shared" si="290"/>
        <v/>
      </c>
      <c r="BF319" s="34" t="str">
        <f t="shared" si="291"/>
        <v/>
      </c>
      <c r="BG319" s="34" t="str">
        <f t="shared" si="292"/>
        <v/>
      </c>
      <c r="BH319" s="34" t="str">
        <f t="shared" si="293"/>
        <v/>
      </c>
      <c r="BI319" s="34" t="str">
        <f t="shared" si="294"/>
        <v/>
      </c>
      <c r="BJ319" s="34" t="str">
        <f t="shared" si="295"/>
        <v/>
      </c>
      <c r="BK319" s="34" t="str">
        <f t="shared" si="296"/>
        <v/>
      </c>
      <c r="BL319" s="34" t="str">
        <f t="shared" si="297"/>
        <v/>
      </c>
      <c r="BM319" s="34" t="str">
        <f t="shared" si="298"/>
        <v/>
      </c>
      <c r="BN319" s="36" t="e">
        <f t="shared" si="287"/>
        <v>#DIV/0!</v>
      </c>
      <c r="BO319" s="36" t="e">
        <f t="shared" si="288"/>
        <v>#DIV/0!</v>
      </c>
      <c r="BP319" s="37" t="str">
        <f t="shared" si="256"/>
        <v/>
      </c>
      <c r="BQ319" s="37" t="str">
        <f t="shared" si="257"/>
        <v/>
      </c>
      <c r="BR319" s="37" t="str">
        <f t="shared" si="258"/>
        <v/>
      </c>
      <c r="BS319" s="37" t="str">
        <f t="shared" si="259"/>
        <v/>
      </c>
      <c r="BT319" s="37" t="str">
        <f t="shared" si="260"/>
        <v/>
      </c>
      <c r="BU319" s="37" t="str">
        <f t="shared" si="261"/>
        <v/>
      </c>
      <c r="BV319" s="37" t="str">
        <f t="shared" si="262"/>
        <v/>
      </c>
      <c r="BW319" s="37" t="str">
        <f t="shared" si="263"/>
        <v/>
      </c>
      <c r="BX319" s="37" t="str">
        <f t="shared" si="264"/>
        <v/>
      </c>
      <c r="BY319" s="37" t="str">
        <f t="shared" si="265"/>
        <v/>
      </c>
      <c r="BZ319" s="37" t="str">
        <f t="shared" si="266"/>
        <v/>
      </c>
      <c r="CA319" s="37" t="str">
        <f t="shared" si="267"/>
        <v/>
      </c>
      <c r="CB319" s="37" t="str">
        <f t="shared" si="268"/>
        <v/>
      </c>
      <c r="CC319" s="37" t="str">
        <f t="shared" si="269"/>
        <v/>
      </c>
      <c r="CD319" s="37" t="str">
        <f t="shared" si="270"/>
        <v/>
      </c>
      <c r="CE319" s="37" t="str">
        <f t="shared" si="271"/>
        <v/>
      </c>
      <c r="CF319" s="37" t="str">
        <f t="shared" si="272"/>
        <v/>
      </c>
      <c r="CG319" s="37" t="str">
        <f t="shared" si="273"/>
        <v/>
      </c>
      <c r="CH319" s="37" t="str">
        <f t="shared" si="274"/>
        <v/>
      </c>
      <c r="CI319" s="37" t="str">
        <f t="shared" si="275"/>
        <v/>
      </c>
    </row>
    <row r="320" spans="1:87" ht="12.75">
      <c r="A320" s="16"/>
      <c r="B320" s="14" t="str">
        <f>'Gene Table'!E319</f>
        <v>DPF3</v>
      </c>
      <c r="C320" s="14" t="s">
        <v>121</v>
      </c>
      <c r="D320" s="15" t="str">
        <f>IF(SUM('Test Sample Data'!D$3:D$98)&gt;10,IF(AND(ISNUMBER('Test Sample Data'!D319),'Test Sample Data'!D319&lt;$B$1,'Test Sample Data'!D319&gt;0),'Test Sample Data'!D319,$B$1),"")</f>
        <v/>
      </c>
      <c r="E320" s="15" t="str">
        <f>IF(SUM('Test Sample Data'!E$3:E$98)&gt;10,IF(AND(ISNUMBER('Test Sample Data'!E319),'Test Sample Data'!E319&lt;$B$1,'Test Sample Data'!E319&gt;0),'Test Sample Data'!E319,$B$1),"")</f>
        <v/>
      </c>
      <c r="F320" s="15" t="str">
        <f>IF(SUM('Test Sample Data'!F$3:F$98)&gt;10,IF(AND(ISNUMBER('Test Sample Data'!F319),'Test Sample Data'!F319&lt;$B$1,'Test Sample Data'!F319&gt;0),'Test Sample Data'!F319,$B$1),"")</f>
        <v/>
      </c>
      <c r="G320" s="15" t="str">
        <f>IF(SUM('Test Sample Data'!G$3:G$98)&gt;10,IF(AND(ISNUMBER('Test Sample Data'!G319),'Test Sample Data'!G319&lt;$B$1,'Test Sample Data'!G319&gt;0),'Test Sample Data'!G319,$B$1),"")</f>
        <v/>
      </c>
      <c r="H320" s="15" t="str">
        <f>IF(SUM('Test Sample Data'!H$3:H$98)&gt;10,IF(AND(ISNUMBER('Test Sample Data'!H319),'Test Sample Data'!H319&lt;$B$1,'Test Sample Data'!H319&gt;0),'Test Sample Data'!H319,$B$1),"")</f>
        <v/>
      </c>
      <c r="I320" s="15" t="str">
        <f>IF(SUM('Test Sample Data'!I$3:I$98)&gt;10,IF(AND(ISNUMBER('Test Sample Data'!I319),'Test Sample Data'!I319&lt;$B$1,'Test Sample Data'!I319&gt;0),'Test Sample Data'!I319,$B$1),"")</f>
        <v/>
      </c>
      <c r="J320" s="15" t="str">
        <f>IF(SUM('Test Sample Data'!J$3:J$98)&gt;10,IF(AND(ISNUMBER('Test Sample Data'!J319),'Test Sample Data'!J319&lt;$B$1,'Test Sample Data'!J319&gt;0),'Test Sample Data'!J319,$B$1),"")</f>
        <v/>
      </c>
      <c r="K320" s="15" t="str">
        <f>IF(SUM('Test Sample Data'!K$3:K$98)&gt;10,IF(AND(ISNUMBER('Test Sample Data'!K319),'Test Sample Data'!K319&lt;$B$1,'Test Sample Data'!K319&gt;0),'Test Sample Data'!K319,$B$1),"")</f>
        <v/>
      </c>
      <c r="L320" s="15" t="str">
        <f>IF(SUM('Test Sample Data'!L$3:L$98)&gt;10,IF(AND(ISNUMBER('Test Sample Data'!L319),'Test Sample Data'!L319&lt;$B$1,'Test Sample Data'!L319&gt;0),'Test Sample Data'!L319,$B$1),"")</f>
        <v/>
      </c>
      <c r="M320" s="15" t="str">
        <f>IF(SUM('Test Sample Data'!M$3:M$98)&gt;10,IF(AND(ISNUMBER('Test Sample Data'!M319),'Test Sample Data'!M319&lt;$B$1,'Test Sample Data'!M319&gt;0),'Test Sample Data'!M319,$B$1),"")</f>
        <v/>
      </c>
      <c r="N320" s="15" t="str">
        <f>'Gene Table'!E319</f>
        <v>DPF3</v>
      </c>
      <c r="O320" s="14" t="s">
        <v>121</v>
      </c>
      <c r="P320" s="15" t="str">
        <f>IF(SUM('Control Sample Data'!D$3:D$98)&gt;10,IF(AND(ISNUMBER('Control Sample Data'!D319),'Control Sample Data'!D319&lt;$B$1,'Control Sample Data'!D319&gt;0),'Control Sample Data'!D319,$B$1),"")</f>
        <v/>
      </c>
      <c r="Q320" s="15" t="str">
        <f>IF(SUM('Control Sample Data'!E$3:E$98)&gt;10,IF(AND(ISNUMBER('Control Sample Data'!E319),'Control Sample Data'!E319&lt;$B$1,'Control Sample Data'!E319&gt;0),'Control Sample Data'!E319,$B$1),"")</f>
        <v/>
      </c>
      <c r="R320" s="15" t="str">
        <f>IF(SUM('Control Sample Data'!F$3:F$98)&gt;10,IF(AND(ISNUMBER('Control Sample Data'!F319),'Control Sample Data'!F319&lt;$B$1,'Control Sample Data'!F319&gt;0),'Control Sample Data'!F319,$B$1),"")</f>
        <v/>
      </c>
      <c r="S320" s="15" t="str">
        <f>IF(SUM('Control Sample Data'!G$3:G$98)&gt;10,IF(AND(ISNUMBER('Control Sample Data'!G319),'Control Sample Data'!G319&lt;$B$1,'Control Sample Data'!G319&gt;0),'Control Sample Data'!G319,$B$1),"")</f>
        <v/>
      </c>
      <c r="T320" s="15" t="str">
        <f>IF(SUM('Control Sample Data'!H$3:H$98)&gt;10,IF(AND(ISNUMBER('Control Sample Data'!H319),'Control Sample Data'!H319&lt;$B$1,'Control Sample Data'!H319&gt;0),'Control Sample Data'!H319,$B$1),"")</f>
        <v/>
      </c>
      <c r="U320" s="15" t="str">
        <f>IF(SUM('Control Sample Data'!I$3:I$98)&gt;10,IF(AND(ISNUMBER('Control Sample Data'!I319),'Control Sample Data'!I319&lt;$B$1,'Control Sample Data'!I319&gt;0),'Control Sample Data'!I319,$B$1),"")</f>
        <v/>
      </c>
      <c r="V320" s="15" t="str">
        <f>IF(SUM('Control Sample Data'!J$3:J$98)&gt;10,IF(AND(ISNUMBER('Control Sample Data'!J319),'Control Sample Data'!J319&lt;$B$1,'Control Sample Data'!J319&gt;0),'Control Sample Data'!J319,$B$1),"")</f>
        <v/>
      </c>
      <c r="W320" s="15" t="str">
        <f>IF(SUM('Control Sample Data'!K$3:K$98)&gt;10,IF(AND(ISNUMBER('Control Sample Data'!K319),'Control Sample Data'!K319&lt;$B$1,'Control Sample Data'!K319&gt;0),'Control Sample Data'!K319,$B$1),"")</f>
        <v/>
      </c>
      <c r="X320" s="15" t="str">
        <f>IF(SUM('Control Sample Data'!L$3:L$98)&gt;10,IF(AND(ISNUMBER('Control Sample Data'!L319),'Control Sample Data'!L319&lt;$B$1,'Control Sample Data'!L319&gt;0),'Control Sample Data'!L319,$B$1),"")</f>
        <v/>
      </c>
      <c r="Y320" s="15" t="str">
        <f>IF(SUM('Control Sample Data'!M$3:M$98)&gt;10,IF(AND(ISNUMBER('Control Sample Data'!M319),'Control Sample Data'!M319&lt;$B$1,'Control Sample Data'!M319&gt;0),'Control Sample Data'!M319,$B$1),"")</f>
        <v/>
      </c>
      <c r="AT320" s="34" t="str">
        <f t="shared" si="276"/>
        <v/>
      </c>
      <c r="AU320" s="34" t="str">
        <f t="shared" si="277"/>
        <v/>
      </c>
      <c r="AV320" s="34" t="str">
        <f t="shared" si="278"/>
        <v/>
      </c>
      <c r="AW320" s="34" t="str">
        <f t="shared" si="279"/>
        <v/>
      </c>
      <c r="AX320" s="34" t="str">
        <f t="shared" si="280"/>
        <v/>
      </c>
      <c r="AY320" s="34" t="str">
        <f t="shared" si="281"/>
        <v/>
      </c>
      <c r="AZ320" s="34" t="str">
        <f t="shared" si="282"/>
        <v/>
      </c>
      <c r="BA320" s="34" t="str">
        <f t="shared" si="283"/>
        <v/>
      </c>
      <c r="BB320" s="34" t="str">
        <f t="shared" si="284"/>
        <v/>
      </c>
      <c r="BC320" s="34" t="str">
        <f t="shared" si="285"/>
        <v/>
      </c>
      <c r="BD320" s="34" t="str">
        <f t="shared" si="289"/>
        <v/>
      </c>
      <c r="BE320" s="34" t="str">
        <f t="shared" si="290"/>
        <v/>
      </c>
      <c r="BF320" s="34" t="str">
        <f t="shared" si="291"/>
        <v/>
      </c>
      <c r="BG320" s="34" t="str">
        <f t="shared" si="292"/>
        <v/>
      </c>
      <c r="BH320" s="34" t="str">
        <f t="shared" si="293"/>
        <v/>
      </c>
      <c r="BI320" s="34" t="str">
        <f t="shared" si="294"/>
        <v/>
      </c>
      <c r="BJ320" s="34" t="str">
        <f t="shared" si="295"/>
        <v/>
      </c>
      <c r="BK320" s="34" t="str">
        <f t="shared" si="296"/>
        <v/>
      </c>
      <c r="BL320" s="34" t="str">
        <f t="shared" si="297"/>
        <v/>
      </c>
      <c r="BM320" s="34" t="str">
        <f t="shared" si="298"/>
        <v/>
      </c>
      <c r="BN320" s="36" t="e">
        <f t="shared" si="287"/>
        <v>#DIV/0!</v>
      </c>
      <c r="BO320" s="36" t="e">
        <f t="shared" si="288"/>
        <v>#DIV/0!</v>
      </c>
      <c r="BP320" s="37" t="str">
        <f t="shared" si="256"/>
        <v/>
      </c>
      <c r="BQ320" s="37" t="str">
        <f t="shared" si="257"/>
        <v/>
      </c>
      <c r="BR320" s="37" t="str">
        <f t="shared" si="258"/>
        <v/>
      </c>
      <c r="BS320" s="37" t="str">
        <f t="shared" si="259"/>
        <v/>
      </c>
      <c r="BT320" s="37" t="str">
        <f t="shared" si="260"/>
        <v/>
      </c>
      <c r="BU320" s="37" t="str">
        <f t="shared" si="261"/>
        <v/>
      </c>
      <c r="BV320" s="37" t="str">
        <f t="shared" si="262"/>
        <v/>
      </c>
      <c r="BW320" s="37" t="str">
        <f t="shared" si="263"/>
        <v/>
      </c>
      <c r="BX320" s="37" t="str">
        <f t="shared" si="264"/>
        <v/>
      </c>
      <c r="BY320" s="37" t="str">
        <f t="shared" si="265"/>
        <v/>
      </c>
      <c r="BZ320" s="37" t="str">
        <f t="shared" si="266"/>
        <v/>
      </c>
      <c r="CA320" s="37" t="str">
        <f t="shared" si="267"/>
        <v/>
      </c>
      <c r="CB320" s="37" t="str">
        <f t="shared" si="268"/>
        <v/>
      </c>
      <c r="CC320" s="37" t="str">
        <f t="shared" si="269"/>
        <v/>
      </c>
      <c r="CD320" s="37" t="str">
        <f t="shared" si="270"/>
        <v/>
      </c>
      <c r="CE320" s="37" t="str">
        <f t="shared" si="271"/>
        <v/>
      </c>
      <c r="CF320" s="37" t="str">
        <f t="shared" si="272"/>
        <v/>
      </c>
      <c r="CG320" s="37" t="str">
        <f t="shared" si="273"/>
        <v/>
      </c>
      <c r="CH320" s="37" t="str">
        <f t="shared" si="274"/>
        <v/>
      </c>
      <c r="CI320" s="37" t="str">
        <f t="shared" si="275"/>
        <v/>
      </c>
    </row>
    <row r="321" spans="1:87" ht="12.75">
      <c r="A321" s="16"/>
      <c r="B321" s="14" t="str">
        <f>'Gene Table'!E320</f>
        <v>CLPTM1L</v>
      </c>
      <c r="C321" s="14" t="s">
        <v>125</v>
      </c>
      <c r="D321" s="15" t="str">
        <f>IF(SUM('Test Sample Data'!D$3:D$98)&gt;10,IF(AND(ISNUMBER('Test Sample Data'!D320),'Test Sample Data'!D320&lt;$B$1,'Test Sample Data'!D320&gt;0),'Test Sample Data'!D320,$B$1),"")</f>
        <v/>
      </c>
      <c r="E321" s="15" t="str">
        <f>IF(SUM('Test Sample Data'!E$3:E$98)&gt;10,IF(AND(ISNUMBER('Test Sample Data'!E320),'Test Sample Data'!E320&lt;$B$1,'Test Sample Data'!E320&gt;0),'Test Sample Data'!E320,$B$1),"")</f>
        <v/>
      </c>
      <c r="F321" s="15" t="str">
        <f>IF(SUM('Test Sample Data'!F$3:F$98)&gt;10,IF(AND(ISNUMBER('Test Sample Data'!F320),'Test Sample Data'!F320&lt;$B$1,'Test Sample Data'!F320&gt;0),'Test Sample Data'!F320,$B$1),"")</f>
        <v/>
      </c>
      <c r="G321" s="15" t="str">
        <f>IF(SUM('Test Sample Data'!G$3:G$98)&gt;10,IF(AND(ISNUMBER('Test Sample Data'!G320),'Test Sample Data'!G320&lt;$B$1,'Test Sample Data'!G320&gt;0),'Test Sample Data'!G320,$B$1),"")</f>
        <v/>
      </c>
      <c r="H321" s="15" t="str">
        <f>IF(SUM('Test Sample Data'!H$3:H$98)&gt;10,IF(AND(ISNUMBER('Test Sample Data'!H320),'Test Sample Data'!H320&lt;$B$1,'Test Sample Data'!H320&gt;0),'Test Sample Data'!H320,$B$1),"")</f>
        <v/>
      </c>
      <c r="I321" s="15" t="str">
        <f>IF(SUM('Test Sample Data'!I$3:I$98)&gt;10,IF(AND(ISNUMBER('Test Sample Data'!I320),'Test Sample Data'!I320&lt;$B$1,'Test Sample Data'!I320&gt;0),'Test Sample Data'!I320,$B$1),"")</f>
        <v/>
      </c>
      <c r="J321" s="15" t="str">
        <f>IF(SUM('Test Sample Data'!J$3:J$98)&gt;10,IF(AND(ISNUMBER('Test Sample Data'!J320),'Test Sample Data'!J320&lt;$B$1,'Test Sample Data'!J320&gt;0),'Test Sample Data'!J320,$B$1),"")</f>
        <v/>
      </c>
      <c r="K321" s="15" t="str">
        <f>IF(SUM('Test Sample Data'!K$3:K$98)&gt;10,IF(AND(ISNUMBER('Test Sample Data'!K320),'Test Sample Data'!K320&lt;$B$1,'Test Sample Data'!K320&gt;0),'Test Sample Data'!K320,$B$1),"")</f>
        <v/>
      </c>
      <c r="L321" s="15" t="str">
        <f>IF(SUM('Test Sample Data'!L$3:L$98)&gt;10,IF(AND(ISNUMBER('Test Sample Data'!L320),'Test Sample Data'!L320&lt;$B$1,'Test Sample Data'!L320&gt;0),'Test Sample Data'!L320,$B$1),"")</f>
        <v/>
      </c>
      <c r="M321" s="15" t="str">
        <f>IF(SUM('Test Sample Data'!M$3:M$98)&gt;10,IF(AND(ISNUMBER('Test Sample Data'!M320),'Test Sample Data'!M320&lt;$B$1,'Test Sample Data'!M320&gt;0),'Test Sample Data'!M320,$B$1),"")</f>
        <v/>
      </c>
      <c r="N321" s="15" t="str">
        <f>'Gene Table'!E320</f>
        <v>CLPTM1L</v>
      </c>
      <c r="O321" s="14" t="s">
        <v>125</v>
      </c>
      <c r="P321" s="15" t="str">
        <f>IF(SUM('Control Sample Data'!D$3:D$98)&gt;10,IF(AND(ISNUMBER('Control Sample Data'!D320),'Control Sample Data'!D320&lt;$B$1,'Control Sample Data'!D320&gt;0),'Control Sample Data'!D320,$B$1),"")</f>
        <v/>
      </c>
      <c r="Q321" s="15" t="str">
        <f>IF(SUM('Control Sample Data'!E$3:E$98)&gt;10,IF(AND(ISNUMBER('Control Sample Data'!E320),'Control Sample Data'!E320&lt;$B$1,'Control Sample Data'!E320&gt;0),'Control Sample Data'!E320,$B$1),"")</f>
        <v/>
      </c>
      <c r="R321" s="15" t="str">
        <f>IF(SUM('Control Sample Data'!F$3:F$98)&gt;10,IF(AND(ISNUMBER('Control Sample Data'!F320),'Control Sample Data'!F320&lt;$B$1,'Control Sample Data'!F320&gt;0),'Control Sample Data'!F320,$B$1),"")</f>
        <v/>
      </c>
      <c r="S321" s="15" t="str">
        <f>IF(SUM('Control Sample Data'!G$3:G$98)&gt;10,IF(AND(ISNUMBER('Control Sample Data'!G320),'Control Sample Data'!G320&lt;$B$1,'Control Sample Data'!G320&gt;0),'Control Sample Data'!G320,$B$1),"")</f>
        <v/>
      </c>
      <c r="T321" s="15" t="str">
        <f>IF(SUM('Control Sample Data'!H$3:H$98)&gt;10,IF(AND(ISNUMBER('Control Sample Data'!H320),'Control Sample Data'!H320&lt;$B$1,'Control Sample Data'!H320&gt;0),'Control Sample Data'!H320,$B$1),"")</f>
        <v/>
      </c>
      <c r="U321" s="15" t="str">
        <f>IF(SUM('Control Sample Data'!I$3:I$98)&gt;10,IF(AND(ISNUMBER('Control Sample Data'!I320),'Control Sample Data'!I320&lt;$B$1,'Control Sample Data'!I320&gt;0),'Control Sample Data'!I320,$B$1),"")</f>
        <v/>
      </c>
      <c r="V321" s="15" t="str">
        <f>IF(SUM('Control Sample Data'!J$3:J$98)&gt;10,IF(AND(ISNUMBER('Control Sample Data'!J320),'Control Sample Data'!J320&lt;$B$1,'Control Sample Data'!J320&gt;0),'Control Sample Data'!J320,$B$1),"")</f>
        <v/>
      </c>
      <c r="W321" s="15" t="str">
        <f>IF(SUM('Control Sample Data'!K$3:K$98)&gt;10,IF(AND(ISNUMBER('Control Sample Data'!K320),'Control Sample Data'!K320&lt;$B$1,'Control Sample Data'!K320&gt;0),'Control Sample Data'!K320,$B$1),"")</f>
        <v/>
      </c>
      <c r="X321" s="15" t="str">
        <f>IF(SUM('Control Sample Data'!L$3:L$98)&gt;10,IF(AND(ISNUMBER('Control Sample Data'!L320),'Control Sample Data'!L320&lt;$B$1,'Control Sample Data'!L320&gt;0),'Control Sample Data'!L320,$B$1),"")</f>
        <v/>
      </c>
      <c r="Y321" s="15" t="str">
        <f>IF(SUM('Control Sample Data'!M$3:M$98)&gt;10,IF(AND(ISNUMBER('Control Sample Data'!M320),'Control Sample Data'!M320&lt;$B$1,'Control Sample Data'!M320&gt;0),'Control Sample Data'!M320,$B$1),"")</f>
        <v/>
      </c>
      <c r="AT321" s="34" t="str">
        <f t="shared" si="276"/>
        <v/>
      </c>
      <c r="AU321" s="34" t="str">
        <f t="shared" si="277"/>
        <v/>
      </c>
      <c r="AV321" s="34" t="str">
        <f t="shared" si="278"/>
        <v/>
      </c>
      <c r="AW321" s="34" t="str">
        <f t="shared" si="279"/>
        <v/>
      </c>
      <c r="AX321" s="34" t="str">
        <f t="shared" si="280"/>
        <v/>
      </c>
      <c r="AY321" s="34" t="str">
        <f t="shared" si="281"/>
        <v/>
      </c>
      <c r="AZ321" s="34" t="str">
        <f t="shared" si="282"/>
        <v/>
      </c>
      <c r="BA321" s="34" t="str">
        <f t="shared" si="283"/>
        <v/>
      </c>
      <c r="BB321" s="34" t="str">
        <f t="shared" si="284"/>
        <v/>
      </c>
      <c r="BC321" s="34" t="str">
        <f t="shared" si="285"/>
        <v/>
      </c>
      <c r="BD321" s="34" t="str">
        <f t="shared" si="289"/>
        <v/>
      </c>
      <c r="BE321" s="34" t="str">
        <f t="shared" si="290"/>
        <v/>
      </c>
      <c r="BF321" s="34" t="str">
        <f t="shared" si="291"/>
        <v/>
      </c>
      <c r="BG321" s="34" t="str">
        <f t="shared" si="292"/>
        <v/>
      </c>
      <c r="BH321" s="34" t="str">
        <f t="shared" si="293"/>
        <v/>
      </c>
      <c r="BI321" s="34" t="str">
        <f t="shared" si="294"/>
        <v/>
      </c>
      <c r="BJ321" s="34" t="str">
        <f t="shared" si="295"/>
        <v/>
      </c>
      <c r="BK321" s="34" t="str">
        <f t="shared" si="296"/>
        <v/>
      </c>
      <c r="BL321" s="34" t="str">
        <f t="shared" si="297"/>
        <v/>
      </c>
      <c r="BM321" s="34" t="str">
        <f t="shared" si="298"/>
        <v/>
      </c>
      <c r="BN321" s="36" t="e">
        <f t="shared" si="287"/>
        <v>#DIV/0!</v>
      </c>
      <c r="BO321" s="36" t="e">
        <f t="shared" si="288"/>
        <v>#DIV/0!</v>
      </c>
      <c r="BP321" s="37" t="str">
        <f t="shared" si="256"/>
        <v/>
      </c>
      <c r="BQ321" s="37" t="str">
        <f t="shared" si="257"/>
        <v/>
      </c>
      <c r="BR321" s="37" t="str">
        <f t="shared" si="258"/>
        <v/>
      </c>
      <c r="BS321" s="37" t="str">
        <f t="shared" si="259"/>
        <v/>
      </c>
      <c r="BT321" s="37" t="str">
        <f t="shared" si="260"/>
        <v/>
      </c>
      <c r="BU321" s="37" t="str">
        <f t="shared" si="261"/>
        <v/>
      </c>
      <c r="BV321" s="37" t="str">
        <f t="shared" si="262"/>
        <v/>
      </c>
      <c r="BW321" s="37" t="str">
        <f t="shared" si="263"/>
        <v/>
      </c>
      <c r="BX321" s="37" t="str">
        <f t="shared" si="264"/>
        <v/>
      </c>
      <c r="BY321" s="37" t="str">
        <f t="shared" si="265"/>
        <v/>
      </c>
      <c r="BZ321" s="37" t="str">
        <f t="shared" si="266"/>
        <v/>
      </c>
      <c r="CA321" s="37" t="str">
        <f t="shared" si="267"/>
        <v/>
      </c>
      <c r="CB321" s="37" t="str">
        <f t="shared" si="268"/>
        <v/>
      </c>
      <c r="CC321" s="37" t="str">
        <f t="shared" si="269"/>
        <v/>
      </c>
      <c r="CD321" s="37" t="str">
        <f t="shared" si="270"/>
        <v/>
      </c>
      <c r="CE321" s="37" t="str">
        <f t="shared" si="271"/>
        <v/>
      </c>
      <c r="CF321" s="37" t="str">
        <f t="shared" si="272"/>
        <v/>
      </c>
      <c r="CG321" s="37" t="str">
        <f t="shared" si="273"/>
        <v/>
      </c>
      <c r="CH321" s="37" t="str">
        <f t="shared" si="274"/>
        <v/>
      </c>
      <c r="CI321" s="37" t="str">
        <f t="shared" si="275"/>
        <v/>
      </c>
    </row>
    <row r="322" spans="1:87" ht="12.75">
      <c r="A322" s="16"/>
      <c r="B322" s="14" t="str">
        <f>'Gene Table'!E321</f>
        <v>ACAD10</v>
      </c>
      <c r="C322" s="14" t="s">
        <v>129</v>
      </c>
      <c r="D322" s="15" t="str">
        <f>IF(SUM('Test Sample Data'!D$3:D$98)&gt;10,IF(AND(ISNUMBER('Test Sample Data'!D321),'Test Sample Data'!D321&lt;$B$1,'Test Sample Data'!D321&gt;0),'Test Sample Data'!D321,$B$1),"")</f>
        <v/>
      </c>
      <c r="E322" s="15" t="str">
        <f>IF(SUM('Test Sample Data'!E$3:E$98)&gt;10,IF(AND(ISNUMBER('Test Sample Data'!E321),'Test Sample Data'!E321&lt;$B$1,'Test Sample Data'!E321&gt;0),'Test Sample Data'!E321,$B$1),"")</f>
        <v/>
      </c>
      <c r="F322" s="15" t="str">
        <f>IF(SUM('Test Sample Data'!F$3:F$98)&gt;10,IF(AND(ISNUMBER('Test Sample Data'!F321),'Test Sample Data'!F321&lt;$B$1,'Test Sample Data'!F321&gt;0),'Test Sample Data'!F321,$B$1),"")</f>
        <v/>
      </c>
      <c r="G322" s="15" t="str">
        <f>IF(SUM('Test Sample Data'!G$3:G$98)&gt;10,IF(AND(ISNUMBER('Test Sample Data'!G321),'Test Sample Data'!G321&lt;$B$1,'Test Sample Data'!G321&gt;0),'Test Sample Data'!G321,$B$1),"")</f>
        <v/>
      </c>
      <c r="H322" s="15" t="str">
        <f>IF(SUM('Test Sample Data'!H$3:H$98)&gt;10,IF(AND(ISNUMBER('Test Sample Data'!H321),'Test Sample Data'!H321&lt;$B$1,'Test Sample Data'!H321&gt;0),'Test Sample Data'!H321,$B$1),"")</f>
        <v/>
      </c>
      <c r="I322" s="15" t="str">
        <f>IF(SUM('Test Sample Data'!I$3:I$98)&gt;10,IF(AND(ISNUMBER('Test Sample Data'!I321),'Test Sample Data'!I321&lt;$B$1,'Test Sample Data'!I321&gt;0),'Test Sample Data'!I321,$B$1),"")</f>
        <v/>
      </c>
      <c r="J322" s="15" t="str">
        <f>IF(SUM('Test Sample Data'!J$3:J$98)&gt;10,IF(AND(ISNUMBER('Test Sample Data'!J321),'Test Sample Data'!J321&lt;$B$1,'Test Sample Data'!J321&gt;0),'Test Sample Data'!J321,$B$1),"")</f>
        <v/>
      </c>
      <c r="K322" s="15" t="str">
        <f>IF(SUM('Test Sample Data'!K$3:K$98)&gt;10,IF(AND(ISNUMBER('Test Sample Data'!K321),'Test Sample Data'!K321&lt;$B$1,'Test Sample Data'!K321&gt;0),'Test Sample Data'!K321,$B$1),"")</f>
        <v/>
      </c>
      <c r="L322" s="15" t="str">
        <f>IF(SUM('Test Sample Data'!L$3:L$98)&gt;10,IF(AND(ISNUMBER('Test Sample Data'!L321),'Test Sample Data'!L321&lt;$B$1,'Test Sample Data'!L321&gt;0),'Test Sample Data'!L321,$B$1),"")</f>
        <v/>
      </c>
      <c r="M322" s="15" t="str">
        <f>IF(SUM('Test Sample Data'!M$3:M$98)&gt;10,IF(AND(ISNUMBER('Test Sample Data'!M321),'Test Sample Data'!M321&lt;$B$1,'Test Sample Data'!M321&gt;0),'Test Sample Data'!M321,$B$1),"")</f>
        <v/>
      </c>
      <c r="N322" s="15" t="str">
        <f>'Gene Table'!E321</f>
        <v>ACAD10</v>
      </c>
      <c r="O322" s="14" t="s">
        <v>129</v>
      </c>
      <c r="P322" s="15" t="str">
        <f>IF(SUM('Control Sample Data'!D$3:D$98)&gt;10,IF(AND(ISNUMBER('Control Sample Data'!D321),'Control Sample Data'!D321&lt;$B$1,'Control Sample Data'!D321&gt;0),'Control Sample Data'!D321,$B$1),"")</f>
        <v/>
      </c>
      <c r="Q322" s="15" t="str">
        <f>IF(SUM('Control Sample Data'!E$3:E$98)&gt;10,IF(AND(ISNUMBER('Control Sample Data'!E321),'Control Sample Data'!E321&lt;$B$1,'Control Sample Data'!E321&gt;0),'Control Sample Data'!E321,$B$1),"")</f>
        <v/>
      </c>
      <c r="R322" s="15" t="str">
        <f>IF(SUM('Control Sample Data'!F$3:F$98)&gt;10,IF(AND(ISNUMBER('Control Sample Data'!F321),'Control Sample Data'!F321&lt;$B$1,'Control Sample Data'!F321&gt;0),'Control Sample Data'!F321,$B$1),"")</f>
        <v/>
      </c>
      <c r="S322" s="15" t="str">
        <f>IF(SUM('Control Sample Data'!G$3:G$98)&gt;10,IF(AND(ISNUMBER('Control Sample Data'!G321),'Control Sample Data'!G321&lt;$B$1,'Control Sample Data'!G321&gt;0),'Control Sample Data'!G321,$B$1),"")</f>
        <v/>
      </c>
      <c r="T322" s="15" t="str">
        <f>IF(SUM('Control Sample Data'!H$3:H$98)&gt;10,IF(AND(ISNUMBER('Control Sample Data'!H321),'Control Sample Data'!H321&lt;$B$1,'Control Sample Data'!H321&gt;0),'Control Sample Data'!H321,$B$1),"")</f>
        <v/>
      </c>
      <c r="U322" s="15" t="str">
        <f>IF(SUM('Control Sample Data'!I$3:I$98)&gt;10,IF(AND(ISNUMBER('Control Sample Data'!I321),'Control Sample Data'!I321&lt;$B$1,'Control Sample Data'!I321&gt;0),'Control Sample Data'!I321,$B$1),"")</f>
        <v/>
      </c>
      <c r="V322" s="15" t="str">
        <f>IF(SUM('Control Sample Data'!J$3:J$98)&gt;10,IF(AND(ISNUMBER('Control Sample Data'!J321),'Control Sample Data'!J321&lt;$B$1,'Control Sample Data'!J321&gt;0),'Control Sample Data'!J321,$B$1),"")</f>
        <v/>
      </c>
      <c r="W322" s="15" t="str">
        <f>IF(SUM('Control Sample Data'!K$3:K$98)&gt;10,IF(AND(ISNUMBER('Control Sample Data'!K321),'Control Sample Data'!K321&lt;$B$1,'Control Sample Data'!K321&gt;0),'Control Sample Data'!K321,$B$1),"")</f>
        <v/>
      </c>
      <c r="X322" s="15" t="str">
        <f>IF(SUM('Control Sample Data'!L$3:L$98)&gt;10,IF(AND(ISNUMBER('Control Sample Data'!L321),'Control Sample Data'!L321&lt;$B$1,'Control Sample Data'!L321&gt;0),'Control Sample Data'!L321,$B$1),"")</f>
        <v/>
      </c>
      <c r="Y322" s="15" t="str">
        <f>IF(SUM('Control Sample Data'!M$3:M$98)&gt;10,IF(AND(ISNUMBER('Control Sample Data'!M321),'Control Sample Data'!M321&lt;$B$1,'Control Sample Data'!M321&gt;0),'Control Sample Data'!M321,$B$1),"")</f>
        <v/>
      </c>
      <c r="AT322" s="34" t="str">
        <f t="shared" si="276"/>
        <v/>
      </c>
      <c r="AU322" s="34" t="str">
        <f t="shared" si="277"/>
        <v/>
      </c>
      <c r="AV322" s="34" t="str">
        <f t="shared" si="278"/>
        <v/>
      </c>
      <c r="AW322" s="34" t="str">
        <f t="shared" si="279"/>
        <v/>
      </c>
      <c r="AX322" s="34" t="str">
        <f t="shared" si="280"/>
        <v/>
      </c>
      <c r="AY322" s="34" t="str">
        <f t="shared" si="281"/>
        <v/>
      </c>
      <c r="AZ322" s="34" t="str">
        <f t="shared" si="282"/>
        <v/>
      </c>
      <c r="BA322" s="34" t="str">
        <f t="shared" si="283"/>
        <v/>
      </c>
      <c r="BB322" s="34" t="str">
        <f t="shared" si="284"/>
        <v/>
      </c>
      <c r="BC322" s="34" t="str">
        <f t="shared" si="285"/>
        <v/>
      </c>
      <c r="BD322" s="34" t="str">
        <f t="shared" si="289"/>
        <v/>
      </c>
      <c r="BE322" s="34" t="str">
        <f t="shared" si="290"/>
        <v/>
      </c>
      <c r="BF322" s="34" t="str">
        <f t="shared" si="291"/>
        <v/>
      </c>
      <c r="BG322" s="34" t="str">
        <f t="shared" si="292"/>
        <v/>
      </c>
      <c r="BH322" s="34" t="str">
        <f t="shared" si="293"/>
        <v/>
      </c>
      <c r="BI322" s="34" t="str">
        <f t="shared" si="294"/>
        <v/>
      </c>
      <c r="BJ322" s="34" t="str">
        <f t="shared" si="295"/>
        <v/>
      </c>
      <c r="BK322" s="34" t="str">
        <f t="shared" si="296"/>
        <v/>
      </c>
      <c r="BL322" s="34" t="str">
        <f t="shared" si="297"/>
        <v/>
      </c>
      <c r="BM322" s="34" t="str">
        <f t="shared" si="298"/>
        <v/>
      </c>
      <c r="BN322" s="36" t="e">
        <f t="shared" si="287"/>
        <v>#DIV/0!</v>
      </c>
      <c r="BO322" s="36" t="e">
        <f t="shared" si="288"/>
        <v>#DIV/0!</v>
      </c>
      <c r="BP322" s="37" t="str">
        <f t="shared" si="256"/>
        <v/>
      </c>
      <c r="BQ322" s="37" t="str">
        <f t="shared" si="257"/>
        <v/>
      </c>
      <c r="BR322" s="37" t="str">
        <f t="shared" si="258"/>
        <v/>
      </c>
      <c r="BS322" s="37" t="str">
        <f t="shared" si="259"/>
        <v/>
      </c>
      <c r="BT322" s="37" t="str">
        <f t="shared" si="260"/>
        <v/>
      </c>
      <c r="BU322" s="37" t="str">
        <f t="shared" si="261"/>
        <v/>
      </c>
      <c r="BV322" s="37" t="str">
        <f t="shared" si="262"/>
        <v/>
      </c>
      <c r="BW322" s="37" t="str">
        <f t="shared" si="263"/>
        <v/>
      </c>
      <c r="BX322" s="37" t="str">
        <f t="shared" si="264"/>
        <v/>
      </c>
      <c r="BY322" s="37" t="str">
        <f t="shared" si="265"/>
        <v/>
      </c>
      <c r="BZ322" s="37" t="str">
        <f t="shared" si="266"/>
        <v/>
      </c>
      <c r="CA322" s="37" t="str">
        <f t="shared" si="267"/>
        <v/>
      </c>
      <c r="CB322" s="37" t="str">
        <f t="shared" si="268"/>
        <v/>
      </c>
      <c r="CC322" s="37" t="str">
        <f t="shared" si="269"/>
        <v/>
      </c>
      <c r="CD322" s="37" t="str">
        <f t="shared" si="270"/>
        <v/>
      </c>
      <c r="CE322" s="37" t="str">
        <f t="shared" si="271"/>
        <v/>
      </c>
      <c r="CF322" s="37" t="str">
        <f t="shared" si="272"/>
        <v/>
      </c>
      <c r="CG322" s="37" t="str">
        <f t="shared" si="273"/>
        <v/>
      </c>
      <c r="CH322" s="37" t="str">
        <f t="shared" si="274"/>
        <v/>
      </c>
      <c r="CI322" s="37" t="str">
        <f t="shared" si="275"/>
        <v/>
      </c>
    </row>
    <row r="323" spans="1:87" ht="12.75">
      <c r="A323" s="16"/>
      <c r="B323" s="14" t="str">
        <f>'Gene Table'!E322</f>
        <v>TNKS2</v>
      </c>
      <c r="C323" s="14" t="s">
        <v>133</v>
      </c>
      <c r="D323" s="15" t="str">
        <f>IF(SUM('Test Sample Data'!D$3:D$98)&gt;10,IF(AND(ISNUMBER('Test Sample Data'!D322),'Test Sample Data'!D322&lt;$B$1,'Test Sample Data'!D322&gt;0),'Test Sample Data'!D322,$B$1),"")</f>
        <v/>
      </c>
      <c r="E323" s="15" t="str">
        <f>IF(SUM('Test Sample Data'!E$3:E$98)&gt;10,IF(AND(ISNUMBER('Test Sample Data'!E322),'Test Sample Data'!E322&lt;$B$1,'Test Sample Data'!E322&gt;0),'Test Sample Data'!E322,$B$1),"")</f>
        <v/>
      </c>
      <c r="F323" s="15" t="str">
        <f>IF(SUM('Test Sample Data'!F$3:F$98)&gt;10,IF(AND(ISNUMBER('Test Sample Data'!F322),'Test Sample Data'!F322&lt;$B$1,'Test Sample Data'!F322&gt;0),'Test Sample Data'!F322,$B$1),"")</f>
        <v/>
      </c>
      <c r="G323" s="15" t="str">
        <f>IF(SUM('Test Sample Data'!G$3:G$98)&gt;10,IF(AND(ISNUMBER('Test Sample Data'!G322),'Test Sample Data'!G322&lt;$B$1,'Test Sample Data'!G322&gt;0),'Test Sample Data'!G322,$B$1),"")</f>
        <v/>
      </c>
      <c r="H323" s="15" t="str">
        <f>IF(SUM('Test Sample Data'!H$3:H$98)&gt;10,IF(AND(ISNUMBER('Test Sample Data'!H322),'Test Sample Data'!H322&lt;$B$1,'Test Sample Data'!H322&gt;0),'Test Sample Data'!H322,$B$1),"")</f>
        <v/>
      </c>
      <c r="I323" s="15" t="str">
        <f>IF(SUM('Test Sample Data'!I$3:I$98)&gt;10,IF(AND(ISNUMBER('Test Sample Data'!I322),'Test Sample Data'!I322&lt;$B$1,'Test Sample Data'!I322&gt;0),'Test Sample Data'!I322,$B$1),"")</f>
        <v/>
      </c>
      <c r="J323" s="15" t="str">
        <f>IF(SUM('Test Sample Data'!J$3:J$98)&gt;10,IF(AND(ISNUMBER('Test Sample Data'!J322),'Test Sample Data'!J322&lt;$B$1,'Test Sample Data'!J322&gt;0),'Test Sample Data'!J322,$B$1),"")</f>
        <v/>
      </c>
      <c r="K323" s="15" t="str">
        <f>IF(SUM('Test Sample Data'!K$3:K$98)&gt;10,IF(AND(ISNUMBER('Test Sample Data'!K322),'Test Sample Data'!K322&lt;$B$1,'Test Sample Data'!K322&gt;0),'Test Sample Data'!K322,$B$1),"")</f>
        <v/>
      </c>
      <c r="L323" s="15" t="str">
        <f>IF(SUM('Test Sample Data'!L$3:L$98)&gt;10,IF(AND(ISNUMBER('Test Sample Data'!L322),'Test Sample Data'!L322&lt;$B$1,'Test Sample Data'!L322&gt;0),'Test Sample Data'!L322,$B$1),"")</f>
        <v/>
      </c>
      <c r="M323" s="15" t="str">
        <f>IF(SUM('Test Sample Data'!M$3:M$98)&gt;10,IF(AND(ISNUMBER('Test Sample Data'!M322),'Test Sample Data'!M322&lt;$B$1,'Test Sample Data'!M322&gt;0),'Test Sample Data'!M322,$B$1),"")</f>
        <v/>
      </c>
      <c r="N323" s="15" t="str">
        <f>'Gene Table'!E322</f>
        <v>TNKS2</v>
      </c>
      <c r="O323" s="14" t="s">
        <v>133</v>
      </c>
      <c r="P323" s="15" t="str">
        <f>IF(SUM('Control Sample Data'!D$3:D$98)&gt;10,IF(AND(ISNUMBER('Control Sample Data'!D322),'Control Sample Data'!D322&lt;$B$1,'Control Sample Data'!D322&gt;0),'Control Sample Data'!D322,$B$1),"")</f>
        <v/>
      </c>
      <c r="Q323" s="15" t="str">
        <f>IF(SUM('Control Sample Data'!E$3:E$98)&gt;10,IF(AND(ISNUMBER('Control Sample Data'!E322),'Control Sample Data'!E322&lt;$B$1,'Control Sample Data'!E322&gt;0),'Control Sample Data'!E322,$B$1),"")</f>
        <v/>
      </c>
      <c r="R323" s="15" t="str">
        <f>IF(SUM('Control Sample Data'!F$3:F$98)&gt;10,IF(AND(ISNUMBER('Control Sample Data'!F322),'Control Sample Data'!F322&lt;$B$1,'Control Sample Data'!F322&gt;0),'Control Sample Data'!F322,$B$1),"")</f>
        <v/>
      </c>
      <c r="S323" s="15" t="str">
        <f>IF(SUM('Control Sample Data'!G$3:G$98)&gt;10,IF(AND(ISNUMBER('Control Sample Data'!G322),'Control Sample Data'!G322&lt;$B$1,'Control Sample Data'!G322&gt;0),'Control Sample Data'!G322,$B$1),"")</f>
        <v/>
      </c>
      <c r="T323" s="15" t="str">
        <f>IF(SUM('Control Sample Data'!H$3:H$98)&gt;10,IF(AND(ISNUMBER('Control Sample Data'!H322),'Control Sample Data'!H322&lt;$B$1,'Control Sample Data'!H322&gt;0),'Control Sample Data'!H322,$B$1),"")</f>
        <v/>
      </c>
      <c r="U323" s="15" t="str">
        <f>IF(SUM('Control Sample Data'!I$3:I$98)&gt;10,IF(AND(ISNUMBER('Control Sample Data'!I322),'Control Sample Data'!I322&lt;$B$1,'Control Sample Data'!I322&gt;0),'Control Sample Data'!I322,$B$1),"")</f>
        <v/>
      </c>
      <c r="V323" s="15" t="str">
        <f>IF(SUM('Control Sample Data'!J$3:J$98)&gt;10,IF(AND(ISNUMBER('Control Sample Data'!J322),'Control Sample Data'!J322&lt;$B$1,'Control Sample Data'!J322&gt;0),'Control Sample Data'!J322,$B$1),"")</f>
        <v/>
      </c>
      <c r="W323" s="15" t="str">
        <f>IF(SUM('Control Sample Data'!K$3:K$98)&gt;10,IF(AND(ISNUMBER('Control Sample Data'!K322),'Control Sample Data'!K322&lt;$B$1,'Control Sample Data'!K322&gt;0),'Control Sample Data'!K322,$B$1),"")</f>
        <v/>
      </c>
      <c r="X323" s="15" t="str">
        <f>IF(SUM('Control Sample Data'!L$3:L$98)&gt;10,IF(AND(ISNUMBER('Control Sample Data'!L322),'Control Sample Data'!L322&lt;$B$1,'Control Sample Data'!L322&gt;0),'Control Sample Data'!L322,$B$1),"")</f>
        <v/>
      </c>
      <c r="Y323" s="15" t="str">
        <f>IF(SUM('Control Sample Data'!M$3:M$98)&gt;10,IF(AND(ISNUMBER('Control Sample Data'!M322),'Control Sample Data'!M322&lt;$B$1,'Control Sample Data'!M322&gt;0),'Control Sample Data'!M322,$B$1),"")</f>
        <v/>
      </c>
      <c r="AT323" s="34" t="str">
        <f t="shared" si="276"/>
        <v/>
      </c>
      <c r="AU323" s="34" t="str">
        <f t="shared" si="277"/>
        <v/>
      </c>
      <c r="AV323" s="34" t="str">
        <f t="shared" si="278"/>
        <v/>
      </c>
      <c r="AW323" s="34" t="str">
        <f t="shared" si="279"/>
        <v/>
      </c>
      <c r="AX323" s="34" t="str">
        <f t="shared" si="280"/>
        <v/>
      </c>
      <c r="AY323" s="34" t="str">
        <f t="shared" si="281"/>
        <v/>
      </c>
      <c r="AZ323" s="34" t="str">
        <f t="shared" si="282"/>
        <v/>
      </c>
      <c r="BA323" s="34" t="str">
        <f t="shared" si="283"/>
        <v/>
      </c>
      <c r="BB323" s="34" t="str">
        <f t="shared" si="284"/>
        <v/>
      </c>
      <c r="BC323" s="34" t="str">
        <f t="shared" si="285"/>
        <v/>
      </c>
      <c r="BD323" s="34" t="str">
        <f t="shared" si="289"/>
        <v/>
      </c>
      <c r="BE323" s="34" t="str">
        <f t="shared" si="290"/>
        <v/>
      </c>
      <c r="BF323" s="34" t="str">
        <f t="shared" si="291"/>
        <v/>
      </c>
      <c r="BG323" s="34" t="str">
        <f t="shared" si="292"/>
        <v/>
      </c>
      <c r="BH323" s="34" t="str">
        <f t="shared" si="293"/>
        <v/>
      </c>
      <c r="BI323" s="34" t="str">
        <f t="shared" si="294"/>
        <v/>
      </c>
      <c r="BJ323" s="34" t="str">
        <f t="shared" si="295"/>
        <v/>
      </c>
      <c r="BK323" s="34" t="str">
        <f t="shared" si="296"/>
        <v/>
      </c>
      <c r="BL323" s="34" t="str">
        <f t="shared" si="297"/>
        <v/>
      </c>
      <c r="BM323" s="34" t="str">
        <f t="shared" si="298"/>
        <v/>
      </c>
      <c r="BN323" s="36" t="e">
        <f t="shared" si="287"/>
        <v>#DIV/0!</v>
      </c>
      <c r="BO323" s="36" t="e">
        <f t="shared" si="288"/>
        <v>#DIV/0!</v>
      </c>
      <c r="BP323" s="37" t="str">
        <f t="shared" si="256"/>
        <v/>
      </c>
      <c r="BQ323" s="37" t="str">
        <f t="shared" si="257"/>
        <v/>
      </c>
      <c r="BR323" s="37" t="str">
        <f t="shared" si="258"/>
        <v/>
      </c>
      <c r="BS323" s="37" t="str">
        <f t="shared" si="259"/>
        <v/>
      </c>
      <c r="BT323" s="37" t="str">
        <f t="shared" si="260"/>
        <v/>
      </c>
      <c r="BU323" s="37" t="str">
        <f t="shared" si="261"/>
        <v/>
      </c>
      <c r="BV323" s="37" t="str">
        <f t="shared" si="262"/>
        <v/>
      </c>
      <c r="BW323" s="37" t="str">
        <f t="shared" si="263"/>
        <v/>
      </c>
      <c r="BX323" s="37" t="str">
        <f t="shared" si="264"/>
        <v/>
      </c>
      <c r="BY323" s="37" t="str">
        <f t="shared" si="265"/>
        <v/>
      </c>
      <c r="BZ323" s="37" t="str">
        <f t="shared" si="266"/>
        <v/>
      </c>
      <c r="CA323" s="37" t="str">
        <f t="shared" si="267"/>
        <v/>
      </c>
      <c r="CB323" s="37" t="str">
        <f t="shared" si="268"/>
        <v/>
      </c>
      <c r="CC323" s="37" t="str">
        <f t="shared" si="269"/>
        <v/>
      </c>
      <c r="CD323" s="37" t="str">
        <f t="shared" si="270"/>
        <v/>
      </c>
      <c r="CE323" s="37" t="str">
        <f t="shared" si="271"/>
        <v/>
      </c>
      <c r="CF323" s="37" t="str">
        <f t="shared" si="272"/>
        <v/>
      </c>
      <c r="CG323" s="37" t="str">
        <f t="shared" si="273"/>
        <v/>
      </c>
      <c r="CH323" s="37" t="str">
        <f t="shared" si="274"/>
        <v/>
      </c>
      <c r="CI323" s="37" t="str">
        <f t="shared" si="275"/>
        <v/>
      </c>
    </row>
    <row r="324" spans="1:87" ht="12.75">
      <c r="A324" s="16"/>
      <c r="B324" s="14" t="str">
        <f>'Gene Table'!E323</f>
        <v>COASY</v>
      </c>
      <c r="C324" s="14" t="s">
        <v>137</v>
      </c>
      <c r="D324" s="15" t="str">
        <f>IF(SUM('Test Sample Data'!D$3:D$98)&gt;10,IF(AND(ISNUMBER('Test Sample Data'!D323),'Test Sample Data'!D323&lt;$B$1,'Test Sample Data'!D323&gt;0),'Test Sample Data'!D323,$B$1),"")</f>
        <v/>
      </c>
      <c r="E324" s="15" t="str">
        <f>IF(SUM('Test Sample Data'!E$3:E$98)&gt;10,IF(AND(ISNUMBER('Test Sample Data'!E323),'Test Sample Data'!E323&lt;$B$1,'Test Sample Data'!E323&gt;0),'Test Sample Data'!E323,$B$1),"")</f>
        <v/>
      </c>
      <c r="F324" s="15" t="str">
        <f>IF(SUM('Test Sample Data'!F$3:F$98)&gt;10,IF(AND(ISNUMBER('Test Sample Data'!F323),'Test Sample Data'!F323&lt;$B$1,'Test Sample Data'!F323&gt;0),'Test Sample Data'!F323,$B$1),"")</f>
        <v/>
      </c>
      <c r="G324" s="15" t="str">
        <f>IF(SUM('Test Sample Data'!G$3:G$98)&gt;10,IF(AND(ISNUMBER('Test Sample Data'!G323),'Test Sample Data'!G323&lt;$B$1,'Test Sample Data'!G323&gt;0),'Test Sample Data'!G323,$B$1),"")</f>
        <v/>
      </c>
      <c r="H324" s="15" t="str">
        <f>IF(SUM('Test Sample Data'!H$3:H$98)&gt;10,IF(AND(ISNUMBER('Test Sample Data'!H323),'Test Sample Data'!H323&lt;$B$1,'Test Sample Data'!H323&gt;0),'Test Sample Data'!H323,$B$1),"")</f>
        <v/>
      </c>
      <c r="I324" s="15" t="str">
        <f>IF(SUM('Test Sample Data'!I$3:I$98)&gt;10,IF(AND(ISNUMBER('Test Sample Data'!I323),'Test Sample Data'!I323&lt;$B$1,'Test Sample Data'!I323&gt;0),'Test Sample Data'!I323,$B$1),"")</f>
        <v/>
      </c>
      <c r="J324" s="15" t="str">
        <f>IF(SUM('Test Sample Data'!J$3:J$98)&gt;10,IF(AND(ISNUMBER('Test Sample Data'!J323),'Test Sample Data'!J323&lt;$B$1,'Test Sample Data'!J323&gt;0),'Test Sample Data'!J323,$B$1),"")</f>
        <v/>
      </c>
      <c r="K324" s="15" t="str">
        <f>IF(SUM('Test Sample Data'!K$3:K$98)&gt;10,IF(AND(ISNUMBER('Test Sample Data'!K323),'Test Sample Data'!K323&lt;$B$1,'Test Sample Data'!K323&gt;0),'Test Sample Data'!K323,$B$1),"")</f>
        <v/>
      </c>
      <c r="L324" s="15" t="str">
        <f>IF(SUM('Test Sample Data'!L$3:L$98)&gt;10,IF(AND(ISNUMBER('Test Sample Data'!L323),'Test Sample Data'!L323&lt;$B$1,'Test Sample Data'!L323&gt;0),'Test Sample Data'!L323,$B$1),"")</f>
        <v/>
      </c>
      <c r="M324" s="15" t="str">
        <f>IF(SUM('Test Sample Data'!M$3:M$98)&gt;10,IF(AND(ISNUMBER('Test Sample Data'!M323),'Test Sample Data'!M323&lt;$B$1,'Test Sample Data'!M323&gt;0),'Test Sample Data'!M323,$B$1),"")</f>
        <v/>
      </c>
      <c r="N324" s="15" t="str">
        <f>'Gene Table'!E323</f>
        <v>COASY</v>
      </c>
      <c r="O324" s="14" t="s">
        <v>137</v>
      </c>
      <c r="P324" s="15" t="str">
        <f>IF(SUM('Control Sample Data'!D$3:D$98)&gt;10,IF(AND(ISNUMBER('Control Sample Data'!D323),'Control Sample Data'!D323&lt;$B$1,'Control Sample Data'!D323&gt;0),'Control Sample Data'!D323,$B$1),"")</f>
        <v/>
      </c>
      <c r="Q324" s="15" t="str">
        <f>IF(SUM('Control Sample Data'!E$3:E$98)&gt;10,IF(AND(ISNUMBER('Control Sample Data'!E323),'Control Sample Data'!E323&lt;$B$1,'Control Sample Data'!E323&gt;0),'Control Sample Data'!E323,$B$1),"")</f>
        <v/>
      </c>
      <c r="R324" s="15" t="str">
        <f>IF(SUM('Control Sample Data'!F$3:F$98)&gt;10,IF(AND(ISNUMBER('Control Sample Data'!F323),'Control Sample Data'!F323&lt;$B$1,'Control Sample Data'!F323&gt;0),'Control Sample Data'!F323,$B$1),"")</f>
        <v/>
      </c>
      <c r="S324" s="15" t="str">
        <f>IF(SUM('Control Sample Data'!G$3:G$98)&gt;10,IF(AND(ISNUMBER('Control Sample Data'!G323),'Control Sample Data'!G323&lt;$B$1,'Control Sample Data'!G323&gt;0),'Control Sample Data'!G323,$B$1),"")</f>
        <v/>
      </c>
      <c r="T324" s="15" t="str">
        <f>IF(SUM('Control Sample Data'!H$3:H$98)&gt;10,IF(AND(ISNUMBER('Control Sample Data'!H323),'Control Sample Data'!H323&lt;$B$1,'Control Sample Data'!H323&gt;0),'Control Sample Data'!H323,$B$1),"")</f>
        <v/>
      </c>
      <c r="U324" s="15" t="str">
        <f>IF(SUM('Control Sample Data'!I$3:I$98)&gt;10,IF(AND(ISNUMBER('Control Sample Data'!I323),'Control Sample Data'!I323&lt;$B$1,'Control Sample Data'!I323&gt;0),'Control Sample Data'!I323,$B$1),"")</f>
        <v/>
      </c>
      <c r="V324" s="15" t="str">
        <f>IF(SUM('Control Sample Data'!J$3:J$98)&gt;10,IF(AND(ISNUMBER('Control Sample Data'!J323),'Control Sample Data'!J323&lt;$B$1,'Control Sample Data'!J323&gt;0),'Control Sample Data'!J323,$B$1),"")</f>
        <v/>
      </c>
      <c r="W324" s="15" t="str">
        <f>IF(SUM('Control Sample Data'!K$3:K$98)&gt;10,IF(AND(ISNUMBER('Control Sample Data'!K323),'Control Sample Data'!K323&lt;$B$1,'Control Sample Data'!K323&gt;0),'Control Sample Data'!K323,$B$1),"")</f>
        <v/>
      </c>
      <c r="X324" s="15" t="str">
        <f>IF(SUM('Control Sample Data'!L$3:L$98)&gt;10,IF(AND(ISNUMBER('Control Sample Data'!L323),'Control Sample Data'!L323&lt;$B$1,'Control Sample Data'!L323&gt;0),'Control Sample Data'!L323,$B$1),"")</f>
        <v/>
      </c>
      <c r="Y324" s="15" t="str">
        <f>IF(SUM('Control Sample Data'!M$3:M$98)&gt;10,IF(AND(ISNUMBER('Control Sample Data'!M323),'Control Sample Data'!M323&lt;$B$1,'Control Sample Data'!M323&gt;0),'Control Sample Data'!M323,$B$1),"")</f>
        <v/>
      </c>
      <c r="AT324" s="34" t="str">
        <f aca="true" t="shared" si="300" ref="AT324:AT355">IF(ISERROR(D324-Z$314),"",D324-Z$314)</f>
        <v/>
      </c>
      <c r="AU324" s="34" t="str">
        <f aca="true" t="shared" si="301" ref="AU324:AU355">IF(ISERROR(E324-AA$314),"",E324-AA$314)</f>
        <v/>
      </c>
      <c r="AV324" s="34" t="str">
        <f aca="true" t="shared" si="302" ref="AV324:AV355">IF(ISERROR(F324-AB$314),"",F324-AB$314)</f>
        <v/>
      </c>
      <c r="AW324" s="34" t="str">
        <f aca="true" t="shared" si="303" ref="AW324:AW355">IF(ISERROR(G324-AC$314),"",G324-AC$314)</f>
        <v/>
      </c>
      <c r="AX324" s="34" t="str">
        <f aca="true" t="shared" si="304" ref="AX324:AX355">IF(ISERROR(H324-AD$314),"",H324-AD$314)</f>
        <v/>
      </c>
      <c r="AY324" s="34" t="str">
        <f aca="true" t="shared" si="305" ref="AY324:AY355">IF(ISERROR(I324-AE$314),"",I324-AE$314)</f>
        <v/>
      </c>
      <c r="AZ324" s="34" t="str">
        <f aca="true" t="shared" si="306" ref="AZ324:AZ355">IF(ISERROR(J324-AF$314),"",J324-AF$314)</f>
        <v/>
      </c>
      <c r="BA324" s="34" t="str">
        <f aca="true" t="shared" si="307" ref="BA324:BA355">IF(ISERROR(K324-AG$314),"",K324-AG$314)</f>
        <v/>
      </c>
      <c r="BB324" s="34" t="str">
        <f aca="true" t="shared" si="308" ref="BB324:BB355">IF(ISERROR(L324-AH$314),"",L324-AH$314)</f>
        <v/>
      </c>
      <c r="BC324" s="34" t="str">
        <f aca="true" t="shared" si="309" ref="BC324:BC355">IF(ISERROR(M324-AI$314),"",M324-AI$314)</f>
        <v/>
      </c>
      <c r="BD324" s="34" t="str">
        <f t="shared" si="289"/>
        <v/>
      </c>
      <c r="BE324" s="34" t="str">
        <f t="shared" si="290"/>
        <v/>
      </c>
      <c r="BF324" s="34" t="str">
        <f t="shared" si="291"/>
        <v/>
      </c>
      <c r="BG324" s="34" t="str">
        <f t="shared" si="292"/>
        <v/>
      </c>
      <c r="BH324" s="34" t="str">
        <f t="shared" si="293"/>
        <v/>
      </c>
      <c r="BI324" s="34" t="str">
        <f t="shared" si="294"/>
        <v/>
      </c>
      <c r="BJ324" s="34" t="str">
        <f t="shared" si="295"/>
        <v/>
      </c>
      <c r="BK324" s="34" t="str">
        <f t="shared" si="296"/>
        <v/>
      </c>
      <c r="BL324" s="34" t="str">
        <f t="shared" si="297"/>
        <v/>
      </c>
      <c r="BM324" s="34" t="str">
        <f t="shared" si="298"/>
        <v/>
      </c>
      <c r="BN324" s="36" t="e">
        <f t="shared" si="287"/>
        <v>#DIV/0!</v>
      </c>
      <c r="BO324" s="36" t="e">
        <f t="shared" si="288"/>
        <v>#DIV/0!</v>
      </c>
      <c r="BP324" s="37" t="str">
        <f t="shared" si="256"/>
        <v/>
      </c>
      <c r="BQ324" s="37" t="str">
        <f t="shared" si="257"/>
        <v/>
      </c>
      <c r="BR324" s="37" t="str">
        <f t="shared" si="258"/>
        <v/>
      </c>
      <c r="BS324" s="37" t="str">
        <f t="shared" si="259"/>
        <v/>
      </c>
      <c r="BT324" s="37" t="str">
        <f t="shared" si="260"/>
        <v/>
      </c>
      <c r="BU324" s="37" t="str">
        <f t="shared" si="261"/>
        <v/>
      </c>
      <c r="BV324" s="37" t="str">
        <f t="shared" si="262"/>
        <v/>
      </c>
      <c r="BW324" s="37" t="str">
        <f t="shared" si="263"/>
        <v/>
      </c>
      <c r="BX324" s="37" t="str">
        <f t="shared" si="264"/>
        <v/>
      </c>
      <c r="BY324" s="37" t="str">
        <f t="shared" si="265"/>
        <v/>
      </c>
      <c r="BZ324" s="37" t="str">
        <f t="shared" si="266"/>
        <v/>
      </c>
      <c r="CA324" s="37" t="str">
        <f t="shared" si="267"/>
        <v/>
      </c>
      <c r="CB324" s="37" t="str">
        <f t="shared" si="268"/>
        <v/>
      </c>
      <c r="CC324" s="37" t="str">
        <f t="shared" si="269"/>
        <v/>
      </c>
      <c r="CD324" s="37" t="str">
        <f t="shared" si="270"/>
        <v/>
      </c>
      <c r="CE324" s="37" t="str">
        <f t="shared" si="271"/>
        <v/>
      </c>
      <c r="CF324" s="37" t="str">
        <f t="shared" si="272"/>
        <v/>
      </c>
      <c r="CG324" s="37" t="str">
        <f t="shared" si="273"/>
        <v/>
      </c>
      <c r="CH324" s="37" t="str">
        <f t="shared" si="274"/>
        <v/>
      </c>
      <c r="CI324" s="37" t="str">
        <f t="shared" si="275"/>
        <v/>
      </c>
    </row>
    <row r="325" spans="1:87" ht="12.75">
      <c r="A325" s="16"/>
      <c r="B325" s="14" t="str">
        <f>'Gene Table'!E324</f>
        <v>CALCR</v>
      </c>
      <c r="C325" s="14" t="s">
        <v>141</v>
      </c>
      <c r="D325" s="15" t="str">
        <f>IF(SUM('Test Sample Data'!D$3:D$98)&gt;10,IF(AND(ISNUMBER('Test Sample Data'!D324),'Test Sample Data'!D324&lt;$B$1,'Test Sample Data'!D324&gt;0),'Test Sample Data'!D324,$B$1),"")</f>
        <v/>
      </c>
      <c r="E325" s="15" t="str">
        <f>IF(SUM('Test Sample Data'!E$3:E$98)&gt;10,IF(AND(ISNUMBER('Test Sample Data'!E324),'Test Sample Data'!E324&lt;$B$1,'Test Sample Data'!E324&gt;0),'Test Sample Data'!E324,$B$1),"")</f>
        <v/>
      </c>
      <c r="F325" s="15" t="str">
        <f>IF(SUM('Test Sample Data'!F$3:F$98)&gt;10,IF(AND(ISNUMBER('Test Sample Data'!F324),'Test Sample Data'!F324&lt;$B$1,'Test Sample Data'!F324&gt;0),'Test Sample Data'!F324,$B$1),"")</f>
        <v/>
      </c>
      <c r="G325" s="15" t="str">
        <f>IF(SUM('Test Sample Data'!G$3:G$98)&gt;10,IF(AND(ISNUMBER('Test Sample Data'!G324),'Test Sample Data'!G324&lt;$B$1,'Test Sample Data'!G324&gt;0),'Test Sample Data'!G324,$B$1),"")</f>
        <v/>
      </c>
      <c r="H325" s="15" t="str">
        <f>IF(SUM('Test Sample Data'!H$3:H$98)&gt;10,IF(AND(ISNUMBER('Test Sample Data'!H324),'Test Sample Data'!H324&lt;$B$1,'Test Sample Data'!H324&gt;0),'Test Sample Data'!H324,$B$1),"")</f>
        <v/>
      </c>
      <c r="I325" s="15" t="str">
        <f>IF(SUM('Test Sample Data'!I$3:I$98)&gt;10,IF(AND(ISNUMBER('Test Sample Data'!I324),'Test Sample Data'!I324&lt;$B$1,'Test Sample Data'!I324&gt;0),'Test Sample Data'!I324,$B$1),"")</f>
        <v/>
      </c>
      <c r="J325" s="15" t="str">
        <f>IF(SUM('Test Sample Data'!J$3:J$98)&gt;10,IF(AND(ISNUMBER('Test Sample Data'!J324),'Test Sample Data'!J324&lt;$B$1,'Test Sample Data'!J324&gt;0),'Test Sample Data'!J324,$B$1),"")</f>
        <v/>
      </c>
      <c r="K325" s="15" t="str">
        <f>IF(SUM('Test Sample Data'!K$3:K$98)&gt;10,IF(AND(ISNUMBER('Test Sample Data'!K324),'Test Sample Data'!K324&lt;$B$1,'Test Sample Data'!K324&gt;0),'Test Sample Data'!K324,$B$1),"")</f>
        <v/>
      </c>
      <c r="L325" s="15" t="str">
        <f>IF(SUM('Test Sample Data'!L$3:L$98)&gt;10,IF(AND(ISNUMBER('Test Sample Data'!L324),'Test Sample Data'!L324&lt;$B$1,'Test Sample Data'!L324&gt;0),'Test Sample Data'!L324,$B$1),"")</f>
        <v/>
      </c>
      <c r="M325" s="15" t="str">
        <f>IF(SUM('Test Sample Data'!M$3:M$98)&gt;10,IF(AND(ISNUMBER('Test Sample Data'!M324),'Test Sample Data'!M324&lt;$B$1,'Test Sample Data'!M324&gt;0),'Test Sample Data'!M324,$B$1),"")</f>
        <v/>
      </c>
      <c r="N325" s="15" t="str">
        <f>'Gene Table'!E324</f>
        <v>CALCR</v>
      </c>
      <c r="O325" s="14" t="s">
        <v>141</v>
      </c>
      <c r="P325" s="15" t="str">
        <f>IF(SUM('Control Sample Data'!D$3:D$98)&gt;10,IF(AND(ISNUMBER('Control Sample Data'!D324),'Control Sample Data'!D324&lt;$B$1,'Control Sample Data'!D324&gt;0),'Control Sample Data'!D324,$B$1),"")</f>
        <v/>
      </c>
      <c r="Q325" s="15" t="str">
        <f>IF(SUM('Control Sample Data'!E$3:E$98)&gt;10,IF(AND(ISNUMBER('Control Sample Data'!E324),'Control Sample Data'!E324&lt;$B$1,'Control Sample Data'!E324&gt;0),'Control Sample Data'!E324,$B$1),"")</f>
        <v/>
      </c>
      <c r="R325" s="15" t="str">
        <f>IF(SUM('Control Sample Data'!F$3:F$98)&gt;10,IF(AND(ISNUMBER('Control Sample Data'!F324),'Control Sample Data'!F324&lt;$B$1,'Control Sample Data'!F324&gt;0),'Control Sample Data'!F324,$B$1),"")</f>
        <v/>
      </c>
      <c r="S325" s="15" t="str">
        <f>IF(SUM('Control Sample Data'!G$3:G$98)&gt;10,IF(AND(ISNUMBER('Control Sample Data'!G324),'Control Sample Data'!G324&lt;$B$1,'Control Sample Data'!G324&gt;0),'Control Sample Data'!G324,$B$1),"")</f>
        <v/>
      </c>
      <c r="T325" s="15" t="str">
        <f>IF(SUM('Control Sample Data'!H$3:H$98)&gt;10,IF(AND(ISNUMBER('Control Sample Data'!H324),'Control Sample Data'!H324&lt;$B$1,'Control Sample Data'!H324&gt;0),'Control Sample Data'!H324,$B$1),"")</f>
        <v/>
      </c>
      <c r="U325" s="15" t="str">
        <f>IF(SUM('Control Sample Data'!I$3:I$98)&gt;10,IF(AND(ISNUMBER('Control Sample Data'!I324),'Control Sample Data'!I324&lt;$B$1,'Control Sample Data'!I324&gt;0),'Control Sample Data'!I324,$B$1),"")</f>
        <v/>
      </c>
      <c r="V325" s="15" t="str">
        <f>IF(SUM('Control Sample Data'!J$3:J$98)&gt;10,IF(AND(ISNUMBER('Control Sample Data'!J324),'Control Sample Data'!J324&lt;$B$1,'Control Sample Data'!J324&gt;0),'Control Sample Data'!J324,$B$1),"")</f>
        <v/>
      </c>
      <c r="W325" s="15" t="str">
        <f>IF(SUM('Control Sample Data'!K$3:K$98)&gt;10,IF(AND(ISNUMBER('Control Sample Data'!K324),'Control Sample Data'!K324&lt;$B$1,'Control Sample Data'!K324&gt;0),'Control Sample Data'!K324,$B$1),"")</f>
        <v/>
      </c>
      <c r="X325" s="15" t="str">
        <f>IF(SUM('Control Sample Data'!L$3:L$98)&gt;10,IF(AND(ISNUMBER('Control Sample Data'!L324),'Control Sample Data'!L324&lt;$B$1,'Control Sample Data'!L324&gt;0),'Control Sample Data'!L324,$B$1),"")</f>
        <v/>
      </c>
      <c r="Y325" s="15" t="str">
        <f>IF(SUM('Control Sample Data'!M$3:M$98)&gt;10,IF(AND(ISNUMBER('Control Sample Data'!M324),'Control Sample Data'!M324&lt;$B$1,'Control Sample Data'!M324&gt;0),'Control Sample Data'!M324,$B$1),"")</f>
        <v/>
      </c>
      <c r="AT325" s="34" t="str">
        <f t="shared" si="300"/>
        <v/>
      </c>
      <c r="AU325" s="34" t="str">
        <f t="shared" si="301"/>
        <v/>
      </c>
      <c r="AV325" s="34" t="str">
        <f t="shared" si="302"/>
        <v/>
      </c>
      <c r="AW325" s="34" t="str">
        <f t="shared" si="303"/>
        <v/>
      </c>
      <c r="AX325" s="34" t="str">
        <f t="shared" si="304"/>
        <v/>
      </c>
      <c r="AY325" s="34" t="str">
        <f t="shared" si="305"/>
        <v/>
      </c>
      <c r="AZ325" s="34" t="str">
        <f t="shared" si="306"/>
        <v/>
      </c>
      <c r="BA325" s="34" t="str">
        <f t="shared" si="307"/>
        <v/>
      </c>
      <c r="BB325" s="34" t="str">
        <f t="shared" si="308"/>
        <v/>
      </c>
      <c r="BC325" s="34" t="str">
        <f t="shared" si="309"/>
        <v/>
      </c>
      <c r="BD325" s="34" t="str">
        <f t="shared" si="289"/>
        <v/>
      </c>
      <c r="BE325" s="34" t="str">
        <f t="shared" si="290"/>
        <v/>
      </c>
      <c r="BF325" s="34" t="str">
        <f t="shared" si="291"/>
        <v/>
      </c>
      <c r="BG325" s="34" t="str">
        <f t="shared" si="292"/>
        <v/>
      </c>
      <c r="BH325" s="34" t="str">
        <f t="shared" si="293"/>
        <v/>
      </c>
      <c r="BI325" s="34" t="str">
        <f t="shared" si="294"/>
        <v/>
      </c>
      <c r="BJ325" s="34" t="str">
        <f t="shared" si="295"/>
        <v/>
      </c>
      <c r="BK325" s="34" t="str">
        <f t="shared" si="296"/>
        <v/>
      </c>
      <c r="BL325" s="34" t="str">
        <f t="shared" si="297"/>
        <v/>
      </c>
      <c r="BM325" s="34" t="str">
        <f t="shared" si="298"/>
        <v/>
      </c>
      <c r="BN325" s="36" t="e">
        <f t="shared" si="287"/>
        <v>#DIV/0!</v>
      </c>
      <c r="BO325" s="36" t="e">
        <f t="shared" si="288"/>
        <v>#DIV/0!</v>
      </c>
      <c r="BP325" s="37" t="str">
        <f aca="true" t="shared" si="310" ref="BP325:BP388">IF(ISNUMBER(AT325),POWER(2,-AT325),"")</f>
        <v/>
      </c>
      <c r="BQ325" s="37" t="str">
        <f aca="true" t="shared" si="311" ref="BQ325:BQ388">IF(ISNUMBER(AU325),POWER(2,-AU325),"")</f>
        <v/>
      </c>
      <c r="BR325" s="37" t="str">
        <f aca="true" t="shared" si="312" ref="BR325:BR388">IF(ISNUMBER(AV325),POWER(2,-AV325),"")</f>
        <v/>
      </c>
      <c r="BS325" s="37" t="str">
        <f aca="true" t="shared" si="313" ref="BS325:BS388">IF(ISNUMBER(AW325),POWER(2,-AW325),"")</f>
        <v/>
      </c>
      <c r="BT325" s="37" t="str">
        <f aca="true" t="shared" si="314" ref="BT325:BT388">IF(ISNUMBER(AX325),POWER(2,-AX325),"")</f>
        <v/>
      </c>
      <c r="BU325" s="37" t="str">
        <f aca="true" t="shared" si="315" ref="BU325:BU388">IF(ISNUMBER(AY325),POWER(2,-AY325),"")</f>
        <v/>
      </c>
      <c r="BV325" s="37" t="str">
        <f aca="true" t="shared" si="316" ref="BV325:BV388">IF(ISNUMBER(AZ325),POWER(2,-AZ325),"")</f>
        <v/>
      </c>
      <c r="BW325" s="37" t="str">
        <f aca="true" t="shared" si="317" ref="BW325:BW388">IF(ISNUMBER(BA325),POWER(2,-BA325),"")</f>
        <v/>
      </c>
      <c r="BX325" s="37" t="str">
        <f aca="true" t="shared" si="318" ref="BX325:BX388">IF(ISNUMBER(BB325),POWER(2,-BB325),"")</f>
        <v/>
      </c>
      <c r="BY325" s="37" t="str">
        <f aca="true" t="shared" si="319" ref="BY325:BY388">IF(ISNUMBER(BC325),POWER(2,-BC325),"")</f>
        <v/>
      </c>
      <c r="BZ325" s="37" t="str">
        <f aca="true" t="shared" si="320" ref="BZ325:BZ388">IF(ISNUMBER(BD325),POWER(2,-BD325),"")</f>
        <v/>
      </c>
      <c r="CA325" s="37" t="str">
        <f aca="true" t="shared" si="321" ref="CA325:CA388">IF(ISNUMBER(BE325),POWER(2,-BE325),"")</f>
        <v/>
      </c>
      <c r="CB325" s="37" t="str">
        <f aca="true" t="shared" si="322" ref="CB325:CB388">IF(ISNUMBER(BF325),POWER(2,-BF325),"")</f>
        <v/>
      </c>
      <c r="CC325" s="37" t="str">
        <f aca="true" t="shared" si="323" ref="CC325:CC388">IF(ISNUMBER(BG325),POWER(2,-BG325),"")</f>
        <v/>
      </c>
      <c r="CD325" s="37" t="str">
        <f aca="true" t="shared" si="324" ref="CD325:CD388">IF(ISNUMBER(BH325),POWER(2,-BH325),"")</f>
        <v/>
      </c>
      <c r="CE325" s="37" t="str">
        <f aca="true" t="shared" si="325" ref="CE325:CE388">IF(ISNUMBER(BI325),POWER(2,-BI325),"")</f>
        <v/>
      </c>
      <c r="CF325" s="37" t="str">
        <f aca="true" t="shared" si="326" ref="CF325:CF388">IF(ISNUMBER(BJ325),POWER(2,-BJ325),"")</f>
        <v/>
      </c>
      <c r="CG325" s="37" t="str">
        <f aca="true" t="shared" si="327" ref="CG325:CG388">IF(ISNUMBER(BK325),POWER(2,-BK325),"")</f>
        <v/>
      </c>
      <c r="CH325" s="37" t="str">
        <f aca="true" t="shared" si="328" ref="CH325:CH388">IF(ISNUMBER(BL325),POWER(2,-BL325),"")</f>
        <v/>
      </c>
      <c r="CI325" s="37" t="str">
        <f aca="true" t="shared" si="329" ref="CI325:CI388">IF(ISNUMBER(BM325),POWER(2,-BM325),"")</f>
        <v/>
      </c>
    </row>
    <row r="326" spans="1:87" ht="12.75">
      <c r="A326" s="16"/>
      <c r="B326" s="14" t="str">
        <f>'Gene Table'!E325</f>
        <v>EHMT1</v>
      </c>
      <c r="C326" s="14" t="s">
        <v>145</v>
      </c>
      <c r="D326" s="15" t="str">
        <f>IF(SUM('Test Sample Data'!D$3:D$98)&gt;10,IF(AND(ISNUMBER('Test Sample Data'!D325),'Test Sample Data'!D325&lt;$B$1,'Test Sample Data'!D325&gt;0),'Test Sample Data'!D325,$B$1),"")</f>
        <v/>
      </c>
      <c r="E326" s="15" t="str">
        <f>IF(SUM('Test Sample Data'!E$3:E$98)&gt;10,IF(AND(ISNUMBER('Test Sample Data'!E325),'Test Sample Data'!E325&lt;$B$1,'Test Sample Data'!E325&gt;0),'Test Sample Data'!E325,$B$1),"")</f>
        <v/>
      </c>
      <c r="F326" s="15" t="str">
        <f>IF(SUM('Test Sample Data'!F$3:F$98)&gt;10,IF(AND(ISNUMBER('Test Sample Data'!F325),'Test Sample Data'!F325&lt;$B$1,'Test Sample Data'!F325&gt;0),'Test Sample Data'!F325,$B$1),"")</f>
        <v/>
      </c>
      <c r="G326" s="15" t="str">
        <f>IF(SUM('Test Sample Data'!G$3:G$98)&gt;10,IF(AND(ISNUMBER('Test Sample Data'!G325),'Test Sample Data'!G325&lt;$B$1,'Test Sample Data'!G325&gt;0),'Test Sample Data'!G325,$B$1),"")</f>
        <v/>
      </c>
      <c r="H326" s="15" t="str">
        <f>IF(SUM('Test Sample Data'!H$3:H$98)&gt;10,IF(AND(ISNUMBER('Test Sample Data'!H325),'Test Sample Data'!H325&lt;$B$1,'Test Sample Data'!H325&gt;0),'Test Sample Data'!H325,$B$1),"")</f>
        <v/>
      </c>
      <c r="I326" s="15" t="str">
        <f>IF(SUM('Test Sample Data'!I$3:I$98)&gt;10,IF(AND(ISNUMBER('Test Sample Data'!I325),'Test Sample Data'!I325&lt;$B$1,'Test Sample Data'!I325&gt;0),'Test Sample Data'!I325,$B$1),"")</f>
        <v/>
      </c>
      <c r="J326" s="15" t="str">
        <f>IF(SUM('Test Sample Data'!J$3:J$98)&gt;10,IF(AND(ISNUMBER('Test Sample Data'!J325),'Test Sample Data'!J325&lt;$B$1,'Test Sample Data'!J325&gt;0),'Test Sample Data'!J325,$B$1),"")</f>
        <v/>
      </c>
      <c r="K326" s="15" t="str">
        <f>IF(SUM('Test Sample Data'!K$3:K$98)&gt;10,IF(AND(ISNUMBER('Test Sample Data'!K325),'Test Sample Data'!K325&lt;$B$1,'Test Sample Data'!K325&gt;0),'Test Sample Data'!K325,$B$1),"")</f>
        <v/>
      </c>
      <c r="L326" s="15" t="str">
        <f>IF(SUM('Test Sample Data'!L$3:L$98)&gt;10,IF(AND(ISNUMBER('Test Sample Data'!L325),'Test Sample Data'!L325&lt;$B$1,'Test Sample Data'!L325&gt;0),'Test Sample Data'!L325,$B$1),"")</f>
        <v/>
      </c>
      <c r="M326" s="15" t="str">
        <f>IF(SUM('Test Sample Data'!M$3:M$98)&gt;10,IF(AND(ISNUMBER('Test Sample Data'!M325),'Test Sample Data'!M325&lt;$B$1,'Test Sample Data'!M325&gt;0),'Test Sample Data'!M325,$B$1),"")</f>
        <v/>
      </c>
      <c r="N326" s="15" t="str">
        <f>'Gene Table'!E325</f>
        <v>EHMT1</v>
      </c>
      <c r="O326" s="14" t="s">
        <v>145</v>
      </c>
      <c r="P326" s="15" t="str">
        <f>IF(SUM('Control Sample Data'!D$3:D$98)&gt;10,IF(AND(ISNUMBER('Control Sample Data'!D325),'Control Sample Data'!D325&lt;$B$1,'Control Sample Data'!D325&gt;0),'Control Sample Data'!D325,$B$1),"")</f>
        <v/>
      </c>
      <c r="Q326" s="15" t="str">
        <f>IF(SUM('Control Sample Data'!E$3:E$98)&gt;10,IF(AND(ISNUMBER('Control Sample Data'!E325),'Control Sample Data'!E325&lt;$B$1,'Control Sample Data'!E325&gt;0),'Control Sample Data'!E325,$B$1),"")</f>
        <v/>
      </c>
      <c r="R326" s="15" t="str">
        <f>IF(SUM('Control Sample Data'!F$3:F$98)&gt;10,IF(AND(ISNUMBER('Control Sample Data'!F325),'Control Sample Data'!F325&lt;$B$1,'Control Sample Data'!F325&gt;0),'Control Sample Data'!F325,$B$1),"")</f>
        <v/>
      </c>
      <c r="S326" s="15" t="str">
        <f>IF(SUM('Control Sample Data'!G$3:G$98)&gt;10,IF(AND(ISNUMBER('Control Sample Data'!G325),'Control Sample Data'!G325&lt;$B$1,'Control Sample Data'!G325&gt;0),'Control Sample Data'!G325,$B$1),"")</f>
        <v/>
      </c>
      <c r="T326" s="15" t="str">
        <f>IF(SUM('Control Sample Data'!H$3:H$98)&gt;10,IF(AND(ISNUMBER('Control Sample Data'!H325),'Control Sample Data'!H325&lt;$B$1,'Control Sample Data'!H325&gt;0),'Control Sample Data'!H325,$B$1),"")</f>
        <v/>
      </c>
      <c r="U326" s="15" t="str">
        <f>IF(SUM('Control Sample Data'!I$3:I$98)&gt;10,IF(AND(ISNUMBER('Control Sample Data'!I325),'Control Sample Data'!I325&lt;$B$1,'Control Sample Data'!I325&gt;0),'Control Sample Data'!I325,$B$1),"")</f>
        <v/>
      </c>
      <c r="V326" s="15" t="str">
        <f>IF(SUM('Control Sample Data'!J$3:J$98)&gt;10,IF(AND(ISNUMBER('Control Sample Data'!J325),'Control Sample Data'!J325&lt;$B$1,'Control Sample Data'!J325&gt;0),'Control Sample Data'!J325,$B$1),"")</f>
        <v/>
      </c>
      <c r="W326" s="15" t="str">
        <f>IF(SUM('Control Sample Data'!K$3:K$98)&gt;10,IF(AND(ISNUMBER('Control Sample Data'!K325),'Control Sample Data'!K325&lt;$B$1,'Control Sample Data'!K325&gt;0),'Control Sample Data'!K325,$B$1),"")</f>
        <v/>
      </c>
      <c r="X326" s="15" t="str">
        <f>IF(SUM('Control Sample Data'!L$3:L$98)&gt;10,IF(AND(ISNUMBER('Control Sample Data'!L325),'Control Sample Data'!L325&lt;$B$1,'Control Sample Data'!L325&gt;0),'Control Sample Data'!L325,$B$1),"")</f>
        <v/>
      </c>
      <c r="Y326" s="15" t="str">
        <f>IF(SUM('Control Sample Data'!M$3:M$98)&gt;10,IF(AND(ISNUMBER('Control Sample Data'!M325),'Control Sample Data'!M325&lt;$B$1,'Control Sample Data'!M325&gt;0),'Control Sample Data'!M325,$B$1),"")</f>
        <v/>
      </c>
      <c r="AT326" s="34" t="str">
        <f t="shared" si="300"/>
        <v/>
      </c>
      <c r="AU326" s="34" t="str">
        <f t="shared" si="301"/>
        <v/>
      </c>
      <c r="AV326" s="34" t="str">
        <f t="shared" si="302"/>
        <v/>
      </c>
      <c r="AW326" s="34" t="str">
        <f t="shared" si="303"/>
        <v/>
      </c>
      <c r="AX326" s="34" t="str">
        <f t="shared" si="304"/>
        <v/>
      </c>
      <c r="AY326" s="34" t="str">
        <f t="shared" si="305"/>
        <v/>
      </c>
      <c r="AZ326" s="34" t="str">
        <f t="shared" si="306"/>
        <v/>
      </c>
      <c r="BA326" s="34" t="str">
        <f t="shared" si="307"/>
        <v/>
      </c>
      <c r="BB326" s="34" t="str">
        <f t="shared" si="308"/>
        <v/>
      </c>
      <c r="BC326" s="34" t="str">
        <f t="shared" si="309"/>
        <v/>
      </c>
      <c r="BD326" s="34" t="str">
        <f t="shared" si="289"/>
        <v/>
      </c>
      <c r="BE326" s="34" t="str">
        <f t="shared" si="290"/>
        <v/>
      </c>
      <c r="BF326" s="34" t="str">
        <f t="shared" si="291"/>
        <v/>
      </c>
      <c r="BG326" s="34" t="str">
        <f t="shared" si="292"/>
        <v/>
      </c>
      <c r="BH326" s="34" t="str">
        <f t="shared" si="293"/>
        <v/>
      </c>
      <c r="BI326" s="34" t="str">
        <f t="shared" si="294"/>
        <v/>
      </c>
      <c r="BJ326" s="34" t="str">
        <f t="shared" si="295"/>
        <v/>
      </c>
      <c r="BK326" s="34" t="str">
        <f t="shared" si="296"/>
        <v/>
      </c>
      <c r="BL326" s="34" t="str">
        <f t="shared" si="297"/>
        <v/>
      </c>
      <c r="BM326" s="34" t="str">
        <f t="shared" si="298"/>
        <v/>
      </c>
      <c r="BN326" s="36" t="e">
        <f t="shared" si="287"/>
        <v>#DIV/0!</v>
      </c>
      <c r="BO326" s="36" t="e">
        <f t="shared" si="288"/>
        <v>#DIV/0!</v>
      </c>
      <c r="BP326" s="37" t="str">
        <f t="shared" si="310"/>
        <v/>
      </c>
      <c r="BQ326" s="37" t="str">
        <f t="shared" si="311"/>
        <v/>
      </c>
      <c r="BR326" s="37" t="str">
        <f t="shared" si="312"/>
        <v/>
      </c>
      <c r="BS326" s="37" t="str">
        <f t="shared" si="313"/>
        <v/>
      </c>
      <c r="BT326" s="37" t="str">
        <f t="shared" si="314"/>
        <v/>
      </c>
      <c r="BU326" s="37" t="str">
        <f t="shared" si="315"/>
        <v/>
      </c>
      <c r="BV326" s="37" t="str">
        <f t="shared" si="316"/>
        <v/>
      </c>
      <c r="BW326" s="37" t="str">
        <f t="shared" si="317"/>
        <v/>
      </c>
      <c r="BX326" s="37" t="str">
        <f t="shared" si="318"/>
        <v/>
      </c>
      <c r="BY326" s="37" t="str">
        <f t="shared" si="319"/>
        <v/>
      </c>
      <c r="BZ326" s="37" t="str">
        <f t="shared" si="320"/>
        <v/>
      </c>
      <c r="CA326" s="37" t="str">
        <f t="shared" si="321"/>
        <v/>
      </c>
      <c r="CB326" s="37" t="str">
        <f t="shared" si="322"/>
        <v/>
      </c>
      <c r="CC326" s="37" t="str">
        <f t="shared" si="323"/>
        <v/>
      </c>
      <c r="CD326" s="37" t="str">
        <f t="shared" si="324"/>
        <v/>
      </c>
      <c r="CE326" s="37" t="str">
        <f t="shared" si="325"/>
        <v/>
      </c>
      <c r="CF326" s="37" t="str">
        <f t="shared" si="326"/>
        <v/>
      </c>
      <c r="CG326" s="37" t="str">
        <f t="shared" si="327"/>
        <v/>
      </c>
      <c r="CH326" s="37" t="str">
        <f t="shared" si="328"/>
        <v/>
      </c>
      <c r="CI326" s="37" t="str">
        <f t="shared" si="329"/>
        <v/>
      </c>
    </row>
    <row r="327" spans="1:87" ht="12.75">
      <c r="A327" s="16"/>
      <c r="B327" s="14" t="str">
        <f>'Gene Table'!E326</f>
        <v>SHFM1</v>
      </c>
      <c r="C327" s="14" t="s">
        <v>149</v>
      </c>
      <c r="D327" s="15" t="str">
        <f>IF(SUM('Test Sample Data'!D$3:D$98)&gt;10,IF(AND(ISNUMBER('Test Sample Data'!D326),'Test Sample Data'!D326&lt;$B$1,'Test Sample Data'!D326&gt;0),'Test Sample Data'!D326,$B$1),"")</f>
        <v/>
      </c>
      <c r="E327" s="15" t="str">
        <f>IF(SUM('Test Sample Data'!E$3:E$98)&gt;10,IF(AND(ISNUMBER('Test Sample Data'!E326),'Test Sample Data'!E326&lt;$B$1,'Test Sample Data'!E326&gt;0),'Test Sample Data'!E326,$B$1),"")</f>
        <v/>
      </c>
      <c r="F327" s="15" t="str">
        <f>IF(SUM('Test Sample Data'!F$3:F$98)&gt;10,IF(AND(ISNUMBER('Test Sample Data'!F326),'Test Sample Data'!F326&lt;$B$1,'Test Sample Data'!F326&gt;0),'Test Sample Data'!F326,$B$1),"")</f>
        <v/>
      </c>
      <c r="G327" s="15" t="str">
        <f>IF(SUM('Test Sample Data'!G$3:G$98)&gt;10,IF(AND(ISNUMBER('Test Sample Data'!G326),'Test Sample Data'!G326&lt;$B$1,'Test Sample Data'!G326&gt;0),'Test Sample Data'!G326,$B$1),"")</f>
        <v/>
      </c>
      <c r="H327" s="15" t="str">
        <f>IF(SUM('Test Sample Data'!H$3:H$98)&gt;10,IF(AND(ISNUMBER('Test Sample Data'!H326),'Test Sample Data'!H326&lt;$B$1,'Test Sample Data'!H326&gt;0),'Test Sample Data'!H326,$B$1),"")</f>
        <v/>
      </c>
      <c r="I327" s="15" t="str">
        <f>IF(SUM('Test Sample Data'!I$3:I$98)&gt;10,IF(AND(ISNUMBER('Test Sample Data'!I326),'Test Sample Data'!I326&lt;$B$1,'Test Sample Data'!I326&gt;0),'Test Sample Data'!I326,$B$1),"")</f>
        <v/>
      </c>
      <c r="J327" s="15" t="str">
        <f>IF(SUM('Test Sample Data'!J$3:J$98)&gt;10,IF(AND(ISNUMBER('Test Sample Data'!J326),'Test Sample Data'!J326&lt;$B$1,'Test Sample Data'!J326&gt;0),'Test Sample Data'!J326,$B$1),"")</f>
        <v/>
      </c>
      <c r="K327" s="15" t="str">
        <f>IF(SUM('Test Sample Data'!K$3:K$98)&gt;10,IF(AND(ISNUMBER('Test Sample Data'!K326),'Test Sample Data'!K326&lt;$B$1,'Test Sample Data'!K326&gt;0),'Test Sample Data'!K326,$B$1),"")</f>
        <v/>
      </c>
      <c r="L327" s="15" t="str">
        <f>IF(SUM('Test Sample Data'!L$3:L$98)&gt;10,IF(AND(ISNUMBER('Test Sample Data'!L326),'Test Sample Data'!L326&lt;$B$1,'Test Sample Data'!L326&gt;0),'Test Sample Data'!L326,$B$1),"")</f>
        <v/>
      </c>
      <c r="M327" s="15" t="str">
        <f>IF(SUM('Test Sample Data'!M$3:M$98)&gt;10,IF(AND(ISNUMBER('Test Sample Data'!M326),'Test Sample Data'!M326&lt;$B$1,'Test Sample Data'!M326&gt;0),'Test Sample Data'!M326,$B$1),"")</f>
        <v/>
      </c>
      <c r="N327" s="15" t="str">
        <f>'Gene Table'!E326</f>
        <v>SHFM1</v>
      </c>
      <c r="O327" s="14" t="s">
        <v>149</v>
      </c>
      <c r="P327" s="15" t="str">
        <f>IF(SUM('Control Sample Data'!D$3:D$98)&gt;10,IF(AND(ISNUMBER('Control Sample Data'!D326),'Control Sample Data'!D326&lt;$B$1,'Control Sample Data'!D326&gt;0),'Control Sample Data'!D326,$B$1),"")</f>
        <v/>
      </c>
      <c r="Q327" s="15" t="str">
        <f>IF(SUM('Control Sample Data'!E$3:E$98)&gt;10,IF(AND(ISNUMBER('Control Sample Data'!E326),'Control Sample Data'!E326&lt;$B$1,'Control Sample Data'!E326&gt;0),'Control Sample Data'!E326,$B$1),"")</f>
        <v/>
      </c>
      <c r="R327" s="15" t="str">
        <f>IF(SUM('Control Sample Data'!F$3:F$98)&gt;10,IF(AND(ISNUMBER('Control Sample Data'!F326),'Control Sample Data'!F326&lt;$B$1,'Control Sample Data'!F326&gt;0),'Control Sample Data'!F326,$B$1),"")</f>
        <v/>
      </c>
      <c r="S327" s="15" t="str">
        <f>IF(SUM('Control Sample Data'!G$3:G$98)&gt;10,IF(AND(ISNUMBER('Control Sample Data'!G326),'Control Sample Data'!G326&lt;$B$1,'Control Sample Data'!G326&gt;0),'Control Sample Data'!G326,$B$1),"")</f>
        <v/>
      </c>
      <c r="T327" s="15" t="str">
        <f>IF(SUM('Control Sample Data'!H$3:H$98)&gt;10,IF(AND(ISNUMBER('Control Sample Data'!H326),'Control Sample Data'!H326&lt;$B$1,'Control Sample Data'!H326&gt;0),'Control Sample Data'!H326,$B$1),"")</f>
        <v/>
      </c>
      <c r="U327" s="15" t="str">
        <f>IF(SUM('Control Sample Data'!I$3:I$98)&gt;10,IF(AND(ISNUMBER('Control Sample Data'!I326),'Control Sample Data'!I326&lt;$B$1,'Control Sample Data'!I326&gt;0),'Control Sample Data'!I326,$B$1),"")</f>
        <v/>
      </c>
      <c r="V327" s="15" t="str">
        <f>IF(SUM('Control Sample Data'!J$3:J$98)&gt;10,IF(AND(ISNUMBER('Control Sample Data'!J326),'Control Sample Data'!J326&lt;$B$1,'Control Sample Data'!J326&gt;0),'Control Sample Data'!J326,$B$1),"")</f>
        <v/>
      </c>
      <c r="W327" s="15" t="str">
        <f>IF(SUM('Control Sample Data'!K$3:K$98)&gt;10,IF(AND(ISNUMBER('Control Sample Data'!K326),'Control Sample Data'!K326&lt;$B$1,'Control Sample Data'!K326&gt;0),'Control Sample Data'!K326,$B$1),"")</f>
        <v/>
      </c>
      <c r="X327" s="15" t="str">
        <f>IF(SUM('Control Sample Data'!L$3:L$98)&gt;10,IF(AND(ISNUMBER('Control Sample Data'!L326),'Control Sample Data'!L326&lt;$B$1,'Control Sample Data'!L326&gt;0),'Control Sample Data'!L326,$B$1),"")</f>
        <v/>
      </c>
      <c r="Y327" s="15" t="str">
        <f>IF(SUM('Control Sample Data'!M$3:M$98)&gt;10,IF(AND(ISNUMBER('Control Sample Data'!M326),'Control Sample Data'!M326&lt;$B$1,'Control Sample Data'!M326&gt;0),'Control Sample Data'!M326,$B$1),"")</f>
        <v/>
      </c>
      <c r="AT327" s="34" t="str">
        <f t="shared" si="300"/>
        <v/>
      </c>
      <c r="AU327" s="34" t="str">
        <f t="shared" si="301"/>
        <v/>
      </c>
      <c r="AV327" s="34" t="str">
        <f t="shared" si="302"/>
        <v/>
      </c>
      <c r="AW327" s="34" t="str">
        <f t="shared" si="303"/>
        <v/>
      </c>
      <c r="AX327" s="34" t="str">
        <f t="shared" si="304"/>
        <v/>
      </c>
      <c r="AY327" s="34" t="str">
        <f t="shared" si="305"/>
        <v/>
      </c>
      <c r="AZ327" s="34" t="str">
        <f t="shared" si="306"/>
        <v/>
      </c>
      <c r="BA327" s="34" t="str">
        <f t="shared" si="307"/>
        <v/>
      </c>
      <c r="BB327" s="34" t="str">
        <f t="shared" si="308"/>
        <v/>
      </c>
      <c r="BC327" s="34" t="str">
        <f t="shared" si="309"/>
        <v/>
      </c>
      <c r="BD327" s="34" t="str">
        <f t="shared" si="289"/>
        <v/>
      </c>
      <c r="BE327" s="34" t="str">
        <f t="shared" si="290"/>
        <v/>
      </c>
      <c r="BF327" s="34" t="str">
        <f t="shared" si="291"/>
        <v/>
      </c>
      <c r="BG327" s="34" t="str">
        <f t="shared" si="292"/>
        <v/>
      </c>
      <c r="BH327" s="34" t="str">
        <f t="shared" si="293"/>
        <v/>
      </c>
      <c r="BI327" s="34" t="str">
        <f t="shared" si="294"/>
        <v/>
      </c>
      <c r="BJ327" s="34" t="str">
        <f t="shared" si="295"/>
        <v/>
      </c>
      <c r="BK327" s="34" t="str">
        <f t="shared" si="296"/>
        <v/>
      </c>
      <c r="BL327" s="34" t="str">
        <f t="shared" si="297"/>
        <v/>
      </c>
      <c r="BM327" s="34" t="str">
        <f t="shared" si="298"/>
        <v/>
      </c>
      <c r="BN327" s="36" t="e">
        <f t="shared" si="287"/>
        <v>#DIV/0!</v>
      </c>
      <c r="BO327" s="36" t="e">
        <f t="shared" si="288"/>
        <v>#DIV/0!</v>
      </c>
      <c r="BP327" s="37" t="str">
        <f t="shared" si="310"/>
        <v/>
      </c>
      <c r="BQ327" s="37" t="str">
        <f t="shared" si="311"/>
        <v/>
      </c>
      <c r="BR327" s="37" t="str">
        <f t="shared" si="312"/>
        <v/>
      </c>
      <c r="BS327" s="37" t="str">
        <f t="shared" si="313"/>
        <v/>
      </c>
      <c r="BT327" s="37" t="str">
        <f t="shared" si="314"/>
        <v/>
      </c>
      <c r="BU327" s="37" t="str">
        <f t="shared" si="315"/>
        <v/>
      </c>
      <c r="BV327" s="37" t="str">
        <f t="shared" si="316"/>
        <v/>
      </c>
      <c r="BW327" s="37" t="str">
        <f t="shared" si="317"/>
        <v/>
      </c>
      <c r="BX327" s="37" t="str">
        <f t="shared" si="318"/>
        <v/>
      </c>
      <c r="BY327" s="37" t="str">
        <f t="shared" si="319"/>
        <v/>
      </c>
      <c r="BZ327" s="37" t="str">
        <f t="shared" si="320"/>
        <v/>
      </c>
      <c r="CA327" s="37" t="str">
        <f t="shared" si="321"/>
        <v/>
      </c>
      <c r="CB327" s="37" t="str">
        <f t="shared" si="322"/>
        <v/>
      </c>
      <c r="CC327" s="37" t="str">
        <f t="shared" si="323"/>
        <v/>
      </c>
      <c r="CD327" s="37" t="str">
        <f t="shared" si="324"/>
        <v/>
      </c>
      <c r="CE327" s="37" t="str">
        <f t="shared" si="325"/>
        <v/>
      </c>
      <c r="CF327" s="37" t="str">
        <f t="shared" si="326"/>
        <v/>
      </c>
      <c r="CG327" s="37" t="str">
        <f t="shared" si="327"/>
        <v/>
      </c>
      <c r="CH327" s="37" t="str">
        <f t="shared" si="328"/>
        <v/>
      </c>
      <c r="CI327" s="37" t="str">
        <f t="shared" si="329"/>
        <v/>
      </c>
    </row>
    <row r="328" spans="1:87" ht="12.75">
      <c r="A328" s="16"/>
      <c r="B328" s="14" t="str">
        <f>'Gene Table'!E327</f>
        <v>VTCN1</v>
      </c>
      <c r="C328" s="14" t="s">
        <v>153</v>
      </c>
      <c r="D328" s="15" t="str">
        <f>IF(SUM('Test Sample Data'!D$3:D$98)&gt;10,IF(AND(ISNUMBER('Test Sample Data'!D327),'Test Sample Data'!D327&lt;$B$1,'Test Sample Data'!D327&gt;0),'Test Sample Data'!D327,$B$1),"")</f>
        <v/>
      </c>
      <c r="E328" s="15" t="str">
        <f>IF(SUM('Test Sample Data'!E$3:E$98)&gt;10,IF(AND(ISNUMBER('Test Sample Data'!E327),'Test Sample Data'!E327&lt;$B$1,'Test Sample Data'!E327&gt;0),'Test Sample Data'!E327,$B$1),"")</f>
        <v/>
      </c>
      <c r="F328" s="15" t="str">
        <f>IF(SUM('Test Sample Data'!F$3:F$98)&gt;10,IF(AND(ISNUMBER('Test Sample Data'!F327),'Test Sample Data'!F327&lt;$B$1,'Test Sample Data'!F327&gt;0),'Test Sample Data'!F327,$B$1),"")</f>
        <v/>
      </c>
      <c r="G328" s="15" t="str">
        <f>IF(SUM('Test Sample Data'!G$3:G$98)&gt;10,IF(AND(ISNUMBER('Test Sample Data'!G327),'Test Sample Data'!G327&lt;$B$1,'Test Sample Data'!G327&gt;0),'Test Sample Data'!G327,$B$1),"")</f>
        <v/>
      </c>
      <c r="H328" s="15" t="str">
        <f>IF(SUM('Test Sample Data'!H$3:H$98)&gt;10,IF(AND(ISNUMBER('Test Sample Data'!H327),'Test Sample Data'!H327&lt;$B$1,'Test Sample Data'!H327&gt;0),'Test Sample Data'!H327,$B$1),"")</f>
        <v/>
      </c>
      <c r="I328" s="15" t="str">
        <f>IF(SUM('Test Sample Data'!I$3:I$98)&gt;10,IF(AND(ISNUMBER('Test Sample Data'!I327),'Test Sample Data'!I327&lt;$B$1,'Test Sample Data'!I327&gt;0),'Test Sample Data'!I327,$B$1),"")</f>
        <v/>
      </c>
      <c r="J328" s="15" t="str">
        <f>IF(SUM('Test Sample Data'!J$3:J$98)&gt;10,IF(AND(ISNUMBER('Test Sample Data'!J327),'Test Sample Data'!J327&lt;$B$1,'Test Sample Data'!J327&gt;0),'Test Sample Data'!J327,$B$1),"")</f>
        <v/>
      </c>
      <c r="K328" s="15" t="str">
        <f>IF(SUM('Test Sample Data'!K$3:K$98)&gt;10,IF(AND(ISNUMBER('Test Sample Data'!K327),'Test Sample Data'!K327&lt;$B$1,'Test Sample Data'!K327&gt;0),'Test Sample Data'!K327,$B$1),"")</f>
        <v/>
      </c>
      <c r="L328" s="15" t="str">
        <f>IF(SUM('Test Sample Data'!L$3:L$98)&gt;10,IF(AND(ISNUMBER('Test Sample Data'!L327),'Test Sample Data'!L327&lt;$B$1,'Test Sample Data'!L327&gt;0),'Test Sample Data'!L327,$B$1),"")</f>
        <v/>
      </c>
      <c r="M328" s="15" t="str">
        <f>IF(SUM('Test Sample Data'!M$3:M$98)&gt;10,IF(AND(ISNUMBER('Test Sample Data'!M327),'Test Sample Data'!M327&lt;$B$1,'Test Sample Data'!M327&gt;0),'Test Sample Data'!M327,$B$1),"")</f>
        <v/>
      </c>
      <c r="N328" s="15" t="str">
        <f>'Gene Table'!E327</f>
        <v>VTCN1</v>
      </c>
      <c r="O328" s="14" t="s">
        <v>153</v>
      </c>
      <c r="P328" s="15" t="str">
        <f>IF(SUM('Control Sample Data'!D$3:D$98)&gt;10,IF(AND(ISNUMBER('Control Sample Data'!D327),'Control Sample Data'!D327&lt;$B$1,'Control Sample Data'!D327&gt;0),'Control Sample Data'!D327,$B$1),"")</f>
        <v/>
      </c>
      <c r="Q328" s="15" t="str">
        <f>IF(SUM('Control Sample Data'!E$3:E$98)&gt;10,IF(AND(ISNUMBER('Control Sample Data'!E327),'Control Sample Data'!E327&lt;$B$1,'Control Sample Data'!E327&gt;0),'Control Sample Data'!E327,$B$1),"")</f>
        <v/>
      </c>
      <c r="R328" s="15" t="str">
        <f>IF(SUM('Control Sample Data'!F$3:F$98)&gt;10,IF(AND(ISNUMBER('Control Sample Data'!F327),'Control Sample Data'!F327&lt;$B$1,'Control Sample Data'!F327&gt;0),'Control Sample Data'!F327,$B$1),"")</f>
        <v/>
      </c>
      <c r="S328" s="15" t="str">
        <f>IF(SUM('Control Sample Data'!G$3:G$98)&gt;10,IF(AND(ISNUMBER('Control Sample Data'!G327),'Control Sample Data'!G327&lt;$B$1,'Control Sample Data'!G327&gt;0),'Control Sample Data'!G327,$B$1),"")</f>
        <v/>
      </c>
      <c r="T328" s="15" t="str">
        <f>IF(SUM('Control Sample Data'!H$3:H$98)&gt;10,IF(AND(ISNUMBER('Control Sample Data'!H327),'Control Sample Data'!H327&lt;$B$1,'Control Sample Data'!H327&gt;0),'Control Sample Data'!H327,$B$1),"")</f>
        <v/>
      </c>
      <c r="U328" s="15" t="str">
        <f>IF(SUM('Control Sample Data'!I$3:I$98)&gt;10,IF(AND(ISNUMBER('Control Sample Data'!I327),'Control Sample Data'!I327&lt;$B$1,'Control Sample Data'!I327&gt;0),'Control Sample Data'!I327,$B$1),"")</f>
        <v/>
      </c>
      <c r="V328" s="15" t="str">
        <f>IF(SUM('Control Sample Data'!J$3:J$98)&gt;10,IF(AND(ISNUMBER('Control Sample Data'!J327),'Control Sample Data'!J327&lt;$B$1,'Control Sample Data'!J327&gt;0),'Control Sample Data'!J327,$B$1),"")</f>
        <v/>
      </c>
      <c r="W328" s="15" t="str">
        <f>IF(SUM('Control Sample Data'!K$3:K$98)&gt;10,IF(AND(ISNUMBER('Control Sample Data'!K327),'Control Sample Data'!K327&lt;$B$1,'Control Sample Data'!K327&gt;0),'Control Sample Data'!K327,$B$1),"")</f>
        <v/>
      </c>
      <c r="X328" s="15" t="str">
        <f>IF(SUM('Control Sample Data'!L$3:L$98)&gt;10,IF(AND(ISNUMBER('Control Sample Data'!L327),'Control Sample Data'!L327&lt;$B$1,'Control Sample Data'!L327&gt;0),'Control Sample Data'!L327,$B$1),"")</f>
        <v/>
      </c>
      <c r="Y328" s="15" t="str">
        <f>IF(SUM('Control Sample Data'!M$3:M$98)&gt;10,IF(AND(ISNUMBER('Control Sample Data'!M327),'Control Sample Data'!M327&lt;$B$1,'Control Sample Data'!M327&gt;0),'Control Sample Data'!M327,$B$1),"")</f>
        <v/>
      </c>
      <c r="AT328" s="34" t="str">
        <f t="shared" si="300"/>
        <v/>
      </c>
      <c r="AU328" s="34" t="str">
        <f t="shared" si="301"/>
        <v/>
      </c>
      <c r="AV328" s="34" t="str">
        <f t="shared" si="302"/>
        <v/>
      </c>
      <c r="AW328" s="34" t="str">
        <f t="shared" si="303"/>
        <v/>
      </c>
      <c r="AX328" s="34" t="str">
        <f t="shared" si="304"/>
        <v/>
      </c>
      <c r="AY328" s="34" t="str">
        <f t="shared" si="305"/>
        <v/>
      </c>
      <c r="AZ328" s="34" t="str">
        <f t="shared" si="306"/>
        <v/>
      </c>
      <c r="BA328" s="34" t="str">
        <f t="shared" si="307"/>
        <v/>
      </c>
      <c r="BB328" s="34" t="str">
        <f t="shared" si="308"/>
        <v/>
      </c>
      <c r="BC328" s="34" t="str">
        <f t="shared" si="309"/>
        <v/>
      </c>
      <c r="BD328" s="34" t="str">
        <f t="shared" si="289"/>
        <v/>
      </c>
      <c r="BE328" s="34" t="str">
        <f t="shared" si="290"/>
        <v/>
      </c>
      <c r="BF328" s="34" t="str">
        <f t="shared" si="291"/>
        <v/>
      </c>
      <c r="BG328" s="34" t="str">
        <f t="shared" si="292"/>
        <v/>
      </c>
      <c r="BH328" s="34" t="str">
        <f t="shared" si="293"/>
        <v/>
      </c>
      <c r="BI328" s="34" t="str">
        <f t="shared" si="294"/>
        <v/>
      </c>
      <c r="BJ328" s="34" t="str">
        <f t="shared" si="295"/>
        <v/>
      </c>
      <c r="BK328" s="34" t="str">
        <f t="shared" si="296"/>
        <v/>
      </c>
      <c r="BL328" s="34" t="str">
        <f t="shared" si="297"/>
        <v/>
      </c>
      <c r="BM328" s="34" t="str">
        <f t="shared" si="298"/>
        <v/>
      </c>
      <c r="BN328" s="36" t="e">
        <f t="shared" si="287"/>
        <v>#DIV/0!</v>
      </c>
      <c r="BO328" s="36" t="e">
        <f t="shared" si="288"/>
        <v>#DIV/0!</v>
      </c>
      <c r="BP328" s="37" t="str">
        <f t="shared" si="310"/>
        <v/>
      </c>
      <c r="BQ328" s="37" t="str">
        <f t="shared" si="311"/>
        <v/>
      </c>
      <c r="BR328" s="37" t="str">
        <f t="shared" si="312"/>
        <v/>
      </c>
      <c r="BS328" s="37" t="str">
        <f t="shared" si="313"/>
        <v/>
      </c>
      <c r="BT328" s="37" t="str">
        <f t="shared" si="314"/>
        <v/>
      </c>
      <c r="BU328" s="37" t="str">
        <f t="shared" si="315"/>
        <v/>
      </c>
      <c r="BV328" s="37" t="str">
        <f t="shared" si="316"/>
        <v/>
      </c>
      <c r="BW328" s="37" t="str">
        <f t="shared" si="317"/>
        <v/>
      </c>
      <c r="BX328" s="37" t="str">
        <f t="shared" si="318"/>
        <v/>
      </c>
      <c r="BY328" s="37" t="str">
        <f t="shared" si="319"/>
        <v/>
      </c>
      <c r="BZ328" s="37" t="str">
        <f t="shared" si="320"/>
        <v/>
      </c>
      <c r="CA328" s="37" t="str">
        <f t="shared" si="321"/>
        <v/>
      </c>
      <c r="CB328" s="37" t="str">
        <f t="shared" si="322"/>
        <v/>
      </c>
      <c r="CC328" s="37" t="str">
        <f t="shared" si="323"/>
        <v/>
      </c>
      <c r="CD328" s="37" t="str">
        <f t="shared" si="324"/>
        <v/>
      </c>
      <c r="CE328" s="37" t="str">
        <f t="shared" si="325"/>
        <v/>
      </c>
      <c r="CF328" s="37" t="str">
        <f t="shared" si="326"/>
        <v/>
      </c>
      <c r="CG328" s="37" t="str">
        <f t="shared" si="327"/>
        <v/>
      </c>
      <c r="CH328" s="37" t="str">
        <f t="shared" si="328"/>
        <v/>
      </c>
      <c r="CI328" s="37" t="str">
        <f t="shared" si="329"/>
        <v/>
      </c>
    </row>
    <row r="329" spans="1:87" ht="12.75">
      <c r="A329" s="16"/>
      <c r="B329" s="14" t="str">
        <f>'Gene Table'!E328</f>
        <v>ADIPOR2</v>
      </c>
      <c r="C329" s="14" t="s">
        <v>157</v>
      </c>
      <c r="D329" s="15" t="str">
        <f>IF(SUM('Test Sample Data'!D$3:D$98)&gt;10,IF(AND(ISNUMBER('Test Sample Data'!D328),'Test Sample Data'!D328&lt;$B$1,'Test Sample Data'!D328&gt;0),'Test Sample Data'!D328,$B$1),"")</f>
        <v/>
      </c>
      <c r="E329" s="15" t="str">
        <f>IF(SUM('Test Sample Data'!E$3:E$98)&gt;10,IF(AND(ISNUMBER('Test Sample Data'!E328),'Test Sample Data'!E328&lt;$B$1,'Test Sample Data'!E328&gt;0),'Test Sample Data'!E328,$B$1),"")</f>
        <v/>
      </c>
      <c r="F329" s="15" t="str">
        <f>IF(SUM('Test Sample Data'!F$3:F$98)&gt;10,IF(AND(ISNUMBER('Test Sample Data'!F328),'Test Sample Data'!F328&lt;$B$1,'Test Sample Data'!F328&gt;0),'Test Sample Data'!F328,$B$1),"")</f>
        <v/>
      </c>
      <c r="G329" s="15" t="str">
        <f>IF(SUM('Test Sample Data'!G$3:G$98)&gt;10,IF(AND(ISNUMBER('Test Sample Data'!G328),'Test Sample Data'!G328&lt;$B$1,'Test Sample Data'!G328&gt;0),'Test Sample Data'!G328,$B$1),"")</f>
        <v/>
      </c>
      <c r="H329" s="15" t="str">
        <f>IF(SUM('Test Sample Data'!H$3:H$98)&gt;10,IF(AND(ISNUMBER('Test Sample Data'!H328),'Test Sample Data'!H328&lt;$B$1,'Test Sample Data'!H328&gt;0),'Test Sample Data'!H328,$B$1),"")</f>
        <v/>
      </c>
      <c r="I329" s="15" t="str">
        <f>IF(SUM('Test Sample Data'!I$3:I$98)&gt;10,IF(AND(ISNUMBER('Test Sample Data'!I328),'Test Sample Data'!I328&lt;$B$1,'Test Sample Data'!I328&gt;0),'Test Sample Data'!I328,$B$1),"")</f>
        <v/>
      </c>
      <c r="J329" s="15" t="str">
        <f>IF(SUM('Test Sample Data'!J$3:J$98)&gt;10,IF(AND(ISNUMBER('Test Sample Data'!J328),'Test Sample Data'!J328&lt;$B$1,'Test Sample Data'!J328&gt;0),'Test Sample Data'!J328,$B$1),"")</f>
        <v/>
      </c>
      <c r="K329" s="15" t="str">
        <f>IF(SUM('Test Sample Data'!K$3:K$98)&gt;10,IF(AND(ISNUMBER('Test Sample Data'!K328),'Test Sample Data'!K328&lt;$B$1,'Test Sample Data'!K328&gt;0),'Test Sample Data'!K328,$B$1),"")</f>
        <v/>
      </c>
      <c r="L329" s="15" t="str">
        <f>IF(SUM('Test Sample Data'!L$3:L$98)&gt;10,IF(AND(ISNUMBER('Test Sample Data'!L328),'Test Sample Data'!L328&lt;$B$1,'Test Sample Data'!L328&gt;0),'Test Sample Data'!L328,$B$1),"")</f>
        <v/>
      </c>
      <c r="M329" s="15" t="str">
        <f>IF(SUM('Test Sample Data'!M$3:M$98)&gt;10,IF(AND(ISNUMBER('Test Sample Data'!M328),'Test Sample Data'!M328&lt;$B$1,'Test Sample Data'!M328&gt;0),'Test Sample Data'!M328,$B$1),"")</f>
        <v/>
      </c>
      <c r="N329" s="15" t="str">
        <f>'Gene Table'!E328</f>
        <v>ADIPOR2</v>
      </c>
      <c r="O329" s="14" t="s">
        <v>157</v>
      </c>
      <c r="P329" s="15" t="str">
        <f>IF(SUM('Control Sample Data'!D$3:D$98)&gt;10,IF(AND(ISNUMBER('Control Sample Data'!D328),'Control Sample Data'!D328&lt;$B$1,'Control Sample Data'!D328&gt;0),'Control Sample Data'!D328,$B$1),"")</f>
        <v/>
      </c>
      <c r="Q329" s="15" t="str">
        <f>IF(SUM('Control Sample Data'!E$3:E$98)&gt;10,IF(AND(ISNUMBER('Control Sample Data'!E328),'Control Sample Data'!E328&lt;$B$1,'Control Sample Data'!E328&gt;0),'Control Sample Data'!E328,$B$1),"")</f>
        <v/>
      </c>
      <c r="R329" s="15" t="str">
        <f>IF(SUM('Control Sample Data'!F$3:F$98)&gt;10,IF(AND(ISNUMBER('Control Sample Data'!F328),'Control Sample Data'!F328&lt;$B$1,'Control Sample Data'!F328&gt;0),'Control Sample Data'!F328,$B$1),"")</f>
        <v/>
      </c>
      <c r="S329" s="15" t="str">
        <f>IF(SUM('Control Sample Data'!G$3:G$98)&gt;10,IF(AND(ISNUMBER('Control Sample Data'!G328),'Control Sample Data'!G328&lt;$B$1,'Control Sample Data'!G328&gt;0),'Control Sample Data'!G328,$B$1),"")</f>
        <v/>
      </c>
      <c r="T329" s="15" t="str">
        <f>IF(SUM('Control Sample Data'!H$3:H$98)&gt;10,IF(AND(ISNUMBER('Control Sample Data'!H328),'Control Sample Data'!H328&lt;$B$1,'Control Sample Data'!H328&gt;0),'Control Sample Data'!H328,$B$1),"")</f>
        <v/>
      </c>
      <c r="U329" s="15" t="str">
        <f>IF(SUM('Control Sample Data'!I$3:I$98)&gt;10,IF(AND(ISNUMBER('Control Sample Data'!I328),'Control Sample Data'!I328&lt;$B$1,'Control Sample Data'!I328&gt;0),'Control Sample Data'!I328,$B$1),"")</f>
        <v/>
      </c>
      <c r="V329" s="15" t="str">
        <f>IF(SUM('Control Sample Data'!J$3:J$98)&gt;10,IF(AND(ISNUMBER('Control Sample Data'!J328),'Control Sample Data'!J328&lt;$B$1,'Control Sample Data'!J328&gt;0),'Control Sample Data'!J328,$B$1),"")</f>
        <v/>
      </c>
      <c r="W329" s="15" t="str">
        <f>IF(SUM('Control Sample Data'!K$3:K$98)&gt;10,IF(AND(ISNUMBER('Control Sample Data'!K328),'Control Sample Data'!K328&lt;$B$1,'Control Sample Data'!K328&gt;0),'Control Sample Data'!K328,$B$1),"")</f>
        <v/>
      </c>
      <c r="X329" s="15" t="str">
        <f>IF(SUM('Control Sample Data'!L$3:L$98)&gt;10,IF(AND(ISNUMBER('Control Sample Data'!L328),'Control Sample Data'!L328&lt;$B$1,'Control Sample Data'!L328&gt;0),'Control Sample Data'!L328,$B$1),"")</f>
        <v/>
      </c>
      <c r="Y329" s="15" t="str">
        <f>IF(SUM('Control Sample Data'!M$3:M$98)&gt;10,IF(AND(ISNUMBER('Control Sample Data'!M328),'Control Sample Data'!M328&lt;$B$1,'Control Sample Data'!M328&gt;0),'Control Sample Data'!M328,$B$1),"")</f>
        <v/>
      </c>
      <c r="AT329" s="34" t="str">
        <f t="shared" si="300"/>
        <v/>
      </c>
      <c r="AU329" s="34" t="str">
        <f t="shared" si="301"/>
        <v/>
      </c>
      <c r="AV329" s="34" t="str">
        <f t="shared" si="302"/>
        <v/>
      </c>
      <c r="AW329" s="34" t="str">
        <f t="shared" si="303"/>
        <v/>
      </c>
      <c r="AX329" s="34" t="str">
        <f t="shared" si="304"/>
        <v/>
      </c>
      <c r="AY329" s="34" t="str">
        <f t="shared" si="305"/>
        <v/>
      </c>
      <c r="AZ329" s="34" t="str">
        <f t="shared" si="306"/>
        <v/>
      </c>
      <c r="BA329" s="34" t="str">
        <f t="shared" si="307"/>
        <v/>
      </c>
      <c r="BB329" s="34" t="str">
        <f t="shared" si="308"/>
        <v/>
      </c>
      <c r="BC329" s="34" t="str">
        <f t="shared" si="309"/>
        <v/>
      </c>
      <c r="BD329" s="34" t="str">
        <f t="shared" si="289"/>
        <v/>
      </c>
      <c r="BE329" s="34" t="str">
        <f t="shared" si="290"/>
        <v/>
      </c>
      <c r="BF329" s="34" t="str">
        <f t="shared" si="291"/>
        <v/>
      </c>
      <c r="BG329" s="34" t="str">
        <f t="shared" si="292"/>
        <v/>
      </c>
      <c r="BH329" s="34" t="str">
        <f t="shared" si="293"/>
        <v/>
      </c>
      <c r="BI329" s="34" t="str">
        <f t="shared" si="294"/>
        <v/>
      </c>
      <c r="BJ329" s="34" t="str">
        <f t="shared" si="295"/>
        <v/>
      </c>
      <c r="BK329" s="34" t="str">
        <f t="shared" si="296"/>
        <v/>
      </c>
      <c r="BL329" s="34" t="str">
        <f t="shared" si="297"/>
        <v/>
      </c>
      <c r="BM329" s="34" t="str">
        <f t="shared" si="298"/>
        <v/>
      </c>
      <c r="BN329" s="36" t="e">
        <f t="shared" si="287"/>
        <v>#DIV/0!</v>
      </c>
      <c r="BO329" s="36" t="e">
        <f t="shared" si="288"/>
        <v>#DIV/0!</v>
      </c>
      <c r="BP329" s="37" t="str">
        <f t="shared" si="310"/>
        <v/>
      </c>
      <c r="BQ329" s="37" t="str">
        <f t="shared" si="311"/>
        <v/>
      </c>
      <c r="BR329" s="37" t="str">
        <f t="shared" si="312"/>
        <v/>
      </c>
      <c r="BS329" s="37" t="str">
        <f t="shared" si="313"/>
        <v/>
      </c>
      <c r="BT329" s="37" t="str">
        <f t="shared" si="314"/>
        <v/>
      </c>
      <c r="BU329" s="37" t="str">
        <f t="shared" si="315"/>
        <v/>
      </c>
      <c r="BV329" s="37" t="str">
        <f t="shared" si="316"/>
        <v/>
      </c>
      <c r="BW329" s="37" t="str">
        <f t="shared" si="317"/>
        <v/>
      </c>
      <c r="BX329" s="37" t="str">
        <f t="shared" si="318"/>
        <v/>
      </c>
      <c r="BY329" s="37" t="str">
        <f t="shared" si="319"/>
        <v/>
      </c>
      <c r="BZ329" s="37" t="str">
        <f t="shared" si="320"/>
        <v/>
      </c>
      <c r="CA329" s="37" t="str">
        <f t="shared" si="321"/>
        <v/>
      </c>
      <c r="CB329" s="37" t="str">
        <f t="shared" si="322"/>
        <v/>
      </c>
      <c r="CC329" s="37" t="str">
        <f t="shared" si="323"/>
        <v/>
      </c>
      <c r="CD329" s="37" t="str">
        <f t="shared" si="324"/>
        <v/>
      </c>
      <c r="CE329" s="37" t="str">
        <f t="shared" si="325"/>
        <v/>
      </c>
      <c r="CF329" s="37" t="str">
        <f t="shared" si="326"/>
        <v/>
      </c>
      <c r="CG329" s="37" t="str">
        <f t="shared" si="327"/>
        <v/>
      </c>
      <c r="CH329" s="37" t="str">
        <f t="shared" si="328"/>
        <v/>
      </c>
      <c r="CI329" s="37" t="str">
        <f t="shared" si="329"/>
        <v/>
      </c>
    </row>
    <row r="330" spans="1:87" ht="12.75">
      <c r="A330" s="16"/>
      <c r="B330" s="14" t="str">
        <f>'Gene Table'!E329</f>
        <v>CXCR4</v>
      </c>
      <c r="C330" s="14" t="s">
        <v>161</v>
      </c>
      <c r="D330" s="15" t="str">
        <f>IF(SUM('Test Sample Data'!D$3:D$98)&gt;10,IF(AND(ISNUMBER('Test Sample Data'!D329),'Test Sample Data'!D329&lt;$B$1,'Test Sample Data'!D329&gt;0),'Test Sample Data'!D329,$B$1),"")</f>
        <v/>
      </c>
      <c r="E330" s="15" t="str">
        <f>IF(SUM('Test Sample Data'!E$3:E$98)&gt;10,IF(AND(ISNUMBER('Test Sample Data'!E329),'Test Sample Data'!E329&lt;$B$1,'Test Sample Data'!E329&gt;0),'Test Sample Data'!E329,$B$1),"")</f>
        <v/>
      </c>
      <c r="F330" s="15" t="str">
        <f>IF(SUM('Test Sample Data'!F$3:F$98)&gt;10,IF(AND(ISNUMBER('Test Sample Data'!F329),'Test Sample Data'!F329&lt;$B$1,'Test Sample Data'!F329&gt;0),'Test Sample Data'!F329,$B$1),"")</f>
        <v/>
      </c>
      <c r="G330" s="15" t="str">
        <f>IF(SUM('Test Sample Data'!G$3:G$98)&gt;10,IF(AND(ISNUMBER('Test Sample Data'!G329),'Test Sample Data'!G329&lt;$B$1,'Test Sample Data'!G329&gt;0),'Test Sample Data'!G329,$B$1),"")</f>
        <v/>
      </c>
      <c r="H330" s="15" t="str">
        <f>IF(SUM('Test Sample Data'!H$3:H$98)&gt;10,IF(AND(ISNUMBER('Test Sample Data'!H329),'Test Sample Data'!H329&lt;$B$1,'Test Sample Data'!H329&gt;0),'Test Sample Data'!H329,$B$1),"")</f>
        <v/>
      </c>
      <c r="I330" s="15" t="str">
        <f>IF(SUM('Test Sample Data'!I$3:I$98)&gt;10,IF(AND(ISNUMBER('Test Sample Data'!I329),'Test Sample Data'!I329&lt;$B$1,'Test Sample Data'!I329&gt;0),'Test Sample Data'!I329,$B$1),"")</f>
        <v/>
      </c>
      <c r="J330" s="15" t="str">
        <f>IF(SUM('Test Sample Data'!J$3:J$98)&gt;10,IF(AND(ISNUMBER('Test Sample Data'!J329),'Test Sample Data'!J329&lt;$B$1,'Test Sample Data'!J329&gt;0),'Test Sample Data'!J329,$B$1),"")</f>
        <v/>
      </c>
      <c r="K330" s="15" t="str">
        <f>IF(SUM('Test Sample Data'!K$3:K$98)&gt;10,IF(AND(ISNUMBER('Test Sample Data'!K329),'Test Sample Data'!K329&lt;$B$1,'Test Sample Data'!K329&gt;0),'Test Sample Data'!K329,$B$1),"")</f>
        <v/>
      </c>
      <c r="L330" s="15" t="str">
        <f>IF(SUM('Test Sample Data'!L$3:L$98)&gt;10,IF(AND(ISNUMBER('Test Sample Data'!L329),'Test Sample Data'!L329&lt;$B$1,'Test Sample Data'!L329&gt;0),'Test Sample Data'!L329,$B$1),"")</f>
        <v/>
      </c>
      <c r="M330" s="15" t="str">
        <f>IF(SUM('Test Sample Data'!M$3:M$98)&gt;10,IF(AND(ISNUMBER('Test Sample Data'!M329),'Test Sample Data'!M329&lt;$B$1,'Test Sample Data'!M329&gt;0),'Test Sample Data'!M329,$B$1),"")</f>
        <v/>
      </c>
      <c r="N330" s="15" t="str">
        <f>'Gene Table'!E329</f>
        <v>CXCR4</v>
      </c>
      <c r="O330" s="14" t="s">
        <v>161</v>
      </c>
      <c r="P330" s="15" t="str">
        <f>IF(SUM('Control Sample Data'!D$3:D$98)&gt;10,IF(AND(ISNUMBER('Control Sample Data'!D329),'Control Sample Data'!D329&lt;$B$1,'Control Sample Data'!D329&gt;0),'Control Sample Data'!D329,$B$1),"")</f>
        <v/>
      </c>
      <c r="Q330" s="15" t="str">
        <f>IF(SUM('Control Sample Data'!E$3:E$98)&gt;10,IF(AND(ISNUMBER('Control Sample Data'!E329),'Control Sample Data'!E329&lt;$B$1,'Control Sample Data'!E329&gt;0),'Control Sample Data'!E329,$B$1),"")</f>
        <v/>
      </c>
      <c r="R330" s="15" t="str">
        <f>IF(SUM('Control Sample Data'!F$3:F$98)&gt;10,IF(AND(ISNUMBER('Control Sample Data'!F329),'Control Sample Data'!F329&lt;$B$1,'Control Sample Data'!F329&gt;0),'Control Sample Data'!F329,$B$1),"")</f>
        <v/>
      </c>
      <c r="S330" s="15" t="str">
        <f>IF(SUM('Control Sample Data'!G$3:G$98)&gt;10,IF(AND(ISNUMBER('Control Sample Data'!G329),'Control Sample Data'!G329&lt;$B$1,'Control Sample Data'!G329&gt;0),'Control Sample Data'!G329,$B$1),"")</f>
        <v/>
      </c>
      <c r="T330" s="15" t="str">
        <f>IF(SUM('Control Sample Data'!H$3:H$98)&gt;10,IF(AND(ISNUMBER('Control Sample Data'!H329),'Control Sample Data'!H329&lt;$B$1,'Control Sample Data'!H329&gt;0),'Control Sample Data'!H329,$B$1),"")</f>
        <v/>
      </c>
      <c r="U330" s="15" t="str">
        <f>IF(SUM('Control Sample Data'!I$3:I$98)&gt;10,IF(AND(ISNUMBER('Control Sample Data'!I329),'Control Sample Data'!I329&lt;$B$1,'Control Sample Data'!I329&gt;0),'Control Sample Data'!I329,$B$1),"")</f>
        <v/>
      </c>
      <c r="V330" s="15" t="str">
        <f>IF(SUM('Control Sample Data'!J$3:J$98)&gt;10,IF(AND(ISNUMBER('Control Sample Data'!J329),'Control Sample Data'!J329&lt;$B$1,'Control Sample Data'!J329&gt;0),'Control Sample Data'!J329,$B$1),"")</f>
        <v/>
      </c>
      <c r="W330" s="15" t="str">
        <f>IF(SUM('Control Sample Data'!K$3:K$98)&gt;10,IF(AND(ISNUMBER('Control Sample Data'!K329),'Control Sample Data'!K329&lt;$B$1,'Control Sample Data'!K329&gt;0),'Control Sample Data'!K329,$B$1),"")</f>
        <v/>
      </c>
      <c r="X330" s="15" t="str">
        <f>IF(SUM('Control Sample Data'!L$3:L$98)&gt;10,IF(AND(ISNUMBER('Control Sample Data'!L329),'Control Sample Data'!L329&lt;$B$1,'Control Sample Data'!L329&gt;0),'Control Sample Data'!L329,$B$1),"")</f>
        <v/>
      </c>
      <c r="Y330" s="15" t="str">
        <f>IF(SUM('Control Sample Data'!M$3:M$98)&gt;10,IF(AND(ISNUMBER('Control Sample Data'!M329),'Control Sample Data'!M329&lt;$B$1,'Control Sample Data'!M329&gt;0),'Control Sample Data'!M329,$B$1),"")</f>
        <v/>
      </c>
      <c r="AT330" s="34" t="str">
        <f t="shared" si="300"/>
        <v/>
      </c>
      <c r="AU330" s="34" t="str">
        <f t="shared" si="301"/>
        <v/>
      </c>
      <c r="AV330" s="34" t="str">
        <f t="shared" si="302"/>
        <v/>
      </c>
      <c r="AW330" s="34" t="str">
        <f t="shared" si="303"/>
        <v/>
      </c>
      <c r="AX330" s="34" t="str">
        <f t="shared" si="304"/>
        <v/>
      </c>
      <c r="AY330" s="34" t="str">
        <f t="shared" si="305"/>
        <v/>
      </c>
      <c r="AZ330" s="34" t="str">
        <f t="shared" si="306"/>
        <v/>
      </c>
      <c r="BA330" s="34" t="str">
        <f t="shared" si="307"/>
        <v/>
      </c>
      <c r="BB330" s="34" t="str">
        <f t="shared" si="308"/>
        <v/>
      </c>
      <c r="BC330" s="34" t="str">
        <f t="shared" si="309"/>
        <v/>
      </c>
      <c r="BD330" s="34" t="str">
        <f t="shared" si="289"/>
        <v/>
      </c>
      <c r="BE330" s="34" t="str">
        <f t="shared" si="290"/>
        <v/>
      </c>
      <c r="BF330" s="34" t="str">
        <f t="shared" si="291"/>
        <v/>
      </c>
      <c r="BG330" s="34" t="str">
        <f t="shared" si="292"/>
        <v/>
      </c>
      <c r="BH330" s="34" t="str">
        <f t="shared" si="293"/>
        <v/>
      </c>
      <c r="BI330" s="34" t="str">
        <f t="shared" si="294"/>
        <v/>
      </c>
      <c r="BJ330" s="34" t="str">
        <f t="shared" si="295"/>
        <v/>
      </c>
      <c r="BK330" s="34" t="str">
        <f t="shared" si="296"/>
        <v/>
      </c>
      <c r="BL330" s="34" t="str">
        <f t="shared" si="297"/>
        <v/>
      </c>
      <c r="BM330" s="34" t="str">
        <f t="shared" si="298"/>
        <v/>
      </c>
      <c r="BN330" s="36" t="e">
        <f t="shared" si="287"/>
        <v>#DIV/0!</v>
      </c>
      <c r="BO330" s="36" t="e">
        <f t="shared" si="288"/>
        <v>#DIV/0!</v>
      </c>
      <c r="BP330" s="37" t="str">
        <f t="shared" si="310"/>
        <v/>
      </c>
      <c r="BQ330" s="37" t="str">
        <f t="shared" si="311"/>
        <v/>
      </c>
      <c r="BR330" s="37" t="str">
        <f t="shared" si="312"/>
        <v/>
      </c>
      <c r="BS330" s="37" t="str">
        <f t="shared" si="313"/>
        <v/>
      </c>
      <c r="BT330" s="37" t="str">
        <f t="shared" si="314"/>
        <v/>
      </c>
      <c r="BU330" s="37" t="str">
        <f t="shared" si="315"/>
        <v/>
      </c>
      <c r="BV330" s="37" t="str">
        <f t="shared" si="316"/>
        <v/>
      </c>
      <c r="BW330" s="37" t="str">
        <f t="shared" si="317"/>
        <v/>
      </c>
      <c r="BX330" s="37" t="str">
        <f t="shared" si="318"/>
        <v/>
      </c>
      <c r="BY330" s="37" t="str">
        <f t="shared" si="319"/>
        <v/>
      </c>
      <c r="BZ330" s="37" t="str">
        <f t="shared" si="320"/>
        <v/>
      </c>
      <c r="CA330" s="37" t="str">
        <f t="shared" si="321"/>
        <v/>
      </c>
      <c r="CB330" s="37" t="str">
        <f t="shared" si="322"/>
        <v/>
      </c>
      <c r="CC330" s="37" t="str">
        <f t="shared" si="323"/>
        <v/>
      </c>
      <c r="CD330" s="37" t="str">
        <f t="shared" si="324"/>
        <v/>
      </c>
      <c r="CE330" s="37" t="str">
        <f t="shared" si="325"/>
        <v/>
      </c>
      <c r="CF330" s="37" t="str">
        <f t="shared" si="326"/>
        <v/>
      </c>
      <c r="CG330" s="37" t="str">
        <f t="shared" si="327"/>
        <v/>
      </c>
      <c r="CH330" s="37" t="str">
        <f t="shared" si="328"/>
        <v/>
      </c>
      <c r="CI330" s="37" t="str">
        <f t="shared" si="329"/>
        <v/>
      </c>
    </row>
    <row r="331" spans="1:87" ht="12.75">
      <c r="A331" s="16"/>
      <c r="B331" s="14" t="str">
        <f>'Gene Table'!E330</f>
        <v>PRDM2</v>
      </c>
      <c r="C331" s="14" t="s">
        <v>165</v>
      </c>
      <c r="D331" s="15" t="str">
        <f>IF(SUM('Test Sample Data'!D$3:D$98)&gt;10,IF(AND(ISNUMBER('Test Sample Data'!D330),'Test Sample Data'!D330&lt;$B$1,'Test Sample Data'!D330&gt;0),'Test Sample Data'!D330,$B$1),"")</f>
        <v/>
      </c>
      <c r="E331" s="15" t="str">
        <f>IF(SUM('Test Sample Data'!E$3:E$98)&gt;10,IF(AND(ISNUMBER('Test Sample Data'!E330),'Test Sample Data'!E330&lt;$B$1,'Test Sample Data'!E330&gt;0),'Test Sample Data'!E330,$B$1),"")</f>
        <v/>
      </c>
      <c r="F331" s="15" t="str">
        <f>IF(SUM('Test Sample Data'!F$3:F$98)&gt;10,IF(AND(ISNUMBER('Test Sample Data'!F330),'Test Sample Data'!F330&lt;$B$1,'Test Sample Data'!F330&gt;0),'Test Sample Data'!F330,$B$1),"")</f>
        <v/>
      </c>
      <c r="G331" s="15" t="str">
        <f>IF(SUM('Test Sample Data'!G$3:G$98)&gt;10,IF(AND(ISNUMBER('Test Sample Data'!G330),'Test Sample Data'!G330&lt;$B$1,'Test Sample Data'!G330&gt;0),'Test Sample Data'!G330,$B$1),"")</f>
        <v/>
      </c>
      <c r="H331" s="15" t="str">
        <f>IF(SUM('Test Sample Data'!H$3:H$98)&gt;10,IF(AND(ISNUMBER('Test Sample Data'!H330),'Test Sample Data'!H330&lt;$B$1,'Test Sample Data'!H330&gt;0),'Test Sample Data'!H330,$B$1),"")</f>
        <v/>
      </c>
      <c r="I331" s="15" t="str">
        <f>IF(SUM('Test Sample Data'!I$3:I$98)&gt;10,IF(AND(ISNUMBER('Test Sample Data'!I330),'Test Sample Data'!I330&lt;$B$1,'Test Sample Data'!I330&gt;0),'Test Sample Data'!I330,$B$1),"")</f>
        <v/>
      </c>
      <c r="J331" s="15" t="str">
        <f>IF(SUM('Test Sample Data'!J$3:J$98)&gt;10,IF(AND(ISNUMBER('Test Sample Data'!J330),'Test Sample Data'!J330&lt;$B$1,'Test Sample Data'!J330&gt;0),'Test Sample Data'!J330,$B$1),"")</f>
        <v/>
      </c>
      <c r="K331" s="15" t="str">
        <f>IF(SUM('Test Sample Data'!K$3:K$98)&gt;10,IF(AND(ISNUMBER('Test Sample Data'!K330),'Test Sample Data'!K330&lt;$B$1,'Test Sample Data'!K330&gt;0),'Test Sample Data'!K330,$B$1),"")</f>
        <v/>
      </c>
      <c r="L331" s="15" t="str">
        <f>IF(SUM('Test Sample Data'!L$3:L$98)&gt;10,IF(AND(ISNUMBER('Test Sample Data'!L330),'Test Sample Data'!L330&lt;$B$1,'Test Sample Data'!L330&gt;0),'Test Sample Data'!L330,$B$1),"")</f>
        <v/>
      </c>
      <c r="M331" s="15" t="str">
        <f>IF(SUM('Test Sample Data'!M$3:M$98)&gt;10,IF(AND(ISNUMBER('Test Sample Data'!M330),'Test Sample Data'!M330&lt;$B$1,'Test Sample Data'!M330&gt;0),'Test Sample Data'!M330,$B$1),"")</f>
        <v/>
      </c>
      <c r="N331" s="15" t="str">
        <f>'Gene Table'!E330</f>
        <v>PRDM2</v>
      </c>
      <c r="O331" s="14" t="s">
        <v>165</v>
      </c>
      <c r="P331" s="15" t="str">
        <f>IF(SUM('Control Sample Data'!D$3:D$98)&gt;10,IF(AND(ISNUMBER('Control Sample Data'!D330),'Control Sample Data'!D330&lt;$B$1,'Control Sample Data'!D330&gt;0),'Control Sample Data'!D330,$B$1),"")</f>
        <v/>
      </c>
      <c r="Q331" s="15" t="str">
        <f>IF(SUM('Control Sample Data'!E$3:E$98)&gt;10,IF(AND(ISNUMBER('Control Sample Data'!E330),'Control Sample Data'!E330&lt;$B$1,'Control Sample Data'!E330&gt;0),'Control Sample Data'!E330,$B$1),"")</f>
        <v/>
      </c>
      <c r="R331" s="15" t="str">
        <f>IF(SUM('Control Sample Data'!F$3:F$98)&gt;10,IF(AND(ISNUMBER('Control Sample Data'!F330),'Control Sample Data'!F330&lt;$B$1,'Control Sample Data'!F330&gt;0),'Control Sample Data'!F330,$B$1),"")</f>
        <v/>
      </c>
      <c r="S331" s="15" t="str">
        <f>IF(SUM('Control Sample Data'!G$3:G$98)&gt;10,IF(AND(ISNUMBER('Control Sample Data'!G330),'Control Sample Data'!G330&lt;$B$1,'Control Sample Data'!G330&gt;0),'Control Sample Data'!G330,$B$1),"")</f>
        <v/>
      </c>
      <c r="T331" s="15" t="str">
        <f>IF(SUM('Control Sample Data'!H$3:H$98)&gt;10,IF(AND(ISNUMBER('Control Sample Data'!H330),'Control Sample Data'!H330&lt;$B$1,'Control Sample Data'!H330&gt;0),'Control Sample Data'!H330,$B$1),"")</f>
        <v/>
      </c>
      <c r="U331" s="15" t="str">
        <f>IF(SUM('Control Sample Data'!I$3:I$98)&gt;10,IF(AND(ISNUMBER('Control Sample Data'!I330),'Control Sample Data'!I330&lt;$B$1,'Control Sample Data'!I330&gt;0),'Control Sample Data'!I330,$B$1),"")</f>
        <v/>
      </c>
      <c r="V331" s="15" t="str">
        <f>IF(SUM('Control Sample Data'!J$3:J$98)&gt;10,IF(AND(ISNUMBER('Control Sample Data'!J330),'Control Sample Data'!J330&lt;$B$1,'Control Sample Data'!J330&gt;0),'Control Sample Data'!J330,$B$1),"")</f>
        <v/>
      </c>
      <c r="W331" s="15" t="str">
        <f>IF(SUM('Control Sample Data'!K$3:K$98)&gt;10,IF(AND(ISNUMBER('Control Sample Data'!K330),'Control Sample Data'!K330&lt;$B$1,'Control Sample Data'!K330&gt;0),'Control Sample Data'!K330,$B$1),"")</f>
        <v/>
      </c>
      <c r="X331" s="15" t="str">
        <f>IF(SUM('Control Sample Data'!L$3:L$98)&gt;10,IF(AND(ISNUMBER('Control Sample Data'!L330),'Control Sample Data'!L330&lt;$B$1,'Control Sample Data'!L330&gt;0),'Control Sample Data'!L330,$B$1),"")</f>
        <v/>
      </c>
      <c r="Y331" s="15" t="str">
        <f>IF(SUM('Control Sample Data'!M$3:M$98)&gt;10,IF(AND(ISNUMBER('Control Sample Data'!M330),'Control Sample Data'!M330&lt;$B$1,'Control Sample Data'!M330&gt;0),'Control Sample Data'!M330,$B$1),"")</f>
        <v/>
      </c>
      <c r="AT331" s="34" t="str">
        <f t="shared" si="300"/>
        <v/>
      </c>
      <c r="AU331" s="34" t="str">
        <f t="shared" si="301"/>
        <v/>
      </c>
      <c r="AV331" s="34" t="str">
        <f t="shared" si="302"/>
        <v/>
      </c>
      <c r="AW331" s="34" t="str">
        <f t="shared" si="303"/>
        <v/>
      </c>
      <c r="AX331" s="34" t="str">
        <f t="shared" si="304"/>
        <v/>
      </c>
      <c r="AY331" s="34" t="str">
        <f t="shared" si="305"/>
        <v/>
      </c>
      <c r="AZ331" s="34" t="str">
        <f t="shared" si="306"/>
        <v/>
      </c>
      <c r="BA331" s="34" t="str">
        <f t="shared" si="307"/>
        <v/>
      </c>
      <c r="BB331" s="34" t="str">
        <f t="shared" si="308"/>
        <v/>
      </c>
      <c r="BC331" s="34" t="str">
        <f t="shared" si="309"/>
        <v/>
      </c>
      <c r="BD331" s="34" t="str">
        <f t="shared" si="289"/>
        <v/>
      </c>
      <c r="BE331" s="34" t="str">
        <f t="shared" si="290"/>
        <v/>
      </c>
      <c r="BF331" s="34" t="str">
        <f t="shared" si="291"/>
        <v/>
      </c>
      <c r="BG331" s="34" t="str">
        <f t="shared" si="292"/>
        <v/>
      </c>
      <c r="BH331" s="34" t="str">
        <f t="shared" si="293"/>
        <v/>
      </c>
      <c r="BI331" s="34" t="str">
        <f t="shared" si="294"/>
        <v/>
      </c>
      <c r="BJ331" s="34" t="str">
        <f t="shared" si="295"/>
        <v/>
      </c>
      <c r="BK331" s="34" t="str">
        <f t="shared" si="296"/>
        <v/>
      </c>
      <c r="BL331" s="34" t="str">
        <f t="shared" si="297"/>
        <v/>
      </c>
      <c r="BM331" s="34" t="str">
        <f t="shared" si="298"/>
        <v/>
      </c>
      <c r="BN331" s="36" t="e">
        <f t="shared" si="287"/>
        <v>#DIV/0!</v>
      </c>
      <c r="BO331" s="36" t="e">
        <f t="shared" si="288"/>
        <v>#DIV/0!</v>
      </c>
      <c r="BP331" s="37" t="str">
        <f t="shared" si="310"/>
        <v/>
      </c>
      <c r="BQ331" s="37" t="str">
        <f t="shared" si="311"/>
        <v/>
      </c>
      <c r="BR331" s="37" t="str">
        <f t="shared" si="312"/>
        <v/>
      </c>
      <c r="BS331" s="37" t="str">
        <f t="shared" si="313"/>
        <v/>
      </c>
      <c r="BT331" s="37" t="str">
        <f t="shared" si="314"/>
        <v/>
      </c>
      <c r="BU331" s="37" t="str">
        <f t="shared" si="315"/>
        <v/>
      </c>
      <c r="BV331" s="37" t="str">
        <f t="shared" si="316"/>
        <v/>
      </c>
      <c r="BW331" s="37" t="str">
        <f t="shared" si="317"/>
        <v/>
      </c>
      <c r="BX331" s="37" t="str">
        <f t="shared" si="318"/>
        <v/>
      </c>
      <c r="BY331" s="37" t="str">
        <f t="shared" si="319"/>
        <v/>
      </c>
      <c r="BZ331" s="37" t="str">
        <f t="shared" si="320"/>
        <v/>
      </c>
      <c r="CA331" s="37" t="str">
        <f t="shared" si="321"/>
        <v/>
      </c>
      <c r="CB331" s="37" t="str">
        <f t="shared" si="322"/>
        <v/>
      </c>
      <c r="CC331" s="37" t="str">
        <f t="shared" si="323"/>
        <v/>
      </c>
      <c r="CD331" s="37" t="str">
        <f t="shared" si="324"/>
        <v/>
      </c>
      <c r="CE331" s="37" t="str">
        <f t="shared" si="325"/>
        <v/>
      </c>
      <c r="CF331" s="37" t="str">
        <f t="shared" si="326"/>
        <v/>
      </c>
      <c r="CG331" s="37" t="str">
        <f t="shared" si="327"/>
        <v/>
      </c>
      <c r="CH331" s="37" t="str">
        <f t="shared" si="328"/>
        <v/>
      </c>
      <c r="CI331" s="37" t="str">
        <f t="shared" si="329"/>
        <v/>
      </c>
    </row>
    <row r="332" spans="1:87" ht="12.75">
      <c r="A332" s="16"/>
      <c r="B332" s="14" t="str">
        <f>'Gene Table'!E331</f>
        <v>WEE1</v>
      </c>
      <c r="C332" s="14" t="s">
        <v>169</v>
      </c>
      <c r="D332" s="15" t="str">
        <f>IF(SUM('Test Sample Data'!D$3:D$98)&gt;10,IF(AND(ISNUMBER('Test Sample Data'!D331),'Test Sample Data'!D331&lt;$B$1,'Test Sample Data'!D331&gt;0),'Test Sample Data'!D331,$B$1),"")</f>
        <v/>
      </c>
      <c r="E332" s="15" t="str">
        <f>IF(SUM('Test Sample Data'!E$3:E$98)&gt;10,IF(AND(ISNUMBER('Test Sample Data'!E331),'Test Sample Data'!E331&lt;$B$1,'Test Sample Data'!E331&gt;0),'Test Sample Data'!E331,$B$1),"")</f>
        <v/>
      </c>
      <c r="F332" s="15" t="str">
        <f>IF(SUM('Test Sample Data'!F$3:F$98)&gt;10,IF(AND(ISNUMBER('Test Sample Data'!F331),'Test Sample Data'!F331&lt;$B$1,'Test Sample Data'!F331&gt;0),'Test Sample Data'!F331,$B$1),"")</f>
        <v/>
      </c>
      <c r="G332" s="15" t="str">
        <f>IF(SUM('Test Sample Data'!G$3:G$98)&gt;10,IF(AND(ISNUMBER('Test Sample Data'!G331),'Test Sample Data'!G331&lt;$B$1,'Test Sample Data'!G331&gt;0),'Test Sample Data'!G331,$B$1),"")</f>
        <v/>
      </c>
      <c r="H332" s="15" t="str">
        <f>IF(SUM('Test Sample Data'!H$3:H$98)&gt;10,IF(AND(ISNUMBER('Test Sample Data'!H331),'Test Sample Data'!H331&lt;$B$1,'Test Sample Data'!H331&gt;0),'Test Sample Data'!H331,$B$1),"")</f>
        <v/>
      </c>
      <c r="I332" s="15" t="str">
        <f>IF(SUM('Test Sample Data'!I$3:I$98)&gt;10,IF(AND(ISNUMBER('Test Sample Data'!I331),'Test Sample Data'!I331&lt;$B$1,'Test Sample Data'!I331&gt;0),'Test Sample Data'!I331,$B$1),"")</f>
        <v/>
      </c>
      <c r="J332" s="15" t="str">
        <f>IF(SUM('Test Sample Data'!J$3:J$98)&gt;10,IF(AND(ISNUMBER('Test Sample Data'!J331),'Test Sample Data'!J331&lt;$B$1,'Test Sample Data'!J331&gt;0),'Test Sample Data'!J331,$B$1),"")</f>
        <v/>
      </c>
      <c r="K332" s="15" t="str">
        <f>IF(SUM('Test Sample Data'!K$3:K$98)&gt;10,IF(AND(ISNUMBER('Test Sample Data'!K331),'Test Sample Data'!K331&lt;$B$1,'Test Sample Data'!K331&gt;0),'Test Sample Data'!K331,$B$1),"")</f>
        <v/>
      </c>
      <c r="L332" s="15" t="str">
        <f>IF(SUM('Test Sample Data'!L$3:L$98)&gt;10,IF(AND(ISNUMBER('Test Sample Data'!L331),'Test Sample Data'!L331&lt;$B$1,'Test Sample Data'!L331&gt;0),'Test Sample Data'!L331,$B$1),"")</f>
        <v/>
      </c>
      <c r="M332" s="15" t="str">
        <f>IF(SUM('Test Sample Data'!M$3:M$98)&gt;10,IF(AND(ISNUMBER('Test Sample Data'!M331),'Test Sample Data'!M331&lt;$B$1,'Test Sample Data'!M331&gt;0),'Test Sample Data'!M331,$B$1),"")</f>
        <v/>
      </c>
      <c r="N332" s="15" t="str">
        <f>'Gene Table'!E331</f>
        <v>WEE1</v>
      </c>
      <c r="O332" s="14" t="s">
        <v>169</v>
      </c>
      <c r="P332" s="15" t="str">
        <f>IF(SUM('Control Sample Data'!D$3:D$98)&gt;10,IF(AND(ISNUMBER('Control Sample Data'!D331),'Control Sample Data'!D331&lt;$B$1,'Control Sample Data'!D331&gt;0),'Control Sample Data'!D331,$B$1),"")</f>
        <v/>
      </c>
      <c r="Q332" s="15" t="str">
        <f>IF(SUM('Control Sample Data'!E$3:E$98)&gt;10,IF(AND(ISNUMBER('Control Sample Data'!E331),'Control Sample Data'!E331&lt;$B$1,'Control Sample Data'!E331&gt;0),'Control Sample Data'!E331,$B$1),"")</f>
        <v/>
      </c>
      <c r="R332" s="15" t="str">
        <f>IF(SUM('Control Sample Data'!F$3:F$98)&gt;10,IF(AND(ISNUMBER('Control Sample Data'!F331),'Control Sample Data'!F331&lt;$B$1,'Control Sample Data'!F331&gt;0),'Control Sample Data'!F331,$B$1),"")</f>
        <v/>
      </c>
      <c r="S332" s="15" t="str">
        <f>IF(SUM('Control Sample Data'!G$3:G$98)&gt;10,IF(AND(ISNUMBER('Control Sample Data'!G331),'Control Sample Data'!G331&lt;$B$1,'Control Sample Data'!G331&gt;0),'Control Sample Data'!G331,$B$1),"")</f>
        <v/>
      </c>
      <c r="T332" s="15" t="str">
        <f>IF(SUM('Control Sample Data'!H$3:H$98)&gt;10,IF(AND(ISNUMBER('Control Sample Data'!H331),'Control Sample Data'!H331&lt;$B$1,'Control Sample Data'!H331&gt;0),'Control Sample Data'!H331,$B$1),"")</f>
        <v/>
      </c>
      <c r="U332" s="15" t="str">
        <f>IF(SUM('Control Sample Data'!I$3:I$98)&gt;10,IF(AND(ISNUMBER('Control Sample Data'!I331),'Control Sample Data'!I331&lt;$B$1,'Control Sample Data'!I331&gt;0),'Control Sample Data'!I331,$B$1),"")</f>
        <v/>
      </c>
      <c r="V332" s="15" t="str">
        <f>IF(SUM('Control Sample Data'!J$3:J$98)&gt;10,IF(AND(ISNUMBER('Control Sample Data'!J331),'Control Sample Data'!J331&lt;$B$1,'Control Sample Data'!J331&gt;0),'Control Sample Data'!J331,$B$1),"")</f>
        <v/>
      </c>
      <c r="W332" s="15" t="str">
        <f>IF(SUM('Control Sample Data'!K$3:K$98)&gt;10,IF(AND(ISNUMBER('Control Sample Data'!K331),'Control Sample Data'!K331&lt;$B$1,'Control Sample Data'!K331&gt;0),'Control Sample Data'!K331,$B$1),"")</f>
        <v/>
      </c>
      <c r="X332" s="15" t="str">
        <f>IF(SUM('Control Sample Data'!L$3:L$98)&gt;10,IF(AND(ISNUMBER('Control Sample Data'!L331),'Control Sample Data'!L331&lt;$B$1,'Control Sample Data'!L331&gt;0),'Control Sample Data'!L331,$B$1),"")</f>
        <v/>
      </c>
      <c r="Y332" s="15" t="str">
        <f>IF(SUM('Control Sample Data'!M$3:M$98)&gt;10,IF(AND(ISNUMBER('Control Sample Data'!M331),'Control Sample Data'!M331&lt;$B$1,'Control Sample Data'!M331&gt;0),'Control Sample Data'!M331,$B$1),"")</f>
        <v/>
      </c>
      <c r="AT332" s="34" t="str">
        <f t="shared" si="300"/>
        <v/>
      </c>
      <c r="AU332" s="34" t="str">
        <f t="shared" si="301"/>
        <v/>
      </c>
      <c r="AV332" s="34" t="str">
        <f t="shared" si="302"/>
        <v/>
      </c>
      <c r="AW332" s="34" t="str">
        <f t="shared" si="303"/>
        <v/>
      </c>
      <c r="AX332" s="34" t="str">
        <f t="shared" si="304"/>
        <v/>
      </c>
      <c r="AY332" s="34" t="str">
        <f t="shared" si="305"/>
        <v/>
      </c>
      <c r="AZ332" s="34" t="str">
        <f t="shared" si="306"/>
        <v/>
      </c>
      <c r="BA332" s="34" t="str">
        <f t="shared" si="307"/>
        <v/>
      </c>
      <c r="BB332" s="34" t="str">
        <f t="shared" si="308"/>
        <v/>
      </c>
      <c r="BC332" s="34" t="str">
        <f t="shared" si="309"/>
        <v/>
      </c>
      <c r="BD332" s="34" t="str">
        <f t="shared" si="289"/>
        <v/>
      </c>
      <c r="BE332" s="34" t="str">
        <f t="shared" si="290"/>
        <v/>
      </c>
      <c r="BF332" s="34" t="str">
        <f t="shared" si="291"/>
        <v/>
      </c>
      <c r="BG332" s="34" t="str">
        <f t="shared" si="292"/>
        <v/>
      </c>
      <c r="BH332" s="34" t="str">
        <f t="shared" si="293"/>
        <v/>
      </c>
      <c r="BI332" s="34" t="str">
        <f t="shared" si="294"/>
        <v/>
      </c>
      <c r="BJ332" s="34" t="str">
        <f t="shared" si="295"/>
        <v/>
      </c>
      <c r="BK332" s="34" t="str">
        <f t="shared" si="296"/>
        <v/>
      </c>
      <c r="BL332" s="34" t="str">
        <f t="shared" si="297"/>
        <v/>
      </c>
      <c r="BM332" s="34" t="str">
        <f t="shared" si="298"/>
        <v/>
      </c>
      <c r="BN332" s="36" t="e">
        <f t="shared" si="287"/>
        <v>#DIV/0!</v>
      </c>
      <c r="BO332" s="36" t="e">
        <f t="shared" si="288"/>
        <v>#DIV/0!</v>
      </c>
      <c r="BP332" s="37" t="str">
        <f t="shared" si="310"/>
        <v/>
      </c>
      <c r="BQ332" s="37" t="str">
        <f t="shared" si="311"/>
        <v/>
      </c>
      <c r="BR332" s="37" t="str">
        <f t="shared" si="312"/>
        <v/>
      </c>
      <c r="BS332" s="37" t="str">
        <f t="shared" si="313"/>
        <v/>
      </c>
      <c r="BT332" s="37" t="str">
        <f t="shared" si="314"/>
        <v/>
      </c>
      <c r="BU332" s="37" t="str">
        <f t="shared" si="315"/>
        <v/>
      </c>
      <c r="BV332" s="37" t="str">
        <f t="shared" si="316"/>
        <v/>
      </c>
      <c r="BW332" s="37" t="str">
        <f t="shared" si="317"/>
        <v/>
      </c>
      <c r="BX332" s="37" t="str">
        <f t="shared" si="318"/>
        <v/>
      </c>
      <c r="BY332" s="37" t="str">
        <f t="shared" si="319"/>
        <v/>
      </c>
      <c r="BZ332" s="37" t="str">
        <f t="shared" si="320"/>
        <v/>
      </c>
      <c r="CA332" s="37" t="str">
        <f t="shared" si="321"/>
        <v/>
      </c>
      <c r="CB332" s="37" t="str">
        <f t="shared" si="322"/>
        <v/>
      </c>
      <c r="CC332" s="37" t="str">
        <f t="shared" si="323"/>
        <v/>
      </c>
      <c r="CD332" s="37" t="str">
        <f t="shared" si="324"/>
        <v/>
      </c>
      <c r="CE332" s="37" t="str">
        <f t="shared" si="325"/>
        <v/>
      </c>
      <c r="CF332" s="37" t="str">
        <f t="shared" si="326"/>
        <v/>
      </c>
      <c r="CG332" s="37" t="str">
        <f t="shared" si="327"/>
        <v/>
      </c>
      <c r="CH332" s="37" t="str">
        <f t="shared" si="328"/>
        <v/>
      </c>
      <c r="CI332" s="37" t="str">
        <f t="shared" si="329"/>
        <v/>
      </c>
    </row>
    <row r="333" spans="1:87" ht="12.75">
      <c r="A333" s="16"/>
      <c r="B333" s="14" t="str">
        <f>'Gene Table'!E332</f>
        <v>VHL</v>
      </c>
      <c r="C333" s="14" t="s">
        <v>173</v>
      </c>
      <c r="D333" s="15" t="str">
        <f>IF(SUM('Test Sample Data'!D$3:D$98)&gt;10,IF(AND(ISNUMBER('Test Sample Data'!D332),'Test Sample Data'!D332&lt;$B$1,'Test Sample Data'!D332&gt;0),'Test Sample Data'!D332,$B$1),"")</f>
        <v/>
      </c>
      <c r="E333" s="15" t="str">
        <f>IF(SUM('Test Sample Data'!E$3:E$98)&gt;10,IF(AND(ISNUMBER('Test Sample Data'!E332),'Test Sample Data'!E332&lt;$B$1,'Test Sample Data'!E332&gt;0),'Test Sample Data'!E332,$B$1),"")</f>
        <v/>
      </c>
      <c r="F333" s="15" t="str">
        <f>IF(SUM('Test Sample Data'!F$3:F$98)&gt;10,IF(AND(ISNUMBER('Test Sample Data'!F332),'Test Sample Data'!F332&lt;$B$1,'Test Sample Data'!F332&gt;0),'Test Sample Data'!F332,$B$1),"")</f>
        <v/>
      </c>
      <c r="G333" s="15" t="str">
        <f>IF(SUM('Test Sample Data'!G$3:G$98)&gt;10,IF(AND(ISNUMBER('Test Sample Data'!G332),'Test Sample Data'!G332&lt;$B$1,'Test Sample Data'!G332&gt;0),'Test Sample Data'!G332,$B$1),"")</f>
        <v/>
      </c>
      <c r="H333" s="15" t="str">
        <f>IF(SUM('Test Sample Data'!H$3:H$98)&gt;10,IF(AND(ISNUMBER('Test Sample Data'!H332),'Test Sample Data'!H332&lt;$B$1,'Test Sample Data'!H332&gt;0),'Test Sample Data'!H332,$B$1),"")</f>
        <v/>
      </c>
      <c r="I333" s="15" t="str">
        <f>IF(SUM('Test Sample Data'!I$3:I$98)&gt;10,IF(AND(ISNUMBER('Test Sample Data'!I332),'Test Sample Data'!I332&lt;$B$1,'Test Sample Data'!I332&gt;0),'Test Sample Data'!I332,$B$1),"")</f>
        <v/>
      </c>
      <c r="J333" s="15" t="str">
        <f>IF(SUM('Test Sample Data'!J$3:J$98)&gt;10,IF(AND(ISNUMBER('Test Sample Data'!J332),'Test Sample Data'!J332&lt;$B$1,'Test Sample Data'!J332&gt;0),'Test Sample Data'!J332,$B$1),"")</f>
        <v/>
      </c>
      <c r="K333" s="15" t="str">
        <f>IF(SUM('Test Sample Data'!K$3:K$98)&gt;10,IF(AND(ISNUMBER('Test Sample Data'!K332),'Test Sample Data'!K332&lt;$B$1,'Test Sample Data'!K332&gt;0),'Test Sample Data'!K332,$B$1),"")</f>
        <v/>
      </c>
      <c r="L333" s="15" t="str">
        <f>IF(SUM('Test Sample Data'!L$3:L$98)&gt;10,IF(AND(ISNUMBER('Test Sample Data'!L332),'Test Sample Data'!L332&lt;$B$1,'Test Sample Data'!L332&gt;0),'Test Sample Data'!L332,$B$1),"")</f>
        <v/>
      </c>
      <c r="M333" s="15" t="str">
        <f>IF(SUM('Test Sample Data'!M$3:M$98)&gt;10,IF(AND(ISNUMBER('Test Sample Data'!M332),'Test Sample Data'!M332&lt;$B$1,'Test Sample Data'!M332&gt;0),'Test Sample Data'!M332,$B$1),"")</f>
        <v/>
      </c>
      <c r="N333" s="15" t="str">
        <f>'Gene Table'!E332</f>
        <v>VHL</v>
      </c>
      <c r="O333" s="14" t="s">
        <v>173</v>
      </c>
      <c r="P333" s="15" t="str">
        <f>IF(SUM('Control Sample Data'!D$3:D$98)&gt;10,IF(AND(ISNUMBER('Control Sample Data'!D332),'Control Sample Data'!D332&lt;$B$1,'Control Sample Data'!D332&gt;0),'Control Sample Data'!D332,$B$1),"")</f>
        <v/>
      </c>
      <c r="Q333" s="15" t="str">
        <f>IF(SUM('Control Sample Data'!E$3:E$98)&gt;10,IF(AND(ISNUMBER('Control Sample Data'!E332),'Control Sample Data'!E332&lt;$B$1,'Control Sample Data'!E332&gt;0),'Control Sample Data'!E332,$B$1),"")</f>
        <v/>
      </c>
      <c r="R333" s="15" t="str">
        <f>IF(SUM('Control Sample Data'!F$3:F$98)&gt;10,IF(AND(ISNUMBER('Control Sample Data'!F332),'Control Sample Data'!F332&lt;$B$1,'Control Sample Data'!F332&gt;0),'Control Sample Data'!F332,$B$1),"")</f>
        <v/>
      </c>
      <c r="S333" s="15" t="str">
        <f>IF(SUM('Control Sample Data'!G$3:G$98)&gt;10,IF(AND(ISNUMBER('Control Sample Data'!G332),'Control Sample Data'!G332&lt;$B$1,'Control Sample Data'!G332&gt;0),'Control Sample Data'!G332,$B$1),"")</f>
        <v/>
      </c>
      <c r="T333" s="15" t="str">
        <f>IF(SUM('Control Sample Data'!H$3:H$98)&gt;10,IF(AND(ISNUMBER('Control Sample Data'!H332),'Control Sample Data'!H332&lt;$B$1,'Control Sample Data'!H332&gt;0),'Control Sample Data'!H332,$B$1),"")</f>
        <v/>
      </c>
      <c r="U333" s="15" t="str">
        <f>IF(SUM('Control Sample Data'!I$3:I$98)&gt;10,IF(AND(ISNUMBER('Control Sample Data'!I332),'Control Sample Data'!I332&lt;$B$1,'Control Sample Data'!I332&gt;0),'Control Sample Data'!I332,$B$1),"")</f>
        <v/>
      </c>
      <c r="V333" s="15" t="str">
        <f>IF(SUM('Control Sample Data'!J$3:J$98)&gt;10,IF(AND(ISNUMBER('Control Sample Data'!J332),'Control Sample Data'!J332&lt;$B$1,'Control Sample Data'!J332&gt;0),'Control Sample Data'!J332,$B$1),"")</f>
        <v/>
      </c>
      <c r="W333" s="15" t="str">
        <f>IF(SUM('Control Sample Data'!K$3:K$98)&gt;10,IF(AND(ISNUMBER('Control Sample Data'!K332),'Control Sample Data'!K332&lt;$B$1,'Control Sample Data'!K332&gt;0),'Control Sample Data'!K332,$B$1),"")</f>
        <v/>
      </c>
      <c r="X333" s="15" t="str">
        <f>IF(SUM('Control Sample Data'!L$3:L$98)&gt;10,IF(AND(ISNUMBER('Control Sample Data'!L332),'Control Sample Data'!L332&lt;$B$1,'Control Sample Data'!L332&gt;0),'Control Sample Data'!L332,$B$1),"")</f>
        <v/>
      </c>
      <c r="Y333" s="15" t="str">
        <f>IF(SUM('Control Sample Data'!M$3:M$98)&gt;10,IF(AND(ISNUMBER('Control Sample Data'!M332),'Control Sample Data'!M332&lt;$B$1,'Control Sample Data'!M332&gt;0),'Control Sample Data'!M332,$B$1),"")</f>
        <v/>
      </c>
      <c r="AT333" s="34" t="str">
        <f t="shared" si="300"/>
        <v/>
      </c>
      <c r="AU333" s="34" t="str">
        <f t="shared" si="301"/>
        <v/>
      </c>
      <c r="AV333" s="34" t="str">
        <f t="shared" si="302"/>
        <v/>
      </c>
      <c r="AW333" s="34" t="str">
        <f t="shared" si="303"/>
        <v/>
      </c>
      <c r="AX333" s="34" t="str">
        <f t="shared" si="304"/>
        <v/>
      </c>
      <c r="AY333" s="34" t="str">
        <f t="shared" si="305"/>
        <v/>
      </c>
      <c r="AZ333" s="34" t="str">
        <f t="shared" si="306"/>
        <v/>
      </c>
      <c r="BA333" s="34" t="str">
        <f t="shared" si="307"/>
        <v/>
      </c>
      <c r="BB333" s="34" t="str">
        <f t="shared" si="308"/>
        <v/>
      </c>
      <c r="BC333" s="34" t="str">
        <f t="shared" si="309"/>
        <v/>
      </c>
      <c r="BD333" s="34" t="str">
        <f t="shared" si="289"/>
        <v/>
      </c>
      <c r="BE333" s="34" t="str">
        <f t="shared" si="290"/>
        <v/>
      </c>
      <c r="BF333" s="34" t="str">
        <f t="shared" si="291"/>
        <v/>
      </c>
      <c r="BG333" s="34" t="str">
        <f t="shared" si="292"/>
        <v/>
      </c>
      <c r="BH333" s="34" t="str">
        <f t="shared" si="293"/>
        <v/>
      </c>
      <c r="BI333" s="34" t="str">
        <f t="shared" si="294"/>
        <v/>
      </c>
      <c r="BJ333" s="34" t="str">
        <f t="shared" si="295"/>
        <v/>
      </c>
      <c r="BK333" s="34" t="str">
        <f t="shared" si="296"/>
        <v/>
      </c>
      <c r="BL333" s="34" t="str">
        <f t="shared" si="297"/>
        <v/>
      </c>
      <c r="BM333" s="34" t="str">
        <f t="shared" si="298"/>
        <v/>
      </c>
      <c r="BN333" s="36" t="e">
        <f t="shared" si="287"/>
        <v>#DIV/0!</v>
      </c>
      <c r="BO333" s="36" t="e">
        <f t="shared" si="288"/>
        <v>#DIV/0!</v>
      </c>
      <c r="BP333" s="37" t="str">
        <f t="shared" si="310"/>
        <v/>
      </c>
      <c r="BQ333" s="37" t="str">
        <f t="shared" si="311"/>
        <v/>
      </c>
      <c r="BR333" s="37" t="str">
        <f t="shared" si="312"/>
        <v/>
      </c>
      <c r="BS333" s="37" t="str">
        <f t="shared" si="313"/>
        <v/>
      </c>
      <c r="BT333" s="37" t="str">
        <f t="shared" si="314"/>
        <v/>
      </c>
      <c r="BU333" s="37" t="str">
        <f t="shared" si="315"/>
        <v/>
      </c>
      <c r="BV333" s="37" t="str">
        <f t="shared" si="316"/>
        <v/>
      </c>
      <c r="BW333" s="37" t="str">
        <f t="shared" si="317"/>
        <v/>
      </c>
      <c r="BX333" s="37" t="str">
        <f t="shared" si="318"/>
        <v/>
      </c>
      <c r="BY333" s="37" t="str">
        <f t="shared" si="319"/>
        <v/>
      </c>
      <c r="BZ333" s="37" t="str">
        <f t="shared" si="320"/>
        <v/>
      </c>
      <c r="CA333" s="37" t="str">
        <f t="shared" si="321"/>
        <v/>
      </c>
      <c r="CB333" s="37" t="str">
        <f t="shared" si="322"/>
        <v/>
      </c>
      <c r="CC333" s="37" t="str">
        <f t="shared" si="323"/>
        <v/>
      </c>
      <c r="CD333" s="37" t="str">
        <f t="shared" si="324"/>
        <v/>
      </c>
      <c r="CE333" s="37" t="str">
        <f t="shared" si="325"/>
        <v/>
      </c>
      <c r="CF333" s="37" t="str">
        <f t="shared" si="326"/>
        <v/>
      </c>
      <c r="CG333" s="37" t="str">
        <f t="shared" si="327"/>
        <v/>
      </c>
      <c r="CH333" s="37" t="str">
        <f t="shared" si="328"/>
        <v/>
      </c>
      <c r="CI333" s="37" t="str">
        <f t="shared" si="329"/>
        <v/>
      </c>
    </row>
    <row r="334" spans="1:87" ht="12.75">
      <c r="A334" s="16"/>
      <c r="B334" s="14" t="str">
        <f>'Gene Table'!E333</f>
        <v>USP1</v>
      </c>
      <c r="C334" s="14" t="s">
        <v>177</v>
      </c>
      <c r="D334" s="15" t="str">
        <f>IF(SUM('Test Sample Data'!D$3:D$98)&gt;10,IF(AND(ISNUMBER('Test Sample Data'!D333),'Test Sample Data'!D333&lt;$B$1,'Test Sample Data'!D333&gt;0),'Test Sample Data'!D333,$B$1),"")</f>
        <v/>
      </c>
      <c r="E334" s="15" t="str">
        <f>IF(SUM('Test Sample Data'!E$3:E$98)&gt;10,IF(AND(ISNUMBER('Test Sample Data'!E333),'Test Sample Data'!E333&lt;$B$1,'Test Sample Data'!E333&gt;0),'Test Sample Data'!E333,$B$1),"")</f>
        <v/>
      </c>
      <c r="F334" s="15" t="str">
        <f>IF(SUM('Test Sample Data'!F$3:F$98)&gt;10,IF(AND(ISNUMBER('Test Sample Data'!F333),'Test Sample Data'!F333&lt;$B$1,'Test Sample Data'!F333&gt;0),'Test Sample Data'!F333,$B$1),"")</f>
        <v/>
      </c>
      <c r="G334" s="15" t="str">
        <f>IF(SUM('Test Sample Data'!G$3:G$98)&gt;10,IF(AND(ISNUMBER('Test Sample Data'!G333),'Test Sample Data'!G333&lt;$B$1,'Test Sample Data'!G333&gt;0),'Test Sample Data'!G333,$B$1),"")</f>
        <v/>
      </c>
      <c r="H334" s="15" t="str">
        <f>IF(SUM('Test Sample Data'!H$3:H$98)&gt;10,IF(AND(ISNUMBER('Test Sample Data'!H333),'Test Sample Data'!H333&lt;$B$1,'Test Sample Data'!H333&gt;0),'Test Sample Data'!H333,$B$1),"")</f>
        <v/>
      </c>
      <c r="I334" s="15" t="str">
        <f>IF(SUM('Test Sample Data'!I$3:I$98)&gt;10,IF(AND(ISNUMBER('Test Sample Data'!I333),'Test Sample Data'!I333&lt;$B$1,'Test Sample Data'!I333&gt;0),'Test Sample Data'!I333,$B$1),"")</f>
        <v/>
      </c>
      <c r="J334" s="15" t="str">
        <f>IF(SUM('Test Sample Data'!J$3:J$98)&gt;10,IF(AND(ISNUMBER('Test Sample Data'!J333),'Test Sample Data'!J333&lt;$B$1,'Test Sample Data'!J333&gt;0),'Test Sample Data'!J333,$B$1),"")</f>
        <v/>
      </c>
      <c r="K334" s="15" t="str">
        <f>IF(SUM('Test Sample Data'!K$3:K$98)&gt;10,IF(AND(ISNUMBER('Test Sample Data'!K333),'Test Sample Data'!K333&lt;$B$1,'Test Sample Data'!K333&gt;0),'Test Sample Data'!K333,$B$1),"")</f>
        <v/>
      </c>
      <c r="L334" s="15" t="str">
        <f>IF(SUM('Test Sample Data'!L$3:L$98)&gt;10,IF(AND(ISNUMBER('Test Sample Data'!L333),'Test Sample Data'!L333&lt;$B$1,'Test Sample Data'!L333&gt;0),'Test Sample Data'!L333,$B$1),"")</f>
        <v/>
      </c>
      <c r="M334" s="15" t="str">
        <f>IF(SUM('Test Sample Data'!M$3:M$98)&gt;10,IF(AND(ISNUMBER('Test Sample Data'!M333),'Test Sample Data'!M333&lt;$B$1,'Test Sample Data'!M333&gt;0),'Test Sample Data'!M333,$B$1),"")</f>
        <v/>
      </c>
      <c r="N334" s="15" t="str">
        <f>'Gene Table'!E333</f>
        <v>USP1</v>
      </c>
      <c r="O334" s="14" t="s">
        <v>177</v>
      </c>
      <c r="P334" s="15" t="str">
        <f>IF(SUM('Control Sample Data'!D$3:D$98)&gt;10,IF(AND(ISNUMBER('Control Sample Data'!D333),'Control Sample Data'!D333&lt;$B$1,'Control Sample Data'!D333&gt;0),'Control Sample Data'!D333,$B$1),"")</f>
        <v/>
      </c>
      <c r="Q334" s="15" t="str">
        <f>IF(SUM('Control Sample Data'!E$3:E$98)&gt;10,IF(AND(ISNUMBER('Control Sample Data'!E333),'Control Sample Data'!E333&lt;$B$1,'Control Sample Data'!E333&gt;0),'Control Sample Data'!E333,$B$1),"")</f>
        <v/>
      </c>
      <c r="R334" s="15" t="str">
        <f>IF(SUM('Control Sample Data'!F$3:F$98)&gt;10,IF(AND(ISNUMBER('Control Sample Data'!F333),'Control Sample Data'!F333&lt;$B$1,'Control Sample Data'!F333&gt;0),'Control Sample Data'!F333,$B$1),"")</f>
        <v/>
      </c>
      <c r="S334" s="15" t="str">
        <f>IF(SUM('Control Sample Data'!G$3:G$98)&gt;10,IF(AND(ISNUMBER('Control Sample Data'!G333),'Control Sample Data'!G333&lt;$B$1,'Control Sample Data'!G333&gt;0),'Control Sample Data'!G333,$B$1),"")</f>
        <v/>
      </c>
      <c r="T334" s="15" t="str">
        <f>IF(SUM('Control Sample Data'!H$3:H$98)&gt;10,IF(AND(ISNUMBER('Control Sample Data'!H333),'Control Sample Data'!H333&lt;$B$1,'Control Sample Data'!H333&gt;0),'Control Sample Data'!H333,$B$1),"")</f>
        <v/>
      </c>
      <c r="U334" s="15" t="str">
        <f>IF(SUM('Control Sample Data'!I$3:I$98)&gt;10,IF(AND(ISNUMBER('Control Sample Data'!I333),'Control Sample Data'!I333&lt;$B$1,'Control Sample Data'!I333&gt;0),'Control Sample Data'!I333,$B$1),"")</f>
        <v/>
      </c>
      <c r="V334" s="15" t="str">
        <f>IF(SUM('Control Sample Data'!J$3:J$98)&gt;10,IF(AND(ISNUMBER('Control Sample Data'!J333),'Control Sample Data'!J333&lt;$B$1,'Control Sample Data'!J333&gt;0),'Control Sample Data'!J333,$B$1),"")</f>
        <v/>
      </c>
      <c r="W334" s="15" t="str">
        <f>IF(SUM('Control Sample Data'!K$3:K$98)&gt;10,IF(AND(ISNUMBER('Control Sample Data'!K333),'Control Sample Data'!K333&lt;$B$1,'Control Sample Data'!K333&gt;0),'Control Sample Data'!K333,$B$1),"")</f>
        <v/>
      </c>
      <c r="X334" s="15" t="str">
        <f>IF(SUM('Control Sample Data'!L$3:L$98)&gt;10,IF(AND(ISNUMBER('Control Sample Data'!L333),'Control Sample Data'!L333&lt;$B$1,'Control Sample Data'!L333&gt;0),'Control Sample Data'!L333,$B$1),"")</f>
        <v/>
      </c>
      <c r="Y334" s="15" t="str">
        <f>IF(SUM('Control Sample Data'!M$3:M$98)&gt;10,IF(AND(ISNUMBER('Control Sample Data'!M333),'Control Sample Data'!M333&lt;$B$1,'Control Sample Data'!M333&gt;0),'Control Sample Data'!M333,$B$1),"")</f>
        <v/>
      </c>
      <c r="AT334" s="34" t="str">
        <f t="shared" si="300"/>
        <v/>
      </c>
      <c r="AU334" s="34" t="str">
        <f t="shared" si="301"/>
        <v/>
      </c>
      <c r="AV334" s="34" t="str">
        <f t="shared" si="302"/>
        <v/>
      </c>
      <c r="AW334" s="34" t="str">
        <f t="shared" si="303"/>
        <v/>
      </c>
      <c r="AX334" s="34" t="str">
        <f t="shared" si="304"/>
        <v/>
      </c>
      <c r="AY334" s="34" t="str">
        <f t="shared" si="305"/>
        <v/>
      </c>
      <c r="AZ334" s="34" t="str">
        <f t="shared" si="306"/>
        <v/>
      </c>
      <c r="BA334" s="34" t="str">
        <f t="shared" si="307"/>
        <v/>
      </c>
      <c r="BB334" s="34" t="str">
        <f t="shared" si="308"/>
        <v/>
      </c>
      <c r="BC334" s="34" t="str">
        <f t="shared" si="309"/>
        <v/>
      </c>
      <c r="BD334" s="34" t="str">
        <f t="shared" si="289"/>
        <v/>
      </c>
      <c r="BE334" s="34" t="str">
        <f t="shared" si="290"/>
        <v/>
      </c>
      <c r="BF334" s="34" t="str">
        <f t="shared" si="291"/>
        <v/>
      </c>
      <c r="BG334" s="34" t="str">
        <f t="shared" si="292"/>
        <v/>
      </c>
      <c r="BH334" s="34" t="str">
        <f t="shared" si="293"/>
        <v/>
      </c>
      <c r="BI334" s="34" t="str">
        <f t="shared" si="294"/>
        <v/>
      </c>
      <c r="BJ334" s="34" t="str">
        <f t="shared" si="295"/>
        <v/>
      </c>
      <c r="BK334" s="34" t="str">
        <f t="shared" si="296"/>
        <v/>
      </c>
      <c r="BL334" s="34" t="str">
        <f t="shared" si="297"/>
        <v/>
      </c>
      <c r="BM334" s="34" t="str">
        <f t="shared" si="298"/>
        <v/>
      </c>
      <c r="BN334" s="36" t="e">
        <f t="shared" si="287"/>
        <v>#DIV/0!</v>
      </c>
      <c r="BO334" s="36" t="e">
        <f t="shared" si="288"/>
        <v>#DIV/0!</v>
      </c>
      <c r="BP334" s="37" t="str">
        <f t="shared" si="310"/>
        <v/>
      </c>
      <c r="BQ334" s="37" t="str">
        <f t="shared" si="311"/>
        <v/>
      </c>
      <c r="BR334" s="37" t="str">
        <f t="shared" si="312"/>
        <v/>
      </c>
      <c r="BS334" s="37" t="str">
        <f t="shared" si="313"/>
        <v/>
      </c>
      <c r="BT334" s="37" t="str">
        <f t="shared" si="314"/>
        <v/>
      </c>
      <c r="BU334" s="37" t="str">
        <f t="shared" si="315"/>
        <v/>
      </c>
      <c r="BV334" s="37" t="str">
        <f t="shared" si="316"/>
        <v/>
      </c>
      <c r="BW334" s="37" t="str">
        <f t="shared" si="317"/>
        <v/>
      </c>
      <c r="BX334" s="37" t="str">
        <f t="shared" si="318"/>
        <v/>
      </c>
      <c r="BY334" s="37" t="str">
        <f t="shared" si="319"/>
        <v/>
      </c>
      <c r="BZ334" s="37" t="str">
        <f t="shared" si="320"/>
        <v/>
      </c>
      <c r="CA334" s="37" t="str">
        <f t="shared" si="321"/>
        <v/>
      </c>
      <c r="CB334" s="37" t="str">
        <f t="shared" si="322"/>
        <v/>
      </c>
      <c r="CC334" s="37" t="str">
        <f t="shared" si="323"/>
        <v/>
      </c>
      <c r="CD334" s="37" t="str">
        <f t="shared" si="324"/>
        <v/>
      </c>
      <c r="CE334" s="37" t="str">
        <f t="shared" si="325"/>
        <v/>
      </c>
      <c r="CF334" s="37" t="str">
        <f t="shared" si="326"/>
        <v/>
      </c>
      <c r="CG334" s="37" t="str">
        <f t="shared" si="327"/>
        <v/>
      </c>
      <c r="CH334" s="37" t="str">
        <f t="shared" si="328"/>
        <v/>
      </c>
      <c r="CI334" s="37" t="str">
        <f t="shared" si="329"/>
        <v/>
      </c>
    </row>
    <row r="335" spans="1:87" ht="12.75">
      <c r="A335" s="16"/>
      <c r="B335" s="14" t="str">
        <f>'Gene Table'!E334</f>
        <v>UQCRFS1</v>
      </c>
      <c r="C335" s="14" t="s">
        <v>181</v>
      </c>
      <c r="D335" s="15" t="str">
        <f>IF(SUM('Test Sample Data'!D$3:D$98)&gt;10,IF(AND(ISNUMBER('Test Sample Data'!D334),'Test Sample Data'!D334&lt;$B$1,'Test Sample Data'!D334&gt;0),'Test Sample Data'!D334,$B$1),"")</f>
        <v/>
      </c>
      <c r="E335" s="15" t="str">
        <f>IF(SUM('Test Sample Data'!E$3:E$98)&gt;10,IF(AND(ISNUMBER('Test Sample Data'!E334),'Test Sample Data'!E334&lt;$B$1,'Test Sample Data'!E334&gt;0),'Test Sample Data'!E334,$B$1),"")</f>
        <v/>
      </c>
      <c r="F335" s="15" t="str">
        <f>IF(SUM('Test Sample Data'!F$3:F$98)&gt;10,IF(AND(ISNUMBER('Test Sample Data'!F334),'Test Sample Data'!F334&lt;$B$1,'Test Sample Data'!F334&gt;0),'Test Sample Data'!F334,$B$1),"")</f>
        <v/>
      </c>
      <c r="G335" s="15" t="str">
        <f>IF(SUM('Test Sample Data'!G$3:G$98)&gt;10,IF(AND(ISNUMBER('Test Sample Data'!G334),'Test Sample Data'!G334&lt;$B$1,'Test Sample Data'!G334&gt;0),'Test Sample Data'!G334,$B$1),"")</f>
        <v/>
      </c>
      <c r="H335" s="15" t="str">
        <f>IF(SUM('Test Sample Data'!H$3:H$98)&gt;10,IF(AND(ISNUMBER('Test Sample Data'!H334),'Test Sample Data'!H334&lt;$B$1,'Test Sample Data'!H334&gt;0),'Test Sample Data'!H334,$B$1),"")</f>
        <v/>
      </c>
      <c r="I335" s="15" t="str">
        <f>IF(SUM('Test Sample Data'!I$3:I$98)&gt;10,IF(AND(ISNUMBER('Test Sample Data'!I334),'Test Sample Data'!I334&lt;$B$1,'Test Sample Data'!I334&gt;0),'Test Sample Data'!I334,$B$1),"")</f>
        <v/>
      </c>
      <c r="J335" s="15" t="str">
        <f>IF(SUM('Test Sample Data'!J$3:J$98)&gt;10,IF(AND(ISNUMBER('Test Sample Data'!J334),'Test Sample Data'!J334&lt;$B$1,'Test Sample Data'!J334&gt;0),'Test Sample Data'!J334,$B$1),"")</f>
        <v/>
      </c>
      <c r="K335" s="15" t="str">
        <f>IF(SUM('Test Sample Data'!K$3:K$98)&gt;10,IF(AND(ISNUMBER('Test Sample Data'!K334),'Test Sample Data'!K334&lt;$B$1,'Test Sample Data'!K334&gt;0),'Test Sample Data'!K334,$B$1),"")</f>
        <v/>
      </c>
      <c r="L335" s="15" t="str">
        <f>IF(SUM('Test Sample Data'!L$3:L$98)&gt;10,IF(AND(ISNUMBER('Test Sample Data'!L334),'Test Sample Data'!L334&lt;$B$1,'Test Sample Data'!L334&gt;0),'Test Sample Data'!L334,$B$1),"")</f>
        <v/>
      </c>
      <c r="M335" s="15" t="str">
        <f>IF(SUM('Test Sample Data'!M$3:M$98)&gt;10,IF(AND(ISNUMBER('Test Sample Data'!M334),'Test Sample Data'!M334&lt;$B$1,'Test Sample Data'!M334&gt;0),'Test Sample Data'!M334,$B$1),"")</f>
        <v/>
      </c>
      <c r="N335" s="15" t="str">
        <f>'Gene Table'!E334</f>
        <v>UQCRFS1</v>
      </c>
      <c r="O335" s="14" t="s">
        <v>181</v>
      </c>
      <c r="P335" s="15" t="str">
        <f>IF(SUM('Control Sample Data'!D$3:D$98)&gt;10,IF(AND(ISNUMBER('Control Sample Data'!D334),'Control Sample Data'!D334&lt;$B$1,'Control Sample Data'!D334&gt;0),'Control Sample Data'!D334,$B$1),"")</f>
        <v/>
      </c>
      <c r="Q335" s="15" t="str">
        <f>IF(SUM('Control Sample Data'!E$3:E$98)&gt;10,IF(AND(ISNUMBER('Control Sample Data'!E334),'Control Sample Data'!E334&lt;$B$1,'Control Sample Data'!E334&gt;0),'Control Sample Data'!E334,$B$1),"")</f>
        <v/>
      </c>
      <c r="R335" s="15" t="str">
        <f>IF(SUM('Control Sample Data'!F$3:F$98)&gt;10,IF(AND(ISNUMBER('Control Sample Data'!F334),'Control Sample Data'!F334&lt;$B$1,'Control Sample Data'!F334&gt;0),'Control Sample Data'!F334,$B$1),"")</f>
        <v/>
      </c>
      <c r="S335" s="15" t="str">
        <f>IF(SUM('Control Sample Data'!G$3:G$98)&gt;10,IF(AND(ISNUMBER('Control Sample Data'!G334),'Control Sample Data'!G334&lt;$B$1,'Control Sample Data'!G334&gt;0),'Control Sample Data'!G334,$B$1),"")</f>
        <v/>
      </c>
      <c r="T335" s="15" t="str">
        <f>IF(SUM('Control Sample Data'!H$3:H$98)&gt;10,IF(AND(ISNUMBER('Control Sample Data'!H334),'Control Sample Data'!H334&lt;$B$1,'Control Sample Data'!H334&gt;0),'Control Sample Data'!H334,$B$1),"")</f>
        <v/>
      </c>
      <c r="U335" s="15" t="str">
        <f>IF(SUM('Control Sample Data'!I$3:I$98)&gt;10,IF(AND(ISNUMBER('Control Sample Data'!I334),'Control Sample Data'!I334&lt;$B$1,'Control Sample Data'!I334&gt;0),'Control Sample Data'!I334,$B$1),"")</f>
        <v/>
      </c>
      <c r="V335" s="15" t="str">
        <f>IF(SUM('Control Sample Data'!J$3:J$98)&gt;10,IF(AND(ISNUMBER('Control Sample Data'!J334),'Control Sample Data'!J334&lt;$B$1,'Control Sample Data'!J334&gt;0),'Control Sample Data'!J334,$B$1),"")</f>
        <v/>
      </c>
      <c r="W335" s="15" t="str">
        <f>IF(SUM('Control Sample Data'!K$3:K$98)&gt;10,IF(AND(ISNUMBER('Control Sample Data'!K334),'Control Sample Data'!K334&lt;$B$1,'Control Sample Data'!K334&gt;0),'Control Sample Data'!K334,$B$1),"")</f>
        <v/>
      </c>
      <c r="X335" s="15" t="str">
        <f>IF(SUM('Control Sample Data'!L$3:L$98)&gt;10,IF(AND(ISNUMBER('Control Sample Data'!L334),'Control Sample Data'!L334&lt;$B$1,'Control Sample Data'!L334&gt;0),'Control Sample Data'!L334,$B$1),"")</f>
        <v/>
      </c>
      <c r="Y335" s="15" t="str">
        <f>IF(SUM('Control Sample Data'!M$3:M$98)&gt;10,IF(AND(ISNUMBER('Control Sample Data'!M334),'Control Sample Data'!M334&lt;$B$1,'Control Sample Data'!M334&gt;0),'Control Sample Data'!M334,$B$1),"")</f>
        <v/>
      </c>
      <c r="AT335" s="34" t="str">
        <f t="shared" si="300"/>
        <v/>
      </c>
      <c r="AU335" s="34" t="str">
        <f t="shared" si="301"/>
        <v/>
      </c>
      <c r="AV335" s="34" t="str">
        <f t="shared" si="302"/>
        <v/>
      </c>
      <c r="AW335" s="34" t="str">
        <f t="shared" si="303"/>
        <v/>
      </c>
      <c r="AX335" s="34" t="str">
        <f t="shared" si="304"/>
        <v/>
      </c>
      <c r="AY335" s="34" t="str">
        <f t="shared" si="305"/>
        <v/>
      </c>
      <c r="AZ335" s="34" t="str">
        <f t="shared" si="306"/>
        <v/>
      </c>
      <c r="BA335" s="34" t="str">
        <f t="shared" si="307"/>
        <v/>
      </c>
      <c r="BB335" s="34" t="str">
        <f t="shared" si="308"/>
        <v/>
      </c>
      <c r="BC335" s="34" t="str">
        <f t="shared" si="309"/>
        <v/>
      </c>
      <c r="BD335" s="34" t="str">
        <f t="shared" si="289"/>
        <v/>
      </c>
      <c r="BE335" s="34" t="str">
        <f t="shared" si="290"/>
        <v/>
      </c>
      <c r="BF335" s="34" t="str">
        <f t="shared" si="291"/>
        <v/>
      </c>
      <c r="BG335" s="34" t="str">
        <f t="shared" si="292"/>
        <v/>
      </c>
      <c r="BH335" s="34" t="str">
        <f t="shared" si="293"/>
        <v/>
      </c>
      <c r="BI335" s="34" t="str">
        <f t="shared" si="294"/>
        <v/>
      </c>
      <c r="BJ335" s="34" t="str">
        <f t="shared" si="295"/>
        <v/>
      </c>
      <c r="BK335" s="34" t="str">
        <f t="shared" si="296"/>
        <v/>
      </c>
      <c r="BL335" s="34" t="str">
        <f t="shared" si="297"/>
        <v/>
      </c>
      <c r="BM335" s="34" t="str">
        <f t="shared" si="298"/>
        <v/>
      </c>
      <c r="BN335" s="36" t="e">
        <f t="shared" si="287"/>
        <v>#DIV/0!</v>
      </c>
      <c r="BO335" s="36" t="e">
        <f t="shared" si="288"/>
        <v>#DIV/0!</v>
      </c>
      <c r="BP335" s="37" t="str">
        <f t="shared" si="310"/>
        <v/>
      </c>
      <c r="BQ335" s="37" t="str">
        <f t="shared" si="311"/>
        <v/>
      </c>
      <c r="BR335" s="37" t="str">
        <f t="shared" si="312"/>
        <v/>
      </c>
      <c r="BS335" s="37" t="str">
        <f t="shared" si="313"/>
        <v/>
      </c>
      <c r="BT335" s="37" t="str">
        <f t="shared" si="314"/>
        <v/>
      </c>
      <c r="BU335" s="37" t="str">
        <f t="shared" si="315"/>
        <v/>
      </c>
      <c r="BV335" s="37" t="str">
        <f t="shared" si="316"/>
        <v/>
      </c>
      <c r="BW335" s="37" t="str">
        <f t="shared" si="317"/>
        <v/>
      </c>
      <c r="BX335" s="37" t="str">
        <f t="shared" si="318"/>
        <v/>
      </c>
      <c r="BY335" s="37" t="str">
        <f t="shared" si="319"/>
        <v/>
      </c>
      <c r="BZ335" s="37" t="str">
        <f t="shared" si="320"/>
        <v/>
      </c>
      <c r="CA335" s="37" t="str">
        <f t="shared" si="321"/>
        <v/>
      </c>
      <c r="CB335" s="37" t="str">
        <f t="shared" si="322"/>
        <v/>
      </c>
      <c r="CC335" s="37" t="str">
        <f t="shared" si="323"/>
        <v/>
      </c>
      <c r="CD335" s="37" t="str">
        <f t="shared" si="324"/>
        <v/>
      </c>
      <c r="CE335" s="37" t="str">
        <f t="shared" si="325"/>
        <v/>
      </c>
      <c r="CF335" s="37" t="str">
        <f t="shared" si="326"/>
        <v/>
      </c>
      <c r="CG335" s="37" t="str">
        <f t="shared" si="327"/>
        <v/>
      </c>
      <c r="CH335" s="37" t="str">
        <f t="shared" si="328"/>
        <v/>
      </c>
      <c r="CI335" s="37" t="str">
        <f t="shared" si="329"/>
        <v/>
      </c>
    </row>
    <row r="336" spans="1:87" ht="12.75">
      <c r="A336" s="16"/>
      <c r="B336" s="14" t="str">
        <f>'Gene Table'!E335</f>
        <v>UCP2</v>
      </c>
      <c r="C336" s="14" t="s">
        <v>185</v>
      </c>
      <c r="D336" s="15" t="str">
        <f>IF(SUM('Test Sample Data'!D$3:D$98)&gt;10,IF(AND(ISNUMBER('Test Sample Data'!D335),'Test Sample Data'!D335&lt;$B$1,'Test Sample Data'!D335&gt;0),'Test Sample Data'!D335,$B$1),"")</f>
        <v/>
      </c>
      <c r="E336" s="15" t="str">
        <f>IF(SUM('Test Sample Data'!E$3:E$98)&gt;10,IF(AND(ISNUMBER('Test Sample Data'!E335),'Test Sample Data'!E335&lt;$B$1,'Test Sample Data'!E335&gt;0),'Test Sample Data'!E335,$B$1),"")</f>
        <v/>
      </c>
      <c r="F336" s="15" t="str">
        <f>IF(SUM('Test Sample Data'!F$3:F$98)&gt;10,IF(AND(ISNUMBER('Test Sample Data'!F335),'Test Sample Data'!F335&lt;$B$1,'Test Sample Data'!F335&gt;0),'Test Sample Data'!F335,$B$1),"")</f>
        <v/>
      </c>
      <c r="G336" s="15" t="str">
        <f>IF(SUM('Test Sample Data'!G$3:G$98)&gt;10,IF(AND(ISNUMBER('Test Sample Data'!G335),'Test Sample Data'!G335&lt;$B$1,'Test Sample Data'!G335&gt;0),'Test Sample Data'!G335,$B$1),"")</f>
        <v/>
      </c>
      <c r="H336" s="15" t="str">
        <f>IF(SUM('Test Sample Data'!H$3:H$98)&gt;10,IF(AND(ISNUMBER('Test Sample Data'!H335),'Test Sample Data'!H335&lt;$B$1,'Test Sample Data'!H335&gt;0),'Test Sample Data'!H335,$B$1),"")</f>
        <v/>
      </c>
      <c r="I336" s="15" t="str">
        <f>IF(SUM('Test Sample Data'!I$3:I$98)&gt;10,IF(AND(ISNUMBER('Test Sample Data'!I335),'Test Sample Data'!I335&lt;$B$1,'Test Sample Data'!I335&gt;0),'Test Sample Data'!I335,$B$1),"")</f>
        <v/>
      </c>
      <c r="J336" s="15" t="str">
        <f>IF(SUM('Test Sample Data'!J$3:J$98)&gt;10,IF(AND(ISNUMBER('Test Sample Data'!J335),'Test Sample Data'!J335&lt;$B$1,'Test Sample Data'!J335&gt;0),'Test Sample Data'!J335,$B$1),"")</f>
        <v/>
      </c>
      <c r="K336" s="15" t="str">
        <f>IF(SUM('Test Sample Data'!K$3:K$98)&gt;10,IF(AND(ISNUMBER('Test Sample Data'!K335),'Test Sample Data'!K335&lt;$B$1,'Test Sample Data'!K335&gt;0),'Test Sample Data'!K335,$B$1),"")</f>
        <v/>
      </c>
      <c r="L336" s="15" t="str">
        <f>IF(SUM('Test Sample Data'!L$3:L$98)&gt;10,IF(AND(ISNUMBER('Test Sample Data'!L335),'Test Sample Data'!L335&lt;$B$1,'Test Sample Data'!L335&gt;0),'Test Sample Data'!L335,$B$1),"")</f>
        <v/>
      </c>
      <c r="M336" s="15" t="str">
        <f>IF(SUM('Test Sample Data'!M$3:M$98)&gt;10,IF(AND(ISNUMBER('Test Sample Data'!M335),'Test Sample Data'!M335&lt;$B$1,'Test Sample Data'!M335&gt;0),'Test Sample Data'!M335,$B$1),"")</f>
        <v/>
      </c>
      <c r="N336" s="15" t="str">
        <f>'Gene Table'!E335</f>
        <v>UCP2</v>
      </c>
      <c r="O336" s="14" t="s">
        <v>185</v>
      </c>
      <c r="P336" s="15" t="str">
        <f>IF(SUM('Control Sample Data'!D$3:D$98)&gt;10,IF(AND(ISNUMBER('Control Sample Data'!D335),'Control Sample Data'!D335&lt;$B$1,'Control Sample Data'!D335&gt;0),'Control Sample Data'!D335,$B$1),"")</f>
        <v/>
      </c>
      <c r="Q336" s="15" t="str">
        <f>IF(SUM('Control Sample Data'!E$3:E$98)&gt;10,IF(AND(ISNUMBER('Control Sample Data'!E335),'Control Sample Data'!E335&lt;$B$1,'Control Sample Data'!E335&gt;0),'Control Sample Data'!E335,$B$1),"")</f>
        <v/>
      </c>
      <c r="R336" s="15" t="str">
        <f>IF(SUM('Control Sample Data'!F$3:F$98)&gt;10,IF(AND(ISNUMBER('Control Sample Data'!F335),'Control Sample Data'!F335&lt;$B$1,'Control Sample Data'!F335&gt;0),'Control Sample Data'!F335,$B$1),"")</f>
        <v/>
      </c>
      <c r="S336" s="15" t="str">
        <f>IF(SUM('Control Sample Data'!G$3:G$98)&gt;10,IF(AND(ISNUMBER('Control Sample Data'!G335),'Control Sample Data'!G335&lt;$B$1,'Control Sample Data'!G335&gt;0),'Control Sample Data'!G335,$B$1),"")</f>
        <v/>
      </c>
      <c r="T336" s="15" t="str">
        <f>IF(SUM('Control Sample Data'!H$3:H$98)&gt;10,IF(AND(ISNUMBER('Control Sample Data'!H335),'Control Sample Data'!H335&lt;$B$1,'Control Sample Data'!H335&gt;0),'Control Sample Data'!H335,$B$1),"")</f>
        <v/>
      </c>
      <c r="U336" s="15" t="str">
        <f>IF(SUM('Control Sample Data'!I$3:I$98)&gt;10,IF(AND(ISNUMBER('Control Sample Data'!I335),'Control Sample Data'!I335&lt;$B$1,'Control Sample Data'!I335&gt;0),'Control Sample Data'!I335,$B$1),"")</f>
        <v/>
      </c>
      <c r="V336" s="15" t="str">
        <f>IF(SUM('Control Sample Data'!J$3:J$98)&gt;10,IF(AND(ISNUMBER('Control Sample Data'!J335),'Control Sample Data'!J335&lt;$B$1,'Control Sample Data'!J335&gt;0),'Control Sample Data'!J335,$B$1),"")</f>
        <v/>
      </c>
      <c r="W336" s="15" t="str">
        <f>IF(SUM('Control Sample Data'!K$3:K$98)&gt;10,IF(AND(ISNUMBER('Control Sample Data'!K335),'Control Sample Data'!K335&lt;$B$1,'Control Sample Data'!K335&gt;0),'Control Sample Data'!K335,$B$1),"")</f>
        <v/>
      </c>
      <c r="X336" s="15" t="str">
        <f>IF(SUM('Control Sample Data'!L$3:L$98)&gt;10,IF(AND(ISNUMBER('Control Sample Data'!L335),'Control Sample Data'!L335&lt;$B$1,'Control Sample Data'!L335&gt;0),'Control Sample Data'!L335,$B$1),"")</f>
        <v/>
      </c>
      <c r="Y336" s="15" t="str">
        <f>IF(SUM('Control Sample Data'!M$3:M$98)&gt;10,IF(AND(ISNUMBER('Control Sample Data'!M335),'Control Sample Data'!M335&lt;$B$1,'Control Sample Data'!M335&gt;0),'Control Sample Data'!M335,$B$1),"")</f>
        <v/>
      </c>
      <c r="AT336" s="34" t="str">
        <f t="shared" si="300"/>
        <v/>
      </c>
      <c r="AU336" s="34" t="str">
        <f t="shared" si="301"/>
        <v/>
      </c>
      <c r="AV336" s="34" t="str">
        <f t="shared" si="302"/>
        <v/>
      </c>
      <c r="AW336" s="34" t="str">
        <f t="shared" si="303"/>
        <v/>
      </c>
      <c r="AX336" s="34" t="str">
        <f t="shared" si="304"/>
        <v/>
      </c>
      <c r="AY336" s="34" t="str">
        <f t="shared" si="305"/>
        <v/>
      </c>
      <c r="AZ336" s="34" t="str">
        <f t="shared" si="306"/>
        <v/>
      </c>
      <c r="BA336" s="34" t="str">
        <f t="shared" si="307"/>
        <v/>
      </c>
      <c r="BB336" s="34" t="str">
        <f t="shared" si="308"/>
        <v/>
      </c>
      <c r="BC336" s="34" t="str">
        <f t="shared" si="309"/>
        <v/>
      </c>
      <c r="BD336" s="34" t="str">
        <f t="shared" si="289"/>
        <v/>
      </c>
      <c r="BE336" s="34" t="str">
        <f t="shared" si="290"/>
        <v/>
      </c>
      <c r="BF336" s="34" t="str">
        <f t="shared" si="291"/>
        <v/>
      </c>
      <c r="BG336" s="34" t="str">
        <f t="shared" si="292"/>
        <v/>
      </c>
      <c r="BH336" s="34" t="str">
        <f t="shared" si="293"/>
        <v/>
      </c>
      <c r="BI336" s="34" t="str">
        <f t="shared" si="294"/>
        <v/>
      </c>
      <c r="BJ336" s="34" t="str">
        <f t="shared" si="295"/>
        <v/>
      </c>
      <c r="BK336" s="34" t="str">
        <f t="shared" si="296"/>
        <v/>
      </c>
      <c r="BL336" s="34" t="str">
        <f t="shared" si="297"/>
        <v/>
      </c>
      <c r="BM336" s="34" t="str">
        <f t="shared" si="298"/>
        <v/>
      </c>
      <c r="BN336" s="36" t="e">
        <f t="shared" si="287"/>
        <v>#DIV/0!</v>
      </c>
      <c r="BO336" s="36" t="e">
        <f t="shared" si="288"/>
        <v>#DIV/0!</v>
      </c>
      <c r="BP336" s="37" t="str">
        <f t="shared" si="310"/>
        <v/>
      </c>
      <c r="BQ336" s="37" t="str">
        <f t="shared" si="311"/>
        <v/>
      </c>
      <c r="BR336" s="37" t="str">
        <f t="shared" si="312"/>
        <v/>
      </c>
      <c r="BS336" s="37" t="str">
        <f t="shared" si="313"/>
        <v/>
      </c>
      <c r="BT336" s="37" t="str">
        <f t="shared" si="314"/>
        <v/>
      </c>
      <c r="BU336" s="37" t="str">
        <f t="shared" si="315"/>
        <v/>
      </c>
      <c r="BV336" s="37" t="str">
        <f t="shared" si="316"/>
        <v/>
      </c>
      <c r="BW336" s="37" t="str">
        <f t="shared" si="317"/>
        <v/>
      </c>
      <c r="BX336" s="37" t="str">
        <f t="shared" si="318"/>
        <v/>
      </c>
      <c r="BY336" s="37" t="str">
        <f t="shared" si="319"/>
        <v/>
      </c>
      <c r="BZ336" s="37" t="str">
        <f t="shared" si="320"/>
        <v/>
      </c>
      <c r="CA336" s="37" t="str">
        <f t="shared" si="321"/>
        <v/>
      </c>
      <c r="CB336" s="37" t="str">
        <f t="shared" si="322"/>
        <v/>
      </c>
      <c r="CC336" s="37" t="str">
        <f t="shared" si="323"/>
        <v/>
      </c>
      <c r="CD336" s="37" t="str">
        <f t="shared" si="324"/>
        <v/>
      </c>
      <c r="CE336" s="37" t="str">
        <f t="shared" si="325"/>
        <v/>
      </c>
      <c r="CF336" s="37" t="str">
        <f t="shared" si="326"/>
        <v/>
      </c>
      <c r="CG336" s="37" t="str">
        <f t="shared" si="327"/>
        <v/>
      </c>
      <c r="CH336" s="37" t="str">
        <f t="shared" si="328"/>
        <v/>
      </c>
      <c r="CI336" s="37" t="str">
        <f t="shared" si="329"/>
        <v/>
      </c>
    </row>
    <row r="337" spans="1:87" ht="12.75">
      <c r="A337" s="16"/>
      <c r="B337" s="14" t="str">
        <f>'Gene Table'!E336</f>
        <v>UBE2I</v>
      </c>
      <c r="C337" s="14" t="s">
        <v>189</v>
      </c>
      <c r="D337" s="15" t="str">
        <f>IF(SUM('Test Sample Data'!D$3:D$98)&gt;10,IF(AND(ISNUMBER('Test Sample Data'!D336),'Test Sample Data'!D336&lt;$B$1,'Test Sample Data'!D336&gt;0),'Test Sample Data'!D336,$B$1),"")</f>
        <v/>
      </c>
      <c r="E337" s="15" t="str">
        <f>IF(SUM('Test Sample Data'!E$3:E$98)&gt;10,IF(AND(ISNUMBER('Test Sample Data'!E336),'Test Sample Data'!E336&lt;$B$1,'Test Sample Data'!E336&gt;0),'Test Sample Data'!E336,$B$1),"")</f>
        <v/>
      </c>
      <c r="F337" s="15" t="str">
        <f>IF(SUM('Test Sample Data'!F$3:F$98)&gt;10,IF(AND(ISNUMBER('Test Sample Data'!F336),'Test Sample Data'!F336&lt;$B$1,'Test Sample Data'!F336&gt;0),'Test Sample Data'!F336,$B$1),"")</f>
        <v/>
      </c>
      <c r="G337" s="15" t="str">
        <f>IF(SUM('Test Sample Data'!G$3:G$98)&gt;10,IF(AND(ISNUMBER('Test Sample Data'!G336),'Test Sample Data'!G336&lt;$B$1,'Test Sample Data'!G336&gt;0),'Test Sample Data'!G336,$B$1),"")</f>
        <v/>
      </c>
      <c r="H337" s="15" t="str">
        <f>IF(SUM('Test Sample Data'!H$3:H$98)&gt;10,IF(AND(ISNUMBER('Test Sample Data'!H336),'Test Sample Data'!H336&lt;$B$1,'Test Sample Data'!H336&gt;0),'Test Sample Data'!H336,$B$1),"")</f>
        <v/>
      </c>
      <c r="I337" s="15" t="str">
        <f>IF(SUM('Test Sample Data'!I$3:I$98)&gt;10,IF(AND(ISNUMBER('Test Sample Data'!I336),'Test Sample Data'!I336&lt;$B$1,'Test Sample Data'!I336&gt;0),'Test Sample Data'!I336,$B$1),"")</f>
        <v/>
      </c>
      <c r="J337" s="15" t="str">
        <f>IF(SUM('Test Sample Data'!J$3:J$98)&gt;10,IF(AND(ISNUMBER('Test Sample Data'!J336),'Test Sample Data'!J336&lt;$B$1,'Test Sample Data'!J336&gt;0),'Test Sample Data'!J336,$B$1),"")</f>
        <v/>
      </c>
      <c r="K337" s="15" t="str">
        <f>IF(SUM('Test Sample Data'!K$3:K$98)&gt;10,IF(AND(ISNUMBER('Test Sample Data'!K336),'Test Sample Data'!K336&lt;$B$1,'Test Sample Data'!K336&gt;0),'Test Sample Data'!K336,$B$1),"")</f>
        <v/>
      </c>
      <c r="L337" s="15" t="str">
        <f>IF(SUM('Test Sample Data'!L$3:L$98)&gt;10,IF(AND(ISNUMBER('Test Sample Data'!L336),'Test Sample Data'!L336&lt;$B$1,'Test Sample Data'!L336&gt;0),'Test Sample Data'!L336,$B$1),"")</f>
        <v/>
      </c>
      <c r="M337" s="15" t="str">
        <f>IF(SUM('Test Sample Data'!M$3:M$98)&gt;10,IF(AND(ISNUMBER('Test Sample Data'!M336),'Test Sample Data'!M336&lt;$B$1,'Test Sample Data'!M336&gt;0),'Test Sample Data'!M336,$B$1),"")</f>
        <v/>
      </c>
      <c r="N337" s="15" t="str">
        <f>'Gene Table'!E336</f>
        <v>UBE2I</v>
      </c>
      <c r="O337" s="14" t="s">
        <v>189</v>
      </c>
      <c r="P337" s="15" t="str">
        <f>IF(SUM('Control Sample Data'!D$3:D$98)&gt;10,IF(AND(ISNUMBER('Control Sample Data'!D336),'Control Sample Data'!D336&lt;$B$1,'Control Sample Data'!D336&gt;0),'Control Sample Data'!D336,$B$1),"")</f>
        <v/>
      </c>
      <c r="Q337" s="15" t="str">
        <f>IF(SUM('Control Sample Data'!E$3:E$98)&gt;10,IF(AND(ISNUMBER('Control Sample Data'!E336),'Control Sample Data'!E336&lt;$B$1,'Control Sample Data'!E336&gt;0),'Control Sample Data'!E336,$B$1),"")</f>
        <v/>
      </c>
      <c r="R337" s="15" t="str">
        <f>IF(SUM('Control Sample Data'!F$3:F$98)&gt;10,IF(AND(ISNUMBER('Control Sample Data'!F336),'Control Sample Data'!F336&lt;$B$1,'Control Sample Data'!F336&gt;0),'Control Sample Data'!F336,$B$1),"")</f>
        <v/>
      </c>
      <c r="S337" s="15" t="str">
        <f>IF(SUM('Control Sample Data'!G$3:G$98)&gt;10,IF(AND(ISNUMBER('Control Sample Data'!G336),'Control Sample Data'!G336&lt;$B$1,'Control Sample Data'!G336&gt;0),'Control Sample Data'!G336,$B$1),"")</f>
        <v/>
      </c>
      <c r="T337" s="15" t="str">
        <f>IF(SUM('Control Sample Data'!H$3:H$98)&gt;10,IF(AND(ISNUMBER('Control Sample Data'!H336),'Control Sample Data'!H336&lt;$B$1,'Control Sample Data'!H336&gt;0),'Control Sample Data'!H336,$B$1),"")</f>
        <v/>
      </c>
      <c r="U337" s="15" t="str">
        <f>IF(SUM('Control Sample Data'!I$3:I$98)&gt;10,IF(AND(ISNUMBER('Control Sample Data'!I336),'Control Sample Data'!I336&lt;$B$1,'Control Sample Data'!I336&gt;0),'Control Sample Data'!I336,$B$1),"")</f>
        <v/>
      </c>
      <c r="V337" s="15" t="str">
        <f>IF(SUM('Control Sample Data'!J$3:J$98)&gt;10,IF(AND(ISNUMBER('Control Sample Data'!J336),'Control Sample Data'!J336&lt;$B$1,'Control Sample Data'!J336&gt;0),'Control Sample Data'!J336,$B$1),"")</f>
        <v/>
      </c>
      <c r="W337" s="15" t="str">
        <f>IF(SUM('Control Sample Data'!K$3:K$98)&gt;10,IF(AND(ISNUMBER('Control Sample Data'!K336),'Control Sample Data'!K336&lt;$B$1,'Control Sample Data'!K336&gt;0),'Control Sample Data'!K336,$B$1),"")</f>
        <v/>
      </c>
      <c r="X337" s="15" t="str">
        <f>IF(SUM('Control Sample Data'!L$3:L$98)&gt;10,IF(AND(ISNUMBER('Control Sample Data'!L336),'Control Sample Data'!L336&lt;$B$1,'Control Sample Data'!L336&gt;0),'Control Sample Data'!L336,$B$1),"")</f>
        <v/>
      </c>
      <c r="Y337" s="15" t="str">
        <f>IF(SUM('Control Sample Data'!M$3:M$98)&gt;10,IF(AND(ISNUMBER('Control Sample Data'!M336),'Control Sample Data'!M336&lt;$B$1,'Control Sample Data'!M336&gt;0),'Control Sample Data'!M336,$B$1),"")</f>
        <v/>
      </c>
      <c r="AT337" s="34" t="str">
        <f t="shared" si="300"/>
        <v/>
      </c>
      <c r="AU337" s="34" t="str">
        <f t="shared" si="301"/>
        <v/>
      </c>
      <c r="AV337" s="34" t="str">
        <f t="shared" si="302"/>
        <v/>
      </c>
      <c r="AW337" s="34" t="str">
        <f t="shared" si="303"/>
        <v/>
      </c>
      <c r="AX337" s="34" t="str">
        <f t="shared" si="304"/>
        <v/>
      </c>
      <c r="AY337" s="34" t="str">
        <f t="shared" si="305"/>
        <v/>
      </c>
      <c r="AZ337" s="34" t="str">
        <f t="shared" si="306"/>
        <v/>
      </c>
      <c r="BA337" s="34" t="str">
        <f t="shared" si="307"/>
        <v/>
      </c>
      <c r="BB337" s="34" t="str">
        <f t="shared" si="308"/>
        <v/>
      </c>
      <c r="BC337" s="34" t="str">
        <f t="shared" si="309"/>
        <v/>
      </c>
      <c r="BD337" s="34" t="str">
        <f t="shared" si="289"/>
        <v/>
      </c>
      <c r="BE337" s="34" t="str">
        <f t="shared" si="290"/>
        <v/>
      </c>
      <c r="BF337" s="34" t="str">
        <f t="shared" si="291"/>
        <v/>
      </c>
      <c r="BG337" s="34" t="str">
        <f t="shared" si="292"/>
        <v/>
      </c>
      <c r="BH337" s="34" t="str">
        <f t="shared" si="293"/>
        <v/>
      </c>
      <c r="BI337" s="34" t="str">
        <f t="shared" si="294"/>
        <v/>
      </c>
      <c r="BJ337" s="34" t="str">
        <f t="shared" si="295"/>
        <v/>
      </c>
      <c r="BK337" s="34" t="str">
        <f t="shared" si="296"/>
        <v/>
      </c>
      <c r="BL337" s="34" t="str">
        <f t="shared" si="297"/>
        <v/>
      </c>
      <c r="BM337" s="34" t="str">
        <f t="shared" si="298"/>
        <v/>
      </c>
      <c r="BN337" s="36" t="e">
        <f t="shared" si="287"/>
        <v>#DIV/0!</v>
      </c>
      <c r="BO337" s="36" t="e">
        <f t="shared" si="288"/>
        <v>#DIV/0!</v>
      </c>
      <c r="BP337" s="37" t="str">
        <f t="shared" si="310"/>
        <v/>
      </c>
      <c r="BQ337" s="37" t="str">
        <f t="shared" si="311"/>
        <v/>
      </c>
      <c r="BR337" s="37" t="str">
        <f t="shared" si="312"/>
        <v/>
      </c>
      <c r="BS337" s="37" t="str">
        <f t="shared" si="313"/>
        <v/>
      </c>
      <c r="BT337" s="37" t="str">
        <f t="shared" si="314"/>
        <v/>
      </c>
      <c r="BU337" s="37" t="str">
        <f t="shared" si="315"/>
        <v/>
      </c>
      <c r="BV337" s="37" t="str">
        <f t="shared" si="316"/>
        <v/>
      </c>
      <c r="BW337" s="37" t="str">
        <f t="shared" si="317"/>
        <v/>
      </c>
      <c r="BX337" s="37" t="str">
        <f t="shared" si="318"/>
        <v/>
      </c>
      <c r="BY337" s="37" t="str">
        <f t="shared" si="319"/>
        <v/>
      </c>
      <c r="BZ337" s="37" t="str">
        <f t="shared" si="320"/>
        <v/>
      </c>
      <c r="CA337" s="37" t="str">
        <f t="shared" si="321"/>
        <v/>
      </c>
      <c r="CB337" s="37" t="str">
        <f t="shared" si="322"/>
        <v/>
      </c>
      <c r="CC337" s="37" t="str">
        <f t="shared" si="323"/>
        <v/>
      </c>
      <c r="CD337" s="37" t="str">
        <f t="shared" si="324"/>
        <v/>
      </c>
      <c r="CE337" s="37" t="str">
        <f t="shared" si="325"/>
        <v/>
      </c>
      <c r="CF337" s="37" t="str">
        <f t="shared" si="326"/>
        <v/>
      </c>
      <c r="CG337" s="37" t="str">
        <f t="shared" si="327"/>
        <v/>
      </c>
      <c r="CH337" s="37" t="str">
        <f t="shared" si="328"/>
        <v/>
      </c>
      <c r="CI337" s="37" t="str">
        <f t="shared" si="329"/>
        <v/>
      </c>
    </row>
    <row r="338" spans="1:87" ht="12.75">
      <c r="A338" s="16"/>
      <c r="B338" s="14" t="str">
        <f>'Gene Table'!E337</f>
        <v>TWIST1</v>
      </c>
      <c r="C338" s="14" t="s">
        <v>193</v>
      </c>
      <c r="D338" s="15" t="str">
        <f>IF(SUM('Test Sample Data'!D$3:D$98)&gt;10,IF(AND(ISNUMBER('Test Sample Data'!D337),'Test Sample Data'!D337&lt;$B$1,'Test Sample Data'!D337&gt;0),'Test Sample Data'!D337,$B$1),"")</f>
        <v/>
      </c>
      <c r="E338" s="15" t="str">
        <f>IF(SUM('Test Sample Data'!E$3:E$98)&gt;10,IF(AND(ISNUMBER('Test Sample Data'!E337),'Test Sample Data'!E337&lt;$B$1,'Test Sample Data'!E337&gt;0),'Test Sample Data'!E337,$B$1),"")</f>
        <v/>
      </c>
      <c r="F338" s="15" t="str">
        <f>IF(SUM('Test Sample Data'!F$3:F$98)&gt;10,IF(AND(ISNUMBER('Test Sample Data'!F337),'Test Sample Data'!F337&lt;$B$1,'Test Sample Data'!F337&gt;0),'Test Sample Data'!F337,$B$1),"")</f>
        <v/>
      </c>
      <c r="G338" s="15" t="str">
        <f>IF(SUM('Test Sample Data'!G$3:G$98)&gt;10,IF(AND(ISNUMBER('Test Sample Data'!G337),'Test Sample Data'!G337&lt;$B$1,'Test Sample Data'!G337&gt;0),'Test Sample Data'!G337,$B$1),"")</f>
        <v/>
      </c>
      <c r="H338" s="15" t="str">
        <f>IF(SUM('Test Sample Data'!H$3:H$98)&gt;10,IF(AND(ISNUMBER('Test Sample Data'!H337),'Test Sample Data'!H337&lt;$B$1,'Test Sample Data'!H337&gt;0),'Test Sample Data'!H337,$B$1),"")</f>
        <v/>
      </c>
      <c r="I338" s="15" t="str">
        <f>IF(SUM('Test Sample Data'!I$3:I$98)&gt;10,IF(AND(ISNUMBER('Test Sample Data'!I337),'Test Sample Data'!I337&lt;$B$1,'Test Sample Data'!I337&gt;0),'Test Sample Data'!I337,$B$1),"")</f>
        <v/>
      </c>
      <c r="J338" s="15" t="str">
        <f>IF(SUM('Test Sample Data'!J$3:J$98)&gt;10,IF(AND(ISNUMBER('Test Sample Data'!J337),'Test Sample Data'!J337&lt;$B$1,'Test Sample Data'!J337&gt;0),'Test Sample Data'!J337,$B$1),"")</f>
        <v/>
      </c>
      <c r="K338" s="15" t="str">
        <f>IF(SUM('Test Sample Data'!K$3:K$98)&gt;10,IF(AND(ISNUMBER('Test Sample Data'!K337),'Test Sample Data'!K337&lt;$B$1,'Test Sample Data'!K337&gt;0),'Test Sample Data'!K337,$B$1),"")</f>
        <v/>
      </c>
      <c r="L338" s="15" t="str">
        <f>IF(SUM('Test Sample Data'!L$3:L$98)&gt;10,IF(AND(ISNUMBER('Test Sample Data'!L337),'Test Sample Data'!L337&lt;$B$1,'Test Sample Data'!L337&gt;0),'Test Sample Data'!L337,$B$1),"")</f>
        <v/>
      </c>
      <c r="M338" s="15" t="str">
        <f>IF(SUM('Test Sample Data'!M$3:M$98)&gt;10,IF(AND(ISNUMBER('Test Sample Data'!M337),'Test Sample Data'!M337&lt;$B$1,'Test Sample Data'!M337&gt;0),'Test Sample Data'!M337,$B$1),"")</f>
        <v/>
      </c>
      <c r="N338" s="15" t="str">
        <f>'Gene Table'!E337</f>
        <v>TWIST1</v>
      </c>
      <c r="O338" s="14" t="s">
        <v>193</v>
      </c>
      <c r="P338" s="15" t="str">
        <f>IF(SUM('Control Sample Data'!D$3:D$98)&gt;10,IF(AND(ISNUMBER('Control Sample Data'!D337),'Control Sample Data'!D337&lt;$B$1,'Control Sample Data'!D337&gt;0),'Control Sample Data'!D337,$B$1),"")</f>
        <v/>
      </c>
      <c r="Q338" s="15" t="str">
        <f>IF(SUM('Control Sample Data'!E$3:E$98)&gt;10,IF(AND(ISNUMBER('Control Sample Data'!E337),'Control Sample Data'!E337&lt;$B$1,'Control Sample Data'!E337&gt;0),'Control Sample Data'!E337,$B$1),"")</f>
        <v/>
      </c>
      <c r="R338" s="15" t="str">
        <f>IF(SUM('Control Sample Data'!F$3:F$98)&gt;10,IF(AND(ISNUMBER('Control Sample Data'!F337),'Control Sample Data'!F337&lt;$B$1,'Control Sample Data'!F337&gt;0),'Control Sample Data'!F337,$B$1),"")</f>
        <v/>
      </c>
      <c r="S338" s="15" t="str">
        <f>IF(SUM('Control Sample Data'!G$3:G$98)&gt;10,IF(AND(ISNUMBER('Control Sample Data'!G337),'Control Sample Data'!G337&lt;$B$1,'Control Sample Data'!G337&gt;0),'Control Sample Data'!G337,$B$1),"")</f>
        <v/>
      </c>
      <c r="T338" s="15" t="str">
        <f>IF(SUM('Control Sample Data'!H$3:H$98)&gt;10,IF(AND(ISNUMBER('Control Sample Data'!H337),'Control Sample Data'!H337&lt;$B$1,'Control Sample Data'!H337&gt;0),'Control Sample Data'!H337,$B$1),"")</f>
        <v/>
      </c>
      <c r="U338" s="15" t="str">
        <f>IF(SUM('Control Sample Data'!I$3:I$98)&gt;10,IF(AND(ISNUMBER('Control Sample Data'!I337),'Control Sample Data'!I337&lt;$B$1,'Control Sample Data'!I337&gt;0),'Control Sample Data'!I337,$B$1),"")</f>
        <v/>
      </c>
      <c r="V338" s="15" t="str">
        <f>IF(SUM('Control Sample Data'!J$3:J$98)&gt;10,IF(AND(ISNUMBER('Control Sample Data'!J337),'Control Sample Data'!J337&lt;$B$1,'Control Sample Data'!J337&gt;0),'Control Sample Data'!J337,$B$1),"")</f>
        <v/>
      </c>
      <c r="W338" s="15" t="str">
        <f>IF(SUM('Control Sample Data'!K$3:K$98)&gt;10,IF(AND(ISNUMBER('Control Sample Data'!K337),'Control Sample Data'!K337&lt;$B$1,'Control Sample Data'!K337&gt;0),'Control Sample Data'!K337,$B$1),"")</f>
        <v/>
      </c>
      <c r="X338" s="15" t="str">
        <f>IF(SUM('Control Sample Data'!L$3:L$98)&gt;10,IF(AND(ISNUMBER('Control Sample Data'!L337),'Control Sample Data'!L337&lt;$B$1,'Control Sample Data'!L337&gt;0),'Control Sample Data'!L337,$B$1),"")</f>
        <v/>
      </c>
      <c r="Y338" s="15" t="str">
        <f>IF(SUM('Control Sample Data'!M$3:M$98)&gt;10,IF(AND(ISNUMBER('Control Sample Data'!M337),'Control Sample Data'!M337&lt;$B$1,'Control Sample Data'!M337&gt;0),'Control Sample Data'!M337,$B$1),"")</f>
        <v/>
      </c>
      <c r="AT338" s="34" t="str">
        <f t="shared" si="300"/>
        <v/>
      </c>
      <c r="AU338" s="34" t="str">
        <f t="shared" si="301"/>
        <v/>
      </c>
      <c r="AV338" s="34" t="str">
        <f t="shared" si="302"/>
        <v/>
      </c>
      <c r="AW338" s="34" t="str">
        <f t="shared" si="303"/>
        <v/>
      </c>
      <c r="AX338" s="34" t="str">
        <f t="shared" si="304"/>
        <v/>
      </c>
      <c r="AY338" s="34" t="str">
        <f t="shared" si="305"/>
        <v/>
      </c>
      <c r="AZ338" s="34" t="str">
        <f t="shared" si="306"/>
        <v/>
      </c>
      <c r="BA338" s="34" t="str">
        <f t="shared" si="307"/>
        <v/>
      </c>
      <c r="BB338" s="34" t="str">
        <f t="shared" si="308"/>
        <v/>
      </c>
      <c r="BC338" s="34" t="str">
        <f t="shared" si="309"/>
        <v/>
      </c>
      <c r="BD338" s="34" t="str">
        <f t="shared" si="289"/>
        <v/>
      </c>
      <c r="BE338" s="34" t="str">
        <f t="shared" si="290"/>
        <v/>
      </c>
      <c r="BF338" s="34" t="str">
        <f t="shared" si="291"/>
        <v/>
      </c>
      <c r="BG338" s="34" t="str">
        <f t="shared" si="292"/>
        <v/>
      </c>
      <c r="BH338" s="34" t="str">
        <f t="shared" si="293"/>
        <v/>
      </c>
      <c r="BI338" s="34" t="str">
        <f t="shared" si="294"/>
        <v/>
      </c>
      <c r="BJ338" s="34" t="str">
        <f t="shared" si="295"/>
        <v/>
      </c>
      <c r="BK338" s="34" t="str">
        <f t="shared" si="296"/>
        <v/>
      </c>
      <c r="BL338" s="34" t="str">
        <f t="shared" si="297"/>
        <v/>
      </c>
      <c r="BM338" s="34" t="str">
        <f t="shared" si="298"/>
        <v/>
      </c>
      <c r="BN338" s="36" t="e">
        <f t="shared" si="287"/>
        <v>#DIV/0!</v>
      </c>
      <c r="BO338" s="36" t="e">
        <f t="shared" si="288"/>
        <v>#DIV/0!</v>
      </c>
      <c r="BP338" s="37" t="str">
        <f t="shared" si="310"/>
        <v/>
      </c>
      <c r="BQ338" s="37" t="str">
        <f t="shared" si="311"/>
        <v/>
      </c>
      <c r="BR338" s="37" t="str">
        <f t="shared" si="312"/>
        <v/>
      </c>
      <c r="BS338" s="37" t="str">
        <f t="shared" si="313"/>
        <v/>
      </c>
      <c r="BT338" s="37" t="str">
        <f t="shared" si="314"/>
        <v/>
      </c>
      <c r="BU338" s="37" t="str">
        <f t="shared" si="315"/>
        <v/>
      </c>
      <c r="BV338" s="37" t="str">
        <f t="shared" si="316"/>
        <v/>
      </c>
      <c r="BW338" s="37" t="str">
        <f t="shared" si="317"/>
        <v/>
      </c>
      <c r="BX338" s="37" t="str">
        <f t="shared" si="318"/>
        <v/>
      </c>
      <c r="BY338" s="37" t="str">
        <f t="shared" si="319"/>
        <v/>
      </c>
      <c r="BZ338" s="37" t="str">
        <f t="shared" si="320"/>
        <v/>
      </c>
      <c r="CA338" s="37" t="str">
        <f t="shared" si="321"/>
        <v/>
      </c>
      <c r="CB338" s="37" t="str">
        <f t="shared" si="322"/>
        <v/>
      </c>
      <c r="CC338" s="37" t="str">
        <f t="shared" si="323"/>
        <v/>
      </c>
      <c r="CD338" s="37" t="str">
        <f t="shared" si="324"/>
        <v/>
      </c>
      <c r="CE338" s="37" t="str">
        <f t="shared" si="325"/>
        <v/>
      </c>
      <c r="CF338" s="37" t="str">
        <f t="shared" si="326"/>
        <v/>
      </c>
      <c r="CG338" s="37" t="str">
        <f t="shared" si="327"/>
        <v/>
      </c>
      <c r="CH338" s="37" t="str">
        <f t="shared" si="328"/>
        <v/>
      </c>
      <c r="CI338" s="37" t="str">
        <f t="shared" si="329"/>
        <v/>
      </c>
    </row>
    <row r="339" spans="1:87" ht="12.75">
      <c r="A339" s="16"/>
      <c r="B339" s="14" t="str">
        <f>'Gene Table'!E338</f>
        <v>TSHR</v>
      </c>
      <c r="C339" s="14" t="s">
        <v>197</v>
      </c>
      <c r="D339" s="15" t="str">
        <f>IF(SUM('Test Sample Data'!D$3:D$98)&gt;10,IF(AND(ISNUMBER('Test Sample Data'!D338),'Test Sample Data'!D338&lt;$B$1,'Test Sample Data'!D338&gt;0),'Test Sample Data'!D338,$B$1),"")</f>
        <v/>
      </c>
      <c r="E339" s="15" t="str">
        <f>IF(SUM('Test Sample Data'!E$3:E$98)&gt;10,IF(AND(ISNUMBER('Test Sample Data'!E338),'Test Sample Data'!E338&lt;$B$1,'Test Sample Data'!E338&gt;0),'Test Sample Data'!E338,$B$1),"")</f>
        <v/>
      </c>
      <c r="F339" s="15" t="str">
        <f>IF(SUM('Test Sample Data'!F$3:F$98)&gt;10,IF(AND(ISNUMBER('Test Sample Data'!F338),'Test Sample Data'!F338&lt;$B$1,'Test Sample Data'!F338&gt;0),'Test Sample Data'!F338,$B$1),"")</f>
        <v/>
      </c>
      <c r="G339" s="15" t="str">
        <f>IF(SUM('Test Sample Data'!G$3:G$98)&gt;10,IF(AND(ISNUMBER('Test Sample Data'!G338),'Test Sample Data'!G338&lt;$B$1,'Test Sample Data'!G338&gt;0),'Test Sample Data'!G338,$B$1),"")</f>
        <v/>
      </c>
      <c r="H339" s="15" t="str">
        <f>IF(SUM('Test Sample Data'!H$3:H$98)&gt;10,IF(AND(ISNUMBER('Test Sample Data'!H338),'Test Sample Data'!H338&lt;$B$1,'Test Sample Data'!H338&gt;0),'Test Sample Data'!H338,$B$1),"")</f>
        <v/>
      </c>
      <c r="I339" s="15" t="str">
        <f>IF(SUM('Test Sample Data'!I$3:I$98)&gt;10,IF(AND(ISNUMBER('Test Sample Data'!I338),'Test Sample Data'!I338&lt;$B$1,'Test Sample Data'!I338&gt;0),'Test Sample Data'!I338,$B$1),"")</f>
        <v/>
      </c>
      <c r="J339" s="15" t="str">
        <f>IF(SUM('Test Sample Data'!J$3:J$98)&gt;10,IF(AND(ISNUMBER('Test Sample Data'!J338),'Test Sample Data'!J338&lt;$B$1,'Test Sample Data'!J338&gt;0),'Test Sample Data'!J338,$B$1),"")</f>
        <v/>
      </c>
      <c r="K339" s="15" t="str">
        <f>IF(SUM('Test Sample Data'!K$3:K$98)&gt;10,IF(AND(ISNUMBER('Test Sample Data'!K338),'Test Sample Data'!K338&lt;$B$1,'Test Sample Data'!K338&gt;0),'Test Sample Data'!K338,$B$1),"")</f>
        <v/>
      </c>
      <c r="L339" s="15" t="str">
        <f>IF(SUM('Test Sample Data'!L$3:L$98)&gt;10,IF(AND(ISNUMBER('Test Sample Data'!L338),'Test Sample Data'!L338&lt;$B$1,'Test Sample Data'!L338&gt;0),'Test Sample Data'!L338,$B$1),"")</f>
        <v/>
      </c>
      <c r="M339" s="15" t="str">
        <f>IF(SUM('Test Sample Data'!M$3:M$98)&gt;10,IF(AND(ISNUMBER('Test Sample Data'!M338),'Test Sample Data'!M338&lt;$B$1,'Test Sample Data'!M338&gt;0),'Test Sample Data'!M338,$B$1),"")</f>
        <v/>
      </c>
      <c r="N339" s="15" t="str">
        <f>'Gene Table'!E338</f>
        <v>TSHR</v>
      </c>
      <c r="O339" s="14" t="s">
        <v>197</v>
      </c>
      <c r="P339" s="15" t="str">
        <f>IF(SUM('Control Sample Data'!D$3:D$98)&gt;10,IF(AND(ISNUMBER('Control Sample Data'!D338),'Control Sample Data'!D338&lt;$B$1,'Control Sample Data'!D338&gt;0),'Control Sample Data'!D338,$B$1),"")</f>
        <v/>
      </c>
      <c r="Q339" s="15" t="str">
        <f>IF(SUM('Control Sample Data'!E$3:E$98)&gt;10,IF(AND(ISNUMBER('Control Sample Data'!E338),'Control Sample Data'!E338&lt;$B$1,'Control Sample Data'!E338&gt;0),'Control Sample Data'!E338,$B$1),"")</f>
        <v/>
      </c>
      <c r="R339" s="15" t="str">
        <f>IF(SUM('Control Sample Data'!F$3:F$98)&gt;10,IF(AND(ISNUMBER('Control Sample Data'!F338),'Control Sample Data'!F338&lt;$B$1,'Control Sample Data'!F338&gt;0),'Control Sample Data'!F338,$B$1),"")</f>
        <v/>
      </c>
      <c r="S339" s="15" t="str">
        <f>IF(SUM('Control Sample Data'!G$3:G$98)&gt;10,IF(AND(ISNUMBER('Control Sample Data'!G338),'Control Sample Data'!G338&lt;$B$1,'Control Sample Data'!G338&gt;0),'Control Sample Data'!G338,$B$1),"")</f>
        <v/>
      </c>
      <c r="T339" s="15" t="str">
        <f>IF(SUM('Control Sample Data'!H$3:H$98)&gt;10,IF(AND(ISNUMBER('Control Sample Data'!H338),'Control Sample Data'!H338&lt;$B$1,'Control Sample Data'!H338&gt;0),'Control Sample Data'!H338,$B$1),"")</f>
        <v/>
      </c>
      <c r="U339" s="15" t="str">
        <f>IF(SUM('Control Sample Data'!I$3:I$98)&gt;10,IF(AND(ISNUMBER('Control Sample Data'!I338),'Control Sample Data'!I338&lt;$B$1,'Control Sample Data'!I338&gt;0),'Control Sample Data'!I338,$B$1),"")</f>
        <v/>
      </c>
      <c r="V339" s="15" t="str">
        <f>IF(SUM('Control Sample Data'!J$3:J$98)&gt;10,IF(AND(ISNUMBER('Control Sample Data'!J338),'Control Sample Data'!J338&lt;$B$1,'Control Sample Data'!J338&gt;0),'Control Sample Data'!J338,$B$1),"")</f>
        <v/>
      </c>
      <c r="W339" s="15" t="str">
        <f>IF(SUM('Control Sample Data'!K$3:K$98)&gt;10,IF(AND(ISNUMBER('Control Sample Data'!K338),'Control Sample Data'!K338&lt;$B$1,'Control Sample Data'!K338&gt;0),'Control Sample Data'!K338,$B$1),"")</f>
        <v/>
      </c>
      <c r="X339" s="15" t="str">
        <f>IF(SUM('Control Sample Data'!L$3:L$98)&gt;10,IF(AND(ISNUMBER('Control Sample Data'!L338),'Control Sample Data'!L338&lt;$B$1,'Control Sample Data'!L338&gt;0),'Control Sample Data'!L338,$B$1),"")</f>
        <v/>
      </c>
      <c r="Y339" s="15" t="str">
        <f>IF(SUM('Control Sample Data'!M$3:M$98)&gt;10,IF(AND(ISNUMBER('Control Sample Data'!M338),'Control Sample Data'!M338&lt;$B$1,'Control Sample Data'!M338&gt;0),'Control Sample Data'!M338,$B$1),"")</f>
        <v/>
      </c>
      <c r="AT339" s="34" t="str">
        <f t="shared" si="300"/>
        <v/>
      </c>
      <c r="AU339" s="34" t="str">
        <f t="shared" si="301"/>
        <v/>
      </c>
      <c r="AV339" s="34" t="str">
        <f t="shared" si="302"/>
        <v/>
      </c>
      <c r="AW339" s="34" t="str">
        <f t="shared" si="303"/>
        <v/>
      </c>
      <c r="AX339" s="34" t="str">
        <f t="shared" si="304"/>
        <v/>
      </c>
      <c r="AY339" s="34" t="str">
        <f t="shared" si="305"/>
        <v/>
      </c>
      <c r="AZ339" s="34" t="str">
        <f t="shared" si="306"/>
        <v/>
      </c>
      <c r="BA339" s="34" t="str">
        <f t="shared" si="307"/>
        <v/>
      </c>
      <c r="BB339" s="34" t="str">
        <f t="shared" si="308"/>
        <v/>
      </c>
      <c r="BC339" s="34" t="str">
        <f t="shared" si="309"/>
        <v/>
      </c>
      <c r="BD339" s="34" t="str">
        <f t="shared" si="289"/>
        <v/>
      </c>
      <c r="BE339" s="34" t="str">
        <f t="shared" si="290"/>
        <v/>
      </c>
      <c r="BF339" s="34" t="str">
        <f t="shared" si="291"/>
        <v/>
      </c>
      <c r="BG339" s="34" t="str">
        <f t="shared" si="292"/>
        <v/>
      </c>
      <c r="BH339" s="34" t="str">
        <f t="shared" si="293"/>
        <v/>
      </c>
      <c r="BI339" s="34" t="str">
        <f t="shared" si="294"/>
        <v/>
      </c>
      <c r="BJ339" s="34" t="str">
        <f t="shared" si="295"/>
        <v/>
      </c>
      <c r="BK339" s="34" t="str">
        <f t="shared" si="296"/>
        <v/>
      </c>
      <c r="BL339" s="34" t="str">
        <f t="shared" si="297"/>
        <v/>
      </c>
      <c r="BM339" s="34" t="str">
        <f t="shared" si="298"/>
        <v/>
      </c>
      <c r="BN339" s="36" t="e">
        <f t="shared" si="287"/>
        <v>#DIV/0!</v>
      </c>
      <c r="BO339" s="36" t="e">
        <f t="shared" si="288"/>
        <v>#DIV/0!</v>
      </c>
      <c r="BP339" s="37" t="str">
        <f t="shared" si="310"/>
        <v/>
      </c>
      <c r="BQ339" s="37" t="str">
        <f t="shared" si="311"/>
        <v/>
      </c>
      <c r="BR339" s="37" t="str">
        <f t="shared" si="312"/>
        <v/>
      </c>
      <c r="BS339" s="37" t="str">
        <f t="shared" si="313"/>
        <v/>
      </c>
      <c r="BT339" s="37" t="str">
        <f t="shared" si="314"/>
        <v/>
      </c>
      <c r="BU339" s="37" t="str">
        <f t="shared" si="315"/>
        <v/>
      </c>
      <c r="BV339" s="37" t="str">
        <f t="shared" si="316"/>
        <v/>
      </c>
      <c r="BW339" s="37" t="str">
        <f t="shared" si="317"/>
        <v/>
      </c>
      <c r="BX339" s="37" t="str">
        <f t="shared" si="318"/>
        <v/>
      </c>
      <c r="BY339" s="37" t="str">
        <f t="shared" si="319"/>
        <v/>
      </c>
      <c r="BZ339" s="37" t="str">
        <f t="shared" si="320"/>
        <v/>
      </c>
      <c r="CA339" s="37" t="str">
        <f t="shared" si="321"/>
        <v/>
      </c>
      <c r="CB339" s="37" t="str">
        <f t="shared" si="322"/>
        <v/>
      </c>
      <c r="CC339" s="37" t="str">
        <f t="shared" si="323"/>
        <v/>
      </c>
      <c r="CD339" s="37" t="str">
        <f t="shared" si="324"/>
        <v/>
      </c>
      <c r="CE339" s="37" t="str">
        <f t="shared" si="325"/>
        <v/>
      </c>
      <c r="CF339" s="37" t="str">
        <f t="shared" si="326"/>
        <v/>
      </c>
      <c r="CG339" s="37" t="str">
        <f t="shared" si="327"/>
        <v/>
      </c>
      <c r="CH339" s="37" t="str">
        <f t="shared" si="328"/>
        <v/>
      </c>
      <c r="CI339" s="37" t="str">
        <f t="shared" si="329"/>
        <v/>
      </c>
    </row>
    <row r="340" spans="1:87" ht="12.75">
      <c r="A340" s="16"/>
      <c r="B340" s="14" t="str">
        <f>'Gene Table'!E339</f>
        <v>TP53BP1</v>
      </c>
      <c r="C340" s="14" t="s">
        <v>201</v>
      </c>
      <c r="D340" s="15" t="str">
        <f>IF(SUM('Test Sample Data'!D$3:D$98)&gt;10,IF(AND(ISNUMBER('Test Sample Data'!D339),'Test Sample Data'!D339&lt;$B$1,'Test Sample Data'!D339&gt;0),'Test Sample Data'!D339,$B$1),"")</f>
        <v/>
      </c>
      <c r="E340" s="15" t="str">
        <f>IF(SUM('Test Sample Data'!E$3:E$98)&gt;10,IF(AND(ISNUMBER('Test Sample Data'!E339),'Test Sample Data'!E339&lt;$B$1,'Test Sample Data'!E339&gt;0),'Test Sample Data'!E339,$B$1),"")</f>
        <v/>
      </c>
      <c r="F340" s="15" t="str">
        <f>IF(SUM('Test Sample Data'!F$3:F$98)&gt;10,IF(AND(ISNUMBER('Test Sample Data'!F339),'Test Sample Data'!F339&lt;$B$1,'Test Sample Data'!F339&gt;0),'Test Sample Data'!F339,$B$1),"")</f>
        <v/>
      </c>
      <c r="G340" s="15" t="str">
        <f>IF(SUM('Test Sample Data'!G$3:G$98)&gt;10,IF(AND(ISNUMBER('Test Sample Data'!G339),'Test Sample Data'!G339&lt;$B$1,'Test Sample Data'!G339&gt;0),'Test Sample Data'!G339,$B$1),"")</f>
        <v/>
      </c>
      <c r="H340" s="15" t="str">
        <f>IF(SUM('Test Sample Data'!H$3:H$98)&gt;10,IF(AND(ISNUMBER('Test Sample Data'!H339),'Test Sample Data'!H339&lt;$B$1,'Test Sample Data'!H339&gt;0),'Test Sample Data'!H339,$B$1),"")</f>
        <v/>
      </c>
      <c r="I340" s="15" t="str">
        <f>IF(SUM('Test Sample Data'!I$3:I$98)&gt;10,IF(AND(ISNUMBER('Test Sample Data'!I339),'Test Sample Data'!I339&lt;$B$1,'Test Sample Data'!I339&gt;0),'Test Sample Data'!I339,$B$1),"")</f>
        <v/>
      </c>
      <c r="J340" s="15" t="str">
        <f>IF(SUM('Test Sample Data'!J$3:J$98)&gt;10,IF(AND(ISNUMBER('Test Sample Data'!J339),'Test Sample Data'!J339&lt;$B$1,'Test Sample Data'!J339&gt;0),'Test Sample Data'!J339,$B$1),"")</f>
        <v/>
      </c>
      <c r="K340" s="15" t="str">
        <f>IF(SUM('Test Sample Data'!K$3:K$98)&gt;10,IF(AND(ISNUMBER('Test Sample Data'!K339),'Test Sample Data'!K339&lt;$B$1,'Test Sample Data'!K339&gt;0),'Test Sample Data'!K339,$B$1),"")</f>
        <v/>
      </c>
      <c r="L340" s="15" t="str">
        <f>IF(SUM('Test Sample Data'!L$3:L$98)&gt;10,IF(AND(ISNUMBER('Test Sample Data'!L339),'Test Sample Data'!L339&lt;$B$1,'Test Sample Data'!L339&gt;0),'Test Sample Data'!L339,$B$1),"")</f>
        <v/>
      </c>
      <c r="M340" s="15" t="str">
        <f>IF(SUM('Test Sample Data'!M$3:M$98)&gt;10,IF(AND(ISNUMBER('Test Sample Data'!M339),'Test Sample Data'!M339&lt;$B$1,'Test Sample Data'!M339&gt;0),'Test Sample Data'!M339,$B$1),"")</f>
        <v/>
      </c>
      <c r="N340" s="15" t="str">
        <f>'Gene Table'!E339</f>
        <v>TP53BP1</v>
      </c>
      <c r="O340" s="14" t="s">
        <v>201</v>
      </c>
      <c r="P340" s="15" t="str">
        <f>IF(SUM('Control Sample Data'!D$3:D$98)&gt;10,IF(AND(ISNUMBER('Control Sample Data'!D339),'Control Sample Data'!D339&lt;$B$1,'Control Sample Data'!D339&gt;0),'Control Sample Data'!D339,$B$1),"")</f>
        <v/>
      </c>
      <c r="Q340" s="15" t="str">
        <f>IF(SUM('Control Sample Data'!E$3:E$98)&gt;10,IF(AND(ISNUMBER('Control Sample Data'!E339),'Control Sample Data'!E339&lt;$B$1,'Control Sample Data'!E339&gt;0),'Control Sample Data'!E339,$B$1),"")</f>
        <v/>
      </c>
      <c r="R340" s="15" t="str">
        <f>IF(SUM('Control Sample Data'!F$3:F$98)&gt;10,IF(AND(ISNUMBER('Control Sample Data'!F339),'Control Sample Data'!F339&lt;$B$1,'Control Sample Data'!F339&gt;0),'Control Sample Data'!F339,$B$1),"")</f>
        <v/>
      </c>
      <c r="S340" s="15" t="str">
        <f>IF(SUM('Control Sample Data'!G$3:G$98)&gt;10,IF(AND(ISNUMBER('Control Sample Data'!G339),'Control Sample Data'!G339&lt;$B$1,'Control Sample Data'!G339&gt;0),'Control Sample Data'!G339,$B$1),"")</f>
        <v/>
      </c>
      <c r="T340" s="15" t="str">
        <f>IF(SUM('Control Sample Data'!H$3:H$98)&gt;10,IF(AND(ISNUMBER('Control Sample Data'!H339),'Control Sample Data'!H339&lt;$B$1,'Control Sample Data'!H339&gt;0),'Control Sample Data'!H339,$B$1),"")</f>
        <v/>
      </c>
      <c r="U340" s="15" t="str">
        <f>IF(SUM('Control Sample Data'!I$3:I$98)&gt;10,IF(AND(ISNUMBER('Control Sample Data'!I339),'Control Sample Data'!I339&lt;$B$1,'Control Sample Data'!I339&gt;0),'Control Sample Data'!I339,$B$1),"")</f>
        <v/>
      </c>
      <c r="V340" s="15" t="str">
        <f>IF(SUM('Control Sample Data'!J$3:J$98)&gt;10,IF(AND(ISNUMBER('Control Sample Data'!J339),'Control Sample Data'!J339&lt;$B$1,'Control Sample Data'!J339&gt;0),'Control Sample Data'!J339,$B$1),"")</f>
        <v/>
      </c>
      <c r="W340" s="15" t="str">
        <f>IF(SUM('Control Sample Data'!K$3:K$98)&gt;10,IF(AND(ISNUMBER('Control Sample Data'!K339),'Control Sample Data'!K339&lt;$B$1,'Control Sample Data'!K339&gt;0),'Control Sample Data'!K339,$B$1),"")</f>
        <v/>
      </c>
      <c r="X340" s="15" t="str">
        <f>IF(SUM('Control Sample Data'!L$3:L$98)&gt;10,IF(AND(ISNUMBER('Control Sample Data'!L339),'Control Sample Data'!L339&lt;$B$1,'Control Sample Data'!L339&gt;0),'Control Sample Data'!L339,$B$1),"")</f>
        <v/>
      </c>
      <c r="Y340" s="15" t="str">
        <f>IF(SUM('Control Sample Data'!M$3:M$98)&gt;10,IF(AND(ISNUMBER('Control Sample Data'!M339),'Control Sample Data'!M339&lt;$B$1,'Control Sample Data'!M339&gt;0),'Control Sample Data'!M339,$B$1),"")</f>
        <v/>
      </c>
      <c r="AT340" s="34" t="str">
        <f t="shared" si="300"/>
        <v/>
      </c>
      <c r="AU340" s="34" t="str">
        <f t="shared" si="301"/>
        <v/>
      </c>
      <c r="AV340" s="34" t="str">
        <f t="shared" si="302"/>
        <v/>
      </c>
      <c r="AW340" s="34" t="str">
        <f t="shared" si="303"/>
        <v/>
      </c>
      <c r="AX340" s="34" t="str">
        <f t="shared" si="304"/>
        <v/>
      </c>
      <c r="AY340" s="34" t="str">
        <f t="shared" si="305"/>
        <v/>
      </c>
      <c r="AZ340" s="34" t="str">
        <f t="shared" si="306"/>
        <v/>
      </c>
      <c r="BA340" s="34" t="str">
        <f t="shared" si="307"/>
        <v/>
      </c>
      <c r="BB340" s="34" t="str">
        <f t="shared" si="308"/>
        <v/>
      </c>
      <c r="BC340" s="34" t="str">
        <f t="shared" si="309"/>
        <v/>
      </c>
      <c r="BD340" s="34" t="str">
        <f t="shared" si="289"/>
        <v/>
      </c>
      <c r="BE340" s="34" t="str">
        <f t="shared" si="290"/>
        <v/>
      </c>
      <c r="BF340" s="34" t="str">
        <f t="shared" si="291"/>
        <v/>
      </c>
      <c r="BG340" s="34" t="str">
        <f t="shared" si="292"/>
        <v/>
      </c>
      <c r="BH340" s="34" t="str">
        <f t="shared" si="293"/>
        <v/>
      </c>
      <c r="BI340" s="34" t="str">
        <f t="shared" si="294"/>
        <v/>
      </c>
      <c r="BJ340" s="34" t="str">
        <f t="shared" si="295"/>
        <v/>
      </c>
      <c r="BK340" s="34" t="str">
        <f t="shared" si="296"/>
        <v/>
      </c>
      <c r="BL340" s="34" t="str">
        <f t="shared" si="297"/>
        <v/>
      </c>
      <c r="BM340" s="34" t="str">
        <f t="shared" si="298"/>
        <v/>
      </c>
      <c r="BN340" s="36" t="e">
        <f t="shared" si="287"/>
        <v>#DIV/0!</v>
      </c>
      <c r="BO340" s="36" t="e">
        <f t="shared" si="288"/>
        <v>#DIV/0!</v>
      </c>
      <c r="BP340" s="37" t="str">
        <f t="shared" si="310"/>
        <v/>
      </c>
      <c r="BQ340" s="37" t="str">
        <f t="shared" si="311"/>
        <v/>
      </c>
      <c r="BR340" s="37" t="str">
        <f t="shared" si="312"/>
        <v/>
      </c>
      <c r="BS340" s="37" t="str">
        <f t="shared" si="313"/>
        <v/>
      </c>
      <c r="BT340" s="37" t="str">
        <f t="shared" si="314"/>
        <v/>
      </c>
      <c r="BU340" s="37" t="str">
        <f t="shared" si="315"/>
        <v/>
      </c>
      <c r="BV340" s="37" t="str">
        <f t="shared" si="316"/>
        <v/>
      </c>
      <c r="BW340" s="37" t="str">
        <f t="shared" si="317"/>
        <v/>
      </c>
      <c r="BX340" s="37" t="str">
        <f t="shared" si="318"/>
        <v/>
      </c>
      <c r="BY340" s="37" t="str">
        <f t="shared" si="319"/>
        <v/>
      </c>
      <c r="BZ340" s="37" t="str">
        <f t="shared" si="320"/>
        <v/>
      </c>
      <c r="CA340" s="37" t="str">
        <f t="shared" si="321"/>
        <v/>
      </c>
      <c r="CB340" s="37" t="str">
        <f t="shared" si="322"/>
        <v/>
      </c>
      <c r="CC340" s="37" t="str">
        <f t="shared" si="323"/>
        <v/>
      </c>
      <c r="CD340" s="37" t="str">
        <f t="shared" si="324"/>
        <v/>
      </c>
      <c r="CE340" s="37" t="str">
        <f t="shared" si="325"/>
        <v/>
      </c>
      <c r="CF340" s="37" t="str">
        <f t="shared" si="326"/>
        <v/>
      </c>
      <c r="CG340" s="37" t="str">
        <f t="shared" si="327"/>
        <v/>
      </c>
      <c r="CH340" s="37" t="str">
        <f t="shared" si="328"/>
        <v/>
      </c>
      <c r="CI340" s="37" t="str">
        <f t="shared" si="329"/>
        <v/>
      </c>
    </row>
    <row r="341" spans="1:87" ht="12.75">
      <c r="A341" s="16"/>
      <c r="B341" s="14" t="str">
        <f>'Gene Table'!E340</f>
        <v>TNFRSF1B</v>
      </c>
      <c r="C341" s="14" t="s">
        <v>205</v>
      </c>
      <c r="D341" s="15" t="str">
        <f>IF(SUM('Test Sample Data'!D$3:D$98)&gt;10,IF(AND(ISNUMBER('Test Sample Data'!D340),'Test Sample Data'!D340&lt;$B$1,'Test Sample Data'!D340&gt;0),'Test Sample Data'!D340,$B$1),"")</f>
        <v/>
      </c>
      <c r="E341" s="15" t="str">
        <f>IF(SUM('Test Sample Data'!E$3:E$98)&gt;10,IF(AND(ISNUMBER('Test Sample Data'!E340),'Test Sample Data'!E340&lt;$B$1,'Test Sample Data'!E340&gt;0),'Test Sample Data'!E340,$B$1),"")</f>
        <v/>
      </c>
      <c r="F341" s="15" t="str">
        <f>IF(SUM('Test Sample Data'!F$3:F$98)&gt;10,IF(AND(ISNUMBER('Test Sample Data'!F340),'Test Sample Data'!F340&lt;$B$1,'Test Sample Data'!F340&gt;0),'Test Sample Data'!F340,$B$1),"")</f>
        <v/>
      </c>
      <c r="G341" s="15" t="str">
        <f>IF(SUM('Test Sample Data'!G$3:G$98)&gt;10,IF(AND(ISNUMBER('Test Sample Data'!G340),'Test Sample Data'!G340&lt;$B$1,'Test Sample Data'!G340&gt;0),'Test Sample Data'!G340,$B$1),"")</f>
        <v/>
      </c>
      <c r="H341" s="15" t="str">
        <f>IF(SUM('Test Sample Data'!H$3:H$98)&gt;10,IF(AND(ISNUMBER('Test Sample Data'!H340),'Test Sample Data'!H340&lt;$B$1,'Test Sample Data'!H340&gt;0),'Test Sample Data'!H340,$B$1),"")</f>
        <v/>
      </c>
      <c r="I341" s="15" t="str">
        <f>IF(SUM('Test Sample Data'!I$3:I$98)&gt;10,IF(AND(ISNUMBER('Test Sample Data'!I340),'Test Sample Data'!I340&lt;$B$1,'Test Sample Data'!I340&gt;0),'Test Sample Data'!I340,$B$1),"")</f>
        <v/>
      </c>
      <c r="J341" s="15" t="str">
        <f>IF(SUM('Test Sample Data'!J$3:J$98)&gt;10,IF(AND(ISNUMBER('Test Sample Data'!J340),'Test Sample Data'!J340&lt;$B$1,'Test Sample Data'!J340&gt;0),'Test Sample Data'!J340,$B$1),"")</f>
        <v/>
      </c>
      <c r="K341" s="15" t="str">
        <f>IF(SUM('Test Sample Data'!K$3:K$98)&gt;10,IF(AND(ISNUMBER('Test Sample Data'!K340),'Test Sample Data'!K340&lt;$B$1,'Test Sample Data'!K340&gt;0),'Test Sample Data'!K340,$B$1),"")</f>
        <v/>
      </c>
      <c r="L341" s="15" t="str">
        <f>IF(SUM('Test Sample Data'!L$3:L$98)&gt;10,IF(AND(ISNUMBER('Test Sample Data'!L340),'Test Sample Data'!L340&lt;$B$1,'Test Sample Data'!L340&gt;0),'Test Sample Data'!L340,$B$1),"")</f>
        <v/>
      </c>
      <c r="M341" s="15" t="str">
        <f>IF(SUM('Test Sample Data'!M$3:M$98)&gt;10,IF(AND(ISNUMBER('Test Sample Data'!M340),'Test Sample Data'!M340&lt;$B$1,'Test Sample Data'!M340&gt;0),'Test Sample Data'!M340,$B$1),"")</f>
        <v/>
      </c>
      <c r="N341" s="15" t="str">
        <f>'Gene Table'!E340</f>
        <v>TNFRSF1B</v>
      </c>
      <c r="O341" s="14" t="s">
        <v>205</v>
      </c>
      <c r="P341" s="15" t="str">
        <f>IF(SUM('Control Sample Data'!D$3:D$98)&gt;10,IF(AND(ISNUMBER('Control Sample Data'!D340),'Control Sample Data'!D340&lt;$B$1,'Control Sample Data'!D340&gt;0),'Control Sample Data'!D340,$B$1),"")</f>
        <v/>
      </c>
      <c r="Q341" s="15" t="str">
        <f>IF(SUM('Control Sample Data'!E$3:E$98)&gt;10,IF(AND(ISNUMBER('Control Sample Data'!E340),'Control Sample Data'!E340&lt;$B$1,'Control Sample Data'!E340&gt;0),'Control Sample Data'!E340,$B$1),"")</f>
        <v/>
      </c>
      <c r="R341" s="15" t="str">
        <f>IF(SUM('Control Sample Data'!F$3:F$98)&gt;10,IF(AND(ISNUMBER('Control Sample Data'!F340),'Control Sample Data'!F340&lt;$B$1,'Control Sample Data'!F340&gt;0),'Control Sample Data'!F340,$B$1),"")</f>
        <v/>
      </c>
      <c r="S341" s="15" t="str">
        <f>IF(SUM('Control Sample Data'!G$3:G$98)&gt;10,IF(AND(ISNUMBER('Control Sample Data'!G340),'Control Sample Data'!G340&lt;$B$1,'Control Sample Data'!G340&gt;0),'Control Sample Data'!G340,$B$1),"")</f>
        <v/>
      </c>
      <c r="T341" s="15" t="str">
        <f>IF(SUM('Control Sample Data'!H$3:H$98)&gt;10,IF(AND(ISNUMBER('Control Sample Data'!H340),'Control Sample Data'!H340&lt;$B$1,'Control Sample Data'!H340&gt;0),'Control Sample Data'!H340,$B$1),"")</f>
        <v/>
      </c>
      <c r="U341" s="15" t="str">
        <f>IF(SUM('Control Sample Data'!I$3:I$98)&gt;10,IF(AND(ISNUMBER('Control Sample Data'!I340),'Control Sample Data'!I340&lt;$B$1,'Control Sample Data'!I340&gt;0),'Control Sample Data'!I340,$B$1),"")</f>
        <v/>
      </c>
      <c r="V341" s="15" t="str">
        <f>IF(SUM('Control Sample Data'!J$3:J$98)&gt;10,IF(AND(ISNUMBER('Control Sample Data'!J340),'Control Sample Data'!J340&lt;$B$1,'Control Sample Data'!J340&gt;0),'Control Sample Data'!J340,$B$1),"")</f>
        <v/>
      </c>
      <c r="W341" s="15" t="str">
        <f>IF(SUM('Control Sample Data'!K$3:K$98)&gt;10,IF(AND(ISNUMBER('Control Sample Data'!K340),'Control Sample Data'!K340&lt;$B$1,'Control Sample Data'!K340&gt;0),'Control Sample Data'!K340,$B$1),"")</f>
        <v/>
      </c>
      <c r="X341" s="15" t="str">
        <f>IF(SUM('Control Sample Data'!L$3:L$98)&gt;10,IF(AND(ISNUMBER('Control Sample Data'!L340),'Control Sample Data'!L340&lt;$B$1,'Control Sample Data'!L340&gt;0),'Control Sample Data'!L340,$B$1),"")</f>
        <v/>
      </c>
      <c r="Y341" s="15" t="str">
        <f>IF(SUM('Control Sample Data'!M$3:M$98)&gt;10,IF(AND(ISNUMBER('Control Sample Data'!M340),'Control Sample Data'!M340&lt;$B$1,'Control Sample Data'!M340&gt;0),'Control Sample Data'!M340,$B$1),"")</f>
        <v/>
      </c>
      <c r="AT341" s="34" t="str">
        <f t="shared" si="300"/>
        <v/>
      </c>
      <c r="AU341" s="34" t="str">
        <f t="shared" si="301"/>
        <v/>
      </c>
      <c r="AV341" s="34" t="str">
        <f t="shared" si="302"/>
        <v/>
      </c>
      <c r="AW341" s="34" t="str">
        <f t="shared" si="303"/>
        <v/>
      </c>
      <c r="AX341" s="34" t="str">
        <f t="shared" si="304"/>
        <v/>
      </c>
      <c r="AY341" s="34" t="str">
        <f t="shared" si="305"/>
        <v/>
      </c>
      <c r="AZ341" s="34" t="str">
        <f t="shared" si="306"/>
        <v/>
      </c>
      <c r="BA341" s="34" t="str">
        <f t="shared" si="307"/>
        <v/>
      </c>
      <c r="BB341" s="34" t="str">
        <f t="shared" si="308"/>
        <v/>
      </c>
      <c r="BC341" s="34" t="str">
        <f t="shared" si="309"/>
        <v/>
      </c>
      <c r="BD341" s="34" t="str">
        <f t="shared" si="289"/>
        <v/>
      </c>
      <c r="BE341" s="34" t="str">
        <f t="shared" si="290"/>
        <v/>
      </c>
      <c r="BF341" s="34" t="str">
        <f t="shared" si="291"/>
        <v/>
      </c>
      <c r="BG341" s="34" t="str">
        <f t="shared" si="292"/>
        <v/>
      </c>
      <c r="BH341" s="34" t="str">
        <f t="shared" si="293"/>
        <v/>
      </c>
      <c r="BI341" s="34" t="str">
        <f t="shared" si="294"/>
        <v/>
      </c>
      <c r="BJ341" s="34" t="str">
        <f t="shared" si="295"/>
        <v/>
      </c>
      <c r="BK341" s="34" t="str">
        <f t="shared" si="296"/>
        <v/>
      </c>
      <c r="BL341" s="34" t="str">
        <f t="shared" si="297"/>
        <v/>
      </c>
      <c r="BM341" s="34" t="str">
        <f t="shared" si="298"/>
        <v/>
      </c>
      <c r="BN341" s="36" t="e">
        <f t="shared" si="287"/>
        <v>#DIV/0!</v>
      </c>
      <c r="BO341" s="36" t="e">
        <f t="shared" si="288"/>
        <v>#DIV/0!</v>
      </c>
      <c r="BP341" s="37" t="str">
        <f t="shared" si="310"/>
        <v/>
      </c>
      <c r="BQ341" s="37" t="str">
        <f t="shared" si="311"/>
        <v/>
      </c>
      <c r="BR341" s="37" t="str">
        <f t="shared" si="312"/>
        <v/>
      </c>
      <c r="BS341" s="37" t="str">
        <f t="shared" si="313"/>
        <v/>
      </c>
      <c r="BT341" s="37" t="str">
        <f t="shared" si="314"/>
        <v/>
      </c>
      <c r="BU341" s="37" t="str">
        <f t="shared" si="315"/>
        <v/>
      </c>
      <c r="BV341" s="37" t="str">
        <f t="shared" si="316"/>
        <v/>
      </c>
      <c r="BW341" s="37" t="str">
        <f t="shared" si="317"/>
        <v/>
      </c>
      <c r="BX341" s="37" t="str">
        <f t="shared" si="318"/>
        <v/>
      </c>
      <c r="BY341" s="37" t="str">
        <f t="shared" si="319"/>
        <v/>
      </c>
      <c r="BZ341" s="37" t="str">
        <f t="shared" si="320"/>
        <v/>
      </c>
      <c r="CA341" s="37" t="str">
        <f t="shared" si="321"/>
        <v/>
      </c>
      <c r="CB341" s="37" t="str">
        <f t="shared" si="322"/>
        <v/>
      </c>
      <c r="CC341" s="37" t="str">
        <f t="shared" si="323"/>
        <v/>
      </c>
      <c r="CD341" s="37" t="str">
        <f t="shared" si="324"/>
        <v/>
      </c>
      <c r="CE341" s="37" t="str">
        <f t="shared" si="325"/>
        <v/>
      </c>
      <c r="CF341" s="37" t="str">
        <f t="shared" si="326"/>
        <v/>
      </c>
      <c r="CG341" s="37" t="str">
        <f t="shared" si="327"/>
        <v/>
      </c>
      <c r="CH341" s="37" t="str">
        <f t="shared" si="328"/>
        <v/>
      </c>
      <c r="CI341" s="37" t="str">
        <f t="shared" si="329"/>
        <v/>
      </c>
    </row>
    <row r="342" spans="1:87" ht="12.75">
      <c r="A342" s="16"/>
      <c r="B342" s="14" t="str">
        <f>'Gene Table'!E341</f>
        <v>TLR3</v>
      </c>
      <c r="C342" s="14" t="s">
        <v>209</v>
      </c>
      <c r="D342" s="15" t="str">
        <f>IF(SUM('Test Sample Data'!D$3:D$98)&gt;10,IF(AND(ISNUMBER('Test Sample Data'!D341),'Test Sample Data'!D341&lt;$B$1,'Test Sample Data'!D341&gt;0),'Test Sample Data'!D341,$B$1),"")</f>
        <v/>
      </c>
      <c r="E342" s="15" t="str">
        <f>IF(SUM('Test Sample Data'!E$3:E$98)&gt;10,IF(AND(ISNUMBER('Test Sample Data'!E341),'Test Sample Data'!E341&lt;$B$1,'Test Sample Data'!E341&gt;0),'Test Sample Data'!E341,$B$1),"")</f>
        <v/>
      </c>
      <c r="F342" s="15" t="str">
        <f>IF(SUM('Test Sample Data'!F$3:F$98)&gt;10,IF(AND(ISNUMBER('Test Sample Data'!F341),'Test Sample Data'!F341&lt;$B$1,'Test Sample Data'!F341&gt;0),'Test Sample Data'!F341,$B$1),"")</f>
        <v/>
      </c>
      <c r="G342" s="15" t="str">
        <f>IF(SUM('Test Sample Data'!G$3:G$98)&gt;10,IF(AND(ISNUMBER('Test Sample Data'!G341),'Test Sample Data'!G341&lt;$B$1,'Test Sample Data'!G341&gt;0),'Test Sample Data'!G341,$B$1),"")</f>
        <v/>
      </c>
      <c r="H342" s="15" t="str">
        <f>IF(SUM('Test Sample Data'!H$3:H$98)&gt;10,IF(AND(ISNUMBER('Test Sample Data'!H341),'Test Sample Data'!H341&lt;$B$1,'Test Sample Data'!H341&gt;0),'Test Sample Data'!H341,$B$1),"")</f>
        <v/>
      </c>
      <c r="I342" s="15" t="str">
        <f>IF(SUM('Test Sample Data'!I$3:I$98)&gt;10,IF(AND(ISNUMBER('Test Sample Data'!I341),'Test Sample Data'!I341&lt;$B$1,'Test Sample Data'!I341&gt;0),'Test Sample Data'!I341,$B$1),"")</f>
        <v/>
      </c>
      <c r="J342" s="15" t="str">
        <f>IF(SUM('Test Sample Data'!J$3:J$98)&gt;10,IF(AND(ISNUMBER('Test Sample Data'!J341),'Test Sample Data'!J341&lt;$B$1,'Test Sample Data'!J341&gt;0),'Test Sample Data'!J341,$B$1),"")</f>
        <v/>
      </c>
      <c r="K342" s="15" t="str">
        <f>IF(SUM('Test Sample Data'!K$3:K$98)&gt;10,IF(AND(ISNUMBER('Test Sample Data'!K341),'Test Sample Data'!K341&lt;$B$1,'Test Sample Data'!K341&gt;0),'Test Sample Data'!K341,$B$1),"")</f>
        <v/>
      </c>
      <c r="L342" s="15" t="str">
        <f>IF(SUM('Test Sample Data'!L$3:L$98)&gt;10,IF(AND(ISNUMBER('Test Sample Data'!L341),'Test Sample Data'!L341&lt;$B$1,'Test Sample Data'!L341&gt;0),'Test Sample Data'!L341,$B$1),"")</f>
        <v/>
      </c>
      <c r="M342" s="15" t="str">
        <f>IF(SUM('Test Sample Data'!M$3:M$98)&gt;10,IF(AND(ISNUMBER('Test Sample Data'!M341),'Test Sample Data'!M341&lt;$B$1,'Test Sample Data'!M341&gt;0),'Test Sample Data'!M341,$B$1),"")</f>
        <v/>
      </c>
      <c r="N342" s="15" t="str">
        <f>'Gene Table'!E341</f>
        <v>TLR3</v>
      </c>
      <c r="O342" s="14" t="s">
        <v>209</v>
      </c>
      <c r="P342" s="15" t="str">
        <f>IF(SUM('Control Sample Data'!D$3:D$98)&gt;10,IF(AND(ISNUMBER('Control Sample Data'!D341),'Control Sample Data'!D341&lt;$B$1,'Control Sample Data'!D341&gt;0),'Control Sample Data'!D341,$B$1),"")</f>
        <v/>
      </c>
      <c r="Q342" s="15" t="str">
        <f>IF(SUM('Control Sample Data'!E$3:E$98)&gt;10,IF(AND(ISNUMBER('Control Sample Data'!E341),'Control Sample Data'!E341&lt;$B$1,'Control Sample Data'!E341&gt;0),'Control Sample Data'!E341,$B$1),"")</f>
        <v/>
      </c>
      <c r="R342" s="15" t="str">
        <f>IF(SUM('Control Sample Data'!F$3:F$98)&gt;10,IF(AND(ISNUMBER('Control Sample Data'!F341),'Control Sample Data'!F341&lt;$B$1,'Control Sample Data'!F341&gt;0),'Control Sample Data'!F341,$B$1),"")</f>
        <v/>
      </c>
      <c r="S342" s="15" t="str">
        <f>IF(SUM('Control Sample Data'!G$3:G$98)&gt;10,IF(AND(ISNUMBER('Control Sample Data'!G341),'Control Sample Data'!G341&lt;$B$1,'Control Sample Data'!G341&gt;0),'Control Sample Data'!G341,$B$1),"")</f>
        <v/>
      </c>
      <c r="T342" s="15" t="str">
        <f>IF(SUM('Control Sample Data'!H$3:H$98)&gt;10,IF(AND(ISNUMBER('Control Sample Data'!H341),'Control Sample Data'!H341&lt;$B$1,'Control Sample Data'!H341&gt;0),'Control Sample Data'!H341,$B$1),"")</f>
        <v/>
      </c>
      <c r="U342" s="15" t="str">
        <f>IF(SUM('Control Sample Data'!I$3:I$98)&gt;10,IF(AND(ISNUMBER('Control Sample Data'!I341),'Control Sample Data'!I341&lt;$B$1,'Control Sample Data'!I341&gt;0),'Control Sample Data'!I341,$B$1),"")</f>
        <v/>
      </c>
      <c r="V342" s="15" t="str">
        <f>IF(SUM('Control Sample Data'!J$3:J$98)&gt;10,IF(AND(ISNUMBER('Control Sample Data'!J341),'Control Sample Data'!J341&lt;$B$1,'Control Sample Data'!J341&gt;0),'Control Sample Data'!J341,$B$1),"")</f>
        <v/>
      </c>
      <c r="W342" s="15" t="str">
        <f>IF(SUM('Control Sample Data'!K$3:K$98)&gt;10,IF(AND(ISNUMBER('Control Sample Data'!K341),'Control Sample Data'!K341&lt;$B$1,'Control Sample Data'!K341&gt;0),'Control Sample Data'!K341,$B$1),"")</f>
        <v/>
      </c>
      <c r="X342" s="15" t="str">
        <f>IF(SUM('Control Sample Data'!L$3:L$98)&gt;10,IF(AND(ISNUMBER('Control Sample Data'!L341),'Control Sample Data'!L341&lt;$B$1,'Control Sample Data'!L341&gt;0),'Control Sample Data'!L341,$B$1),"")</f>
        <v/>
      </c>
      <c r="Y342" s="15" t="str">
        <f>IF(SUM('Control Sample Data'!M$3:M$98)&gt;10,IF(AND(ISNUMBER('Control Sample Data'!M341),'Control Sample Data'!M341&lt;$B$1,'Control Sample Data'!M341&gt;0),'Control Sample Data'!M341,$B$1),"")</f>
        <v/>
      </c>
      <c r="AT342" s="34" t="str">
        <f t="shared" si="300"/>
        <v/>
      </c>
      <c r="AU342" s="34" t="str">
        <f t="shared" si="301"/>
        <v/>
      </c>
      <c r="AV342" s="34" t="str">
        <f t="shared" si="302"/>
        <v/>
      </c>
      <c r="AW342" s="34" t="str">
        <f t="shared" si="303"/>
        <v/>
      </c>
      <c r="AX342" s="34" t="str">
        <f t="shared" si="304"/>
        <v/>
      </c>
      <c r="AY342" s="34" t="str">
        <f t="shared" si="305"/>
        <v/>
      </c>
      <c r="AZ342" s="34" t="str">
        <f t="shared" si="306"/>
        <v/>
      </c>
      <c r="BA342" s="34" t="str">
        <f t="shared" si="307"/>
        <v/>
      </c>
      <c r="BB342" s="34" t="str">
        <f t="shared" si="308"/>
        <v/>
      </c>
      <c r="BC342" s="34" t="str">
        <f t="shared" si="309"/>
        <v/>
      </c>
      <c r="BD342" s="34" t="str">
        <f t="shared" si="289"/>
        <v/>
      </c>
      <c r="BE342" s="34" t="str">
        <f t="shared" si="290"/>
        <v/>
      </c>
      <c r="BF342" s="34" t="str">
        <f t="shared" si="291"/>
        <v/>
      </c>
      <c r="BG342" s="34" t="str">
        <f t="shared" si="292"/>
        <v/>
      </c>
      <c r="BH342" s="34" t="str">
        <f t="shared" si="293"/>
        <v/>
      </c>
      <c r="BI342" s="34" t="str">
        <f t="shared" si="294"/>
        <v/>
      </c>
      <c r="BJ342" s="34" t="str">
        <f t="shared" si="295"/>
        <v/>
      </c>
      <c r="BK342" s="34" t="str">
        <f t="shared" si="296"/>
        <v/>
      </c>
      <c r="BL342" s="34" t="str">
        <f t="shared" si="297"/>
        <v/>
      </c>
      <c r="BM342" s="34" t="str">
        <f t="shared" si="298"/>
        <v/>
      </c>
      <c r="BN342" s="36" t="e">
        <f t="shared" si="287"/>
        <v>#DIV/0!</v>
      </c>
      <c r="BO342" s="36" t="e">
        <f t="shared" si="288"/>
        <v>#DIV/0!</v>
      </c>
      <c r="BP342" s="37" t="str">
        <f t="shared" si="310"/>
        <v/>
      </c>
      <c r="BQ342" s="37" t="str">
        <f t="shared" si="311"/>
        <v/>
      </c>
      <c r="BR342" s="37" t="str">
        <f t="shared" si="312"/>
        <v/>
      </c>
      <c r="BS342" s="37" t="str">
        <f t="shared" si="313"/>
        <v/>
      </c>
      <c r="BT342" s="37" t="str">
        <f t="shared" si="314"/>
        <v/>
      </c>
      <c r="BU342" s="37" t="str">
        <f t="shared" si="315"/>
        <v/>
      </c>
      <c r="BV342" s="37" t="str">
        <f t="shared" si="316"/>
        <v/>
      </c>
      <c r="BW342" s="37" t="str">
        <f t="shared" si="317"/>
        <v/>
      </c>
      <c r="BX342" s="37" t="str">
        <f t="shared" si="318"/>
        <v/>
      </c>
      <c r="BY342" s="37" t="str">
        <f t="shared" si="319"/>
        <v/>
      </c>
      <c r="BZ342" s="37" t="str">
        <f t="shared" si="320"/>
        <v/>
      </c>
      <c r="CA342" s="37" t="str">
        <f t="shared" si="321"/>
        <v/>
      </c>
      <c r="CB342" s="37" t="str">
        <f t="shared" si="322"/>
        <v/>
      </c>
      <c r="CC342" s="37" t="str">
        <f t="shared" si="323"/>
        <v/>
      </c>
      <c r="CD342" s="37" t="str">
        <f t="shared" si="324"/>
        <v/>
      </c>
      <c r="CE342" s="37" t="str">
        <f t="shared" si="325"/>
        <v/>
      </c>
      <c r="CF342" s="37" t="str">
        <f t="shared" si="326"/>
        <v/>
      </c>
      <c r="CG342" s="37" t="str">
        <f t="shared" si="327"/>
        <v/>
      </c>
      <c r="CH342" s="37" t="str">
        <f t="shared" si="328"/>
        <v/>
      </c>
      <c r="CI342" s="37" t="str">
        <f t="shared" si="329"/>
        <v/>
      </c>
    </row>
    <row r="343" spans="1:87" ht="12.75">
      <c r="A343" s="16"/>
      <c r="B343" s="14" t="str">
        <f>'Gene Table'!E342</f>
        <v>TGFB2</v>
      </c>
      <c r="C343" s="14" t="s">
        <v>213</v>
      </c>
      <c r="D343" s="15" t="str">
        <f>IF(SUM('Test Sample Data'!D$3:D$98)&gt;10,IF(AND(ISNUMBER('Test Sample Data'!D342),'Test Sample Data'!D342&lt;$B$1,'Test Sample Data'!D342&gt;0),'Test Sample Data'!D342,$B$1),"")</f>
        <v/>
      </c>
      <c r="E343" s="15" t="str">
        <f>IF(SUM('Test Sample Data'!E$3:E$98)&gt;10,IF(AND(ISNUMBER('Test Sample Data'!E342),'Test Sample Data'!E342&lt;$B$1,'Test Sample Data'!E342&gt;0),'Test Sample Data'!E342,$B$1),"")</f>
        <v/>
      </c>
      <c r="F343" s="15" t="str">
        <f>IF(SUM('Test Sample Data'!F$3:F$98)&gt;10,IF(AND(ISNUMBER('Test Sample Data'!F342),'Test Sample Data'!F342&lt;$B$1,'Test Sample Data'!F342&gt;0),'Test Sample Data'!F342,$B$1),"")</f>
        <v/>
      </c>
      <c r="G343" s="15" t="str">
        <f>IF(SUM('Test Sample Data'!G$3:G$98)&gt;10,IF(AND(ISNUMBER('Test Sample Data'!G342),'Test Sample Data'!G342&lt;$B$1,'Test Sample Data'!G342&gt;0),'Test Sample Data'!G342,$B$1),"")</f>
        <v/>
      </c>
      <c r="H343" s="15" t="str">
        <f>IF(SUM('Test Sample Data'!H$3:H$98)&gt;10,IF(AND(ISNUMBER('Test Sample Data'!H342),'Test Sample Data'!H342&lt;$B$1,'Test Sample Data'!H342&gt;0),'Test Sample Data'!H342,$B$1),"")</f>
        <v/>
      </c>
      <c r="I343" s="15" t="str">
        <f>IF(SUM('Test Sample Data'!I$3:I$98)&gt;10,IF(AND(ISNUMBER('Test Sample Data'!I342),'Test Sample Data'!I342&lt;$B$1,'Test Sample Data'!I342&gt;0),'Test Sample Data'!I342,$B$1),"")</f>
        <v/>
      </c>
      <c r="J343" s="15" t="str">
        <f>IF(SUM('Test Sample Data'!J$3:J$98)&gt;10,IF(AND(ISNUMBER('Test Sample Data'!J342),'Test Sample Data'!J342&lt;$B$1,'Test Sample Data'!J342&gt;0),'Test Sample Data'!J342,$B$1),"")</f>
        <v/>
      </c>
      <c r="K343" s="15" t="str">
        <f>IF(SUM('Test Sample Data'!K$3:K$98)&gt;10,IF(AND(ISNUMBER('Test Sample Data'!K342),'Test Sample Data'!K342&lt;$B$1,'Test Sample Data'!K342&gt;0),'Test Sample Data'!K342,$B$1),"")</f>
        <v/>
      </c>
      <c r="L343" s="15" t="str">
        <f>IF(SUM('Test Sample Data'!L$3:L$98)&gt;10,IF(AND(ISNUMBER('Test Sample Data'!L342),'Test Sample Data'!L342&lt;$B$1,'Test Sample Data'!L342&gt;0),'Test Sample Data'!L342,$B$1),"")</f>
        <v/>
      </c>
      <c r="M343" s="15" t="str">
        <f>IF(SUM('Test Sample Data'!M$3:M$98)&gt;10,IF(AND(ISNUMBER('Test Sample Data'!M342),'Test Sample Data'!M342&lt;$B$1,'Test Sample Data'!M342&gt;0),'Test Sample Data'!M342,$B$1),"")</f>
        <v/>
      </c>
      <c r="N343" s="15" t="str">
        <f>'Gene Table'!E342</f>
        <v>TGFB2</v>
      </c>
      <c r="O343" s="14" t="s">
        <v>213</v>
      </c>
      <c r="P343" s="15" t="str">
        <f>IF(SUM('Control Sample Data'!D$3:D$98)&gt;10,IF(AND(ISNUMBER('Control Sample Data'!D342),'Control Sample Data'!D342&lt;$B$1,'Control Sample Data'!D342&gt;0),'Control Sample Data'!D342,$B$1),"")</f>
        <v/>
      </c>
      <c r="Q343" s="15" t="str">
        <f>IF(SUM('Control Sample Data'!E$3:E$98)&gt;10,IF(AND(ISNUMBER('Control Sample Data'!E342),'Control Sample Data'!E342&lt;$B$1,'Control Sample Data'!E342&gt;0),'Control Sample Data'!E342,$B$1),"")</f>
        <v/>
      </c>
      <c r="R343" s="15" t="str">
        <f>IF(SUM('Control Sample Data'!F$3:F$98)&gt;10,IF(AND(ISNUMBER('Control Sample Data'!F342),'Control Sample Data'!F342&lt;$B$1,'Control Sample Data'!F342&gt;0),'Control Sample Data'!F342,$B$1),"")</f>
        <v/>
      </c>
      <c r="S343" s="15" t="str">
        <f>IF(SUM('Control Sample Data'!G$3:G$98)&gt;10,IF(AND(ISNUMBER('Control Sample Data'!G342),'Control Sample Data'!G342&lt;$B$1,'Control Sample Data'!G342&gt;0),'Control Sample Data'!G342,$B$1),"")</f>
        <v/>
      </c>
      <c r="T343" s="15" t="str">
        <f>IF(SUM('Control Sample Data'!H$3:H$98)&gt;10,IF(AND(ISNUMBER('Control Sample Data'!H342),'Control Sample Data'!H342&lt;$B$1,'Control Sample Data'!H342&gt;0),'Control Sample Data'!H342,$B$1),"")</f>
        <v/>
      </c>
      <c r="U343" s="15" t="str">
        <f>IF(SUM('Control Sample Data'!I$3:I$98)&gt;10,IF(AND(ISNUMBER('Control Sample Data'!I342),'Control Sample Data'!I342&lt;$B$1,'Control Sample Data'!I342&gt;0),'Control Sample Data'!I342,$B$1),"")</f>
        <v/>
      </c>
      <c r="V343" s="15" t="str">
        <f>IF(SUM('Control Sample Data'!J$3:J$98)&gt;10,IF(AND(ISNUMBER('Control Sample Data'!J342),'Control Sample Data'!J342&lt;$B$1,'Control Sample Data'!J342&gt;0),'Control Sample Data'!J342,$B$1),"")</f>
        <v/>
      </c>
      <c r="W343" s="15" t="str">
        <f>IF(SUM('Control Sample Data'!K$3:K$98)&gt;10,IF(AND(ISNUMBER('Control Sample Data'!K342),'Control Sample Data'!K342&lt;$B$1,'Control Sample Data'!K342&gt;0),'Control Sample Data'!K342,$B$1),"")</f>
        <v/>
      </c>
      <c r="X343" s="15" t="str">
        <f>IF(SUM('Control Sample Data'!L$3:L$98)&gt;10,IF(AND(ISNUMBER('Control Sample Data'!L342),'Control Sample Data'!L342&lt;$B$1,'Control Sample Data'!L342&gt;0),'Control Sample Data'!L342,$B$1),"")</f>
        <v/>
      </c>
      <c r="Y343" s="15" t="str">
        <f>IF(SUM('Control Sample Data'!M$3:M$98)&gt;10,IF(AND(ISNUMBER('Control Sample Data'!M342),'Control Sample Data'!M342&lt;$B$1,'Control Sample Data'!M342&gt;0),'Control Sample Data'!M342,$B$1),"")</f>
        <v/>
      </c>
      <c r="AT343" s="34" t="str">
        <f t="shared" si="300"/>
        <v/>
      </c>
      <c r="AU343" s="34" t="str">
        <f t="shared" si="301"/>
        <v/>
      </c>
      <c r="AV343" s="34" t="str">
        <f t="shared" si="302"/>
        <v/>
      </c>
      <c r="AW343" s="34" t="str">
        <f t="shared" si="303"/>
        <v/>
      </c>
      <c r="AX343" s="34" t="str">
        <f t="shared" si="304"/>
        <v/>
      </c>
      <c r="AY343" s="34" t="str">
        <f t="shared" si="305"/>
        <v/>
      </c>
      <c r="AZ343" s="34" t="str">
        <f t="shared" si="306"/>
        <v/>
      </c>
      <c r="BA343" s="34" t="str">
        <f t="shared" si="307"/>
        <v/>
      </c>
      <c r="BB343" s="34" t="str">
        <f t="shared" si="308"/>
        <v/>
      </c>
      <c r="BC343" s="34" t="str">
        <f t="shared" si="309"/>
        <v/>
      </c>
      <c r="BD343" s="34" t="str">
        <f t="shared" si="289"/>
        <v/>
      </c>
      <c r="BE343" s="34" t="str">
        <f t="shared" si="290"/>
        <v/>
      </c>
      <c r="BF343" s="34" t="str">
        <f t="shared" si="291"/>
        <v/>
      </c>
      <c r="BG343" s="34" t="str">
        <f t="shared" si="292"/>
        <v/>
      </c>
      <c r="BH343" s="34" t="str">
        <f t="shared" si="293"/>
        <v/>
      </c>
      <c r="BI343" s="34" t="str">
        <f t="shared" si="294"/>
        <v/>
      </c>
      <c r="BJ343" s="34" t="str">
        <f t="shared" si="295"/>
        <v/>
      </c>
      <c r="BK343" s="34" t="str">
        <f t="shared" si="296"/>
        <v/>
      </c>
      <c r="BL343" s="34" t="str">
        <f t="shared" si="297"/>
        <v/>
      </c>
      <c r="BM343" s="34" t="str">
        <f t="shared" si="298"/>
        <v/>
      </c>
      <c r="BN343" s="36" t="e">
        <f t="shared" si="287"/>
        <v>#DIV/0!</v>
      </c>
      <c r="BO343" s="36" t="e">
        <f t="shared" si="288"/>
        <v>#DIV/0!</v>
      </c>
      <c r="BP343" s="37" t="str">
        <f t="shared" si="310"/>
        <v/>
      </c>
      <c r="BQ343" s="37" t="str">
        <f t="shared" si="311"/>
        <v/>
      </c>
      <c r="BR343" s="37" t="str">
        <f t="shared" si="312"/>
        <v/>
      </c>
      <c r="BS343" s="37" t="str">
        <f t="shared" si="313"/>
        <v/>
      </c>
      <c r="BT343" s="37" t="str">
        <f t="shared" si="314"/>
        <v/>
      </c>
      <c r="BU343" s="37" t="str">
        <f t="shared" si="315"/>
        <v/>
      </c>
      <c r="BV343" s="37" t="str">
        <f t="shared" si="316"/>
        <v/>
      </c>
      <c r="BW343" s="37" t="str">
        <f t="shared" si="317"/>
        <v/>
      </c>
      <c r="BX343" s="37" t="str">
        <f t="shared" si="318"/>
        <v/>
      </c>
      <c r="BY343" s="37" t="str">
        <f t="shared" si="319"/>
        <v/>
      </c>
      <c r="BZ343" s="37" t="str">
        <f t="shared" si="320"/>
        <v/>
      </c>
      <c r="CA343" s="37" t="str">
        <f t="shared" si="321"/>
        <v/>
      </c>
      <c r="CB343" s="37" t="str">
        <f t="shared" si="322"/>
        <v/>
      </c>
      <c r="CC343" s="37" t="str">
        <f t="shared" si="323"/>
        <v/>
      </c>
      <c r="CD343" s="37" t="str">
        <f t="shared" si="324"/>
        <v/>
      </c>
      <c r="CE343" s="37" t="str">
        <f t="shared" si="325"/>
        <v/>
      </c>
      <c r="CF343" s="37" t="str">
        <f t="shared" si="326"/>
        <v/>
      </c>
      <c r="CG343" s="37" t="str">
        <f t="shared" si="327"/>
        <v/>
      </c>
      <c r="CH343" s="37" t="str">
        <f t="shared" si="328"/>
        <v/>
      </c>
      <c r="CI343" s="37" t="str">
        <f t="shared" si="329"/>
        <v/>
      </c>
    </row>
    <row r="344" spans="1:87" ht="12.75">
      <c r="A344" s="16"/>
      <c r="B344" s="14" t="str">
        <f>'Gene Table'!E343</f>
        <v>TFR2</v>
      </c>
      <c r="C344" s="14" t="s">
        <v>217</v>
      </c>
      <c r="D344" s="15" t="str">
        <f>IF(SUM('Test Sample Data'!D$3:D$98)&gt;10,IF(AND(ISNUMBER('Test Sample Data'!D343),'Test Sample Data'!D343&lt;$B$1,'Test Sample Data'!D343&gt;0),'Test Sample Data'!D343,$B$1),"")</f>
        <v/>
      </c>
      <c r="E344" s="15" t="str">
        <f>IF(SUM('Test Sample Data'!E$3:E$98)&gt;10,IF(AND(ISNUMBER('Test Sample Data'!E343),'Test Sample Data'!E343&lt;$B$1,'Test Sample Data'!E343&gt;0),'Test Sample Data'!E343,$B$1),"")</f>
        <v/>
      </c>
      <c r="F344" s="15" t="str">
        <f>IF(SUM('Test Sample Data'!F$3:F$98)&gt;10,IF(AND(ISNUMBER('Test Sample Data'!F343),'Test Sample Data'!F343&lt;$B$1,'Test Sample Data'!F343&gt;0),'Test Sample Data'!F343,$B$1),"")</f>
        <v/>
      </c>
      <c r="G344" s="15" t="str">
        <f>IF(SUM('Test Sample Data'!G$3:G$98)&gt;10,IF(AND(ISNUMBER('Test Sample Data'!G343),'Test Sample Data'!G343&lt;$B$1,'Test Sample Data'!G343&gt;0),'Test Sample Data'!G343,$B$1),"")</f>
        <v/>
      </c>
      <c r="H344" s="15" t="str">
        <f>IF(SUM('Test Sample Data'!H$3:H$98)&gt;10,IF(AND(ISNUMBER('Test Sample Data'!H343),'Test Sample Data'!H343&lt;$B$1,'Test Sample Data'!H343&gt;0),'Test Sample Data'!H343,$B$1),"")</f>
        <v/>
      </c>
      <c r="I344" s="15" t="str">
        <f>IF(SUM('Test Sample Data'!I$3:I$98)&gt;10,IF(AND(ISNUMBER('Test Sample Data'!I343),'Test Sample Data'!I343&lt;$B$1,'Test Sample Data'!I343&gt;0),'Test Sample Data'!I343,$B$1),"")</f>
        <v/>
      </c>
      <c r="J344" s="15" t="str">
        <f>IF(SUM('Test Sample Data'!J$3:J$98)&gt;10,IF(AND(ISNUMBER('Test Sample Data'!J343),'Test Sample Data'!J343&lt;$B$1,'Test Sample Data'!J343&gt;0),'Test Sample Data'!J343,$B$1),"")</f>
        <v/>
      </c>
      <c r="K344" s="15" t="str">
        <f>IF(SUM('Test Sample Data'!K$3:K$98)&gt;10,IF(AND(ISNUMBER('Test Sample Data'!K343),'Test Sample Data'!K343&lt;$B$1,'Test Sample Data'!K343&gt;0),'Test Sample Data'!K343,$B$1),"")</f>
        <v/>
      </c>
      <c r="L344" s="15" t="str">
        <f>IF(SUM('Test Sample Data'!L$3:L$98)&gt;10,IF(AND(ISNUMBER('Test Sample Data'!L343),'Test Sample Data'!L343&lt;$B$1,'Test Sample Data'!L343&gt;0),'Test Sample Data'!L343,$B$1),"")</f>
        <v/>
      </c>
      <c r="M344" s="15" t="str">
        <f>IF(SUM('Test Sample Data'!M$3:M$98)&gt;10,IF(AND(ISNUMBER('Test Sample Data'!M343),'Test Sample Data'!M343&lt;$B$1,'Test Sample Data'!M343&gt;0),'Test Sample Data'!M343,$B$1),"")</f>
        <v/>
      </c>
      <c r="N344" s="15" t="str">
        <f>'Gene Table'!E343</f>
        <v>TFR2</v>
      </c>
      <c r="O344" s="14" t="s">
        <v>217</v>
      </c>
      <c r="P344" s="15" t="str">
        <f>IF(SUM('Control Sample Data'!D$3:D$98)&gt;10,IF(AND(ISNUMBER('Control Sample Data'!D343),'Control Sample Data'!D343&lt;$B$1,'Control Sample Data'!D343&gt;0),'Control Sample Data'!D343,$B$1),"")</f>
        <v/>
      </c>
      <c r="Q344" s="15" t="str">
        <f>IF(SUM('Control Sample Data'!E$3:E$98)&gt;10,IF(AND(ISNUMBER('Control Sample Data'!E343),'Control Sample Data'!E343&lt;$B$1,'Control Sample Data'!E343&gt;0),'Control Sample Data'!E343,$B$1),"")</f>
        <v/>
      </c>
      <c r="R344" s="15" t="str">
        <f>IF(SUM('Control Sample Data'!F$3:F$98)&gt;10,IF(AND(ISNUMBER('Control Sample Data'!F343),'Control Sample Data'!F343&lt;$B$1,'Control Sample Data'!F343&gt;0),'Control Sample Data'!F343,$B$1),"")</f>
        <v/>
      </c>
      <c r="S344" s="15" t="str">
        <f>IF(SUM('Control Sample Data'!G$3:G$98)&gt;10,IF(AND(ISNUMBER('Control Sample Data'!G343),'Control Sample Data'!G343&lt;$B$1,'Control Sample Data'!G343&gt;0),'Control Sample Data'!G343,$B$1),"")</f>
        <v/>
      </c>
      <c r="T344" s="15" t="str">
        <f>IF(SUM('Control Sample Data'!H$3:H$98)&gt;10,IF(AND(ISNUMBER('Control Sample Data'!H343),'Control Sample Data'!H343&lt;$B$1,'Control Sample Data'!H343&gt;0),'Control Sample Data'!H343,$B$1),"")</f>
        <v/>
      </c>
      <c r="U344" s="15" t="str">
        <f>IF(SUM('Control Sample Data'!I$3:I$98)&gt;10,IF(AND(ISNUMBER('Control Sample Data'!I343),'Control Sample Data'!I343&lt;$B$1,'Control Sample Data'!I343&gt;0),'Control Sample Data'!I343,$B$1),"")</f>
        <v/>
      </c>
      <c r="V344" s="15" t="str">
        <f>IF(SUM('Control Sample Data'!J$3:J$98)&gt;10,IF(AND(ISNUMBER('Control Sample Data'!J343),'Control Sample Data'!J343&lt;$B$1,'Control Sample Data'!J343&gt;0),'Control Sample Data'!J343,$B$1),"")</f>
        <v/>
      </c>
      <c r="W344" s="15" t="str">
        <f>IF(SUM('Control Sample Data'!K$3:K$98)&gt;10,IF(AND(ISNUMBER('Control Sample Data'!K343),'Control Sample Data'!K343&lt;$B$1,'Control Sample Data'!K343&gt;0),'Control Sample Data'!K343,$B$1),"")</f>
        <v/>
      </c>
      <c r="X344" s="15" t="str">
        <f>IF(SUM('Control Sample Data'!L$3:L$98)&gt;10,IF(AND(ISNUMBER('Control Sample Data'!L343),'Control Sample Data'!L343&lt;$B$1,'Control Sample Data'!L343&gt;0),'Control Sample Data'!L343,$B$1),"")</f>
        <v/>
      </c>
      <c r="Y344" s="15" t="str">
        <f>IF(SUM('Control Sample Data'!M$3:M$98)&gt;10,IF(AND(ISNUMBER('Control Sample Data'!M343),'Control Sample Data'!M343&lt;$B$1,'Control Sample Data'!M343&gt;0),'Control Sample Data'!M343,$B$1),"")</f>
        <v/>
      </c>
      <c r="AT344" s="34" t="str">
        <f t="shared" si="300"/>
        <v/>
      </c>
      <c r="AU344" s="34" t="str">
        <f t="shared" si="301"/>
        <v/>
      </c>
      <c r="AV344" s="34" t="str">
        <f t="shared" si="302"/>
        <v/>
      </c>
      <c r="AW344" s="34" t="str">
        <f t="shared" si="303"/>
        <v/>
      </c>
      <c r="AX344" s="34" t="str">
        <f t="shared" si="304"/>
        <v/>
      </c>
      <c r="AY344" s="34" t="str">
        <f t="shared" si="305"/>
        <v/>
      </c>
      <c r="AZ344" s="34" t="str">
        <f t="shared" si="306"/>
        <v/>
      </c>
      <c r="BA344" s="34" t="str">
        <f t="shared" si="307"/>
        <v/>
      </c>
      <c r="BB344" s="34" t="str">
        <f t="shared" si="308"/>
        <v/>
      </c>
      <c r="BC344" s="34" t="str">
        <f t="shared" si="309"/>
        <v/>
      </c>
      <c r="BD344" s="34" t="str">
        <f t="shared" si="289"/>
        <v/>
      </c>
      <c r="BE344" s="34" t="str">
        <f t="shared" si="290"/>
        <v/>
      </c>
      <c r="BF344" s="34" t="str">
        <f t="shared" si="291"/>
        <v/>
      </c>
      <c r="BG344" s="34" t="str">
        <f t="shared" si="292"/>
        <v/>
      </c>
      <c r="BH344" s="34" t="str">
        <f t="shared" si="293"/>
        <v/>
      </c>
      <c r="BI344" s="34" t="str">
        <f t="shared" si="294"/>
        <v/>
      </c>
      <c r="BJ344" s="34" t="str">
        <f t="shared" si="295"/>
        <v/>
      </c>
      <c r="BK344" s="34" t="str">
        <f t="shared" si="296"/>
        <v/>
      </c>
      <c r="BL344" s="34" t="str">
        <f t="shared" si="297"/>
        <v/>
      </c>
      <c r="BM344" s="34" t="str">
        <f t="shared" si="298"/>
        <v/>
      </c>
      <c r="BN344" s="36" t="e">
        <f t="shared" si="287"/>
        <v>#DIV/0!</v>
      </c>
      <c r="BO344" s="36" t="e">
        <f t="shared" si="288"/>
        <v>#DIV/0!</v>
      </c>
      <c r="BP344" s="37" t="str">
        <f t="shared" si="310"/>
        <v/>
      </c>
      <c r="BQ344" s="37" t="str">
        <f t="shared" si="311"/>
        <v/>
      </c>
      <c r="BR344" s="37" t="str">
        <f t="shared" si="312"/>
        <v/>
      </c>
      <c r="BS344" s="37" t="str">
        <f t="shared" si="313"/>
        <v/>
      </c>
      <c r="BT344" s="37" t="str">
        <f t="shared" si="314"/>
        <v/>
      </c>
      <c r="BU344" s="37" t="str">
        <f t="shared" si="315"/>
        <v/>
      </c>
      <c r="BV344" s="37" t="str">
        <f t="shared" si="316"/>
        <v/>
      </c>
      <c r="BW344" s="37" t="str">
        <f t="shared" si="317"/>
        <v/>
      </c>
      <c r="BX344" s="37" t="str">
        <f t="shared" si="318"/>
        <v/>
      </c>
      <c r="BY344" s="37" t="str">
        <f t="shared" si="319"/>
        <v/>
      </c>
      <c r="BZ344" s="37" t="str">
        <f t="shared" si="320"/>
        <v/>
      </c>
      <c r="CA344" s="37" t="str">
        <f t="shared" si="321"/>
        <v/>
      </c>
      <c r="CB344" s="37" t="str">
        <f t="shared" si="322"/>
        <v/>
      </c>
      <c r="CC344" s="37" t="str">
        <f t="shared" si="323"/>
        <v/>
      </c>
      <c r="CD344" s="37" t="str">
        <f t="shared" si="324"/>
        <v/>
      </c>
      <c r="CE344" s="37" t="str">
        <f t="shared" si="325"/>
        <v/>
      </c>
      <c r="CF344" s="37" t="str">
        <f t="shared" si="326"/>
        <v/>
      </c>
      <c r="CG344" s="37" t="str">
        <f t="shared" si="327"/>
        <v/>
      </c>
      <c r="CH344" s="37" t="str">
        <f t="shared" si="328"/>
        <v/>
      </c>
      <c r="CI344" s="37" t="str">
        <f t="shared" si="329"/>
        <v/>
      </c>
    </row>
    <row r="345" spans="1:87" ht="12.75">
      <c r="A345" s="16"/>
      <c r="B345" s="14" t="str">
        <f>'Gene Table'!E344</f>
        <v>BUB1</v>
      </c>
      <c r="C345" s="14" t="s">
        <v>221</v>
      </c>
      <c r="D345" s="15" t="str">
        <f>IF(SUM('Test Sample Data'!D$3:D$98)&gt;10,IF(AND(ISNUMBER('Test Sample Data'!D344),'Test Sample Data'!D344&lt;$B$1,'Test Sample Data'!D344&gt;0),'Test Sample Data'!D344,$B$1),"")</f>
        <v/>
      </c>
      <c r="E345" s="15" t="str">
        <f>IF(SUM('Test Sample Data'!E$3:E$98)&gt;10,IF(AND(ISNUMBER('Test Sample Data'!E344),'Test Sample Data'!E344&lt;$B$1,'Test Sample Data'!E344&gt;0),'Test Sample Data'!E344,$B$1),"")</f>
        <v/>
      </c>
      <c r="F345" s="15" t="str">
        <f>IF(SUM('Test Sample Data'!F$3:F$98)&gt;10,IF(AND(ISNUMBER('Test Sample Data'!F344),'Test Sample Data'!F344&lt;$B$1,'Test Sample Data'!F344&gt;0),'Test Sample Data'!F344,$B$1),"")</f>
        <v/>
      </c>
      <c r="G345" s="15" t="str">
        <f>IF(SUM('Test Sample Data'!G$3:G$98)&gt;10,IF(AND(ISNUMBER('Test Sample Data'!G344),'Test Sample Data'!G344&lt;$B$1,'Test Sample Data'!G344&gt;0),'Test Sample Data'!G344,$B$1),"")</f>
        <v/>
      </c>
      <c r="H345" s="15" t="str">
        <f>IF(SUM('Test Sample Data'!H$3:H$98)&gt;10,IF(AND(ISNUMBER('Test Sample Data'!H344),'Test Sample Data'!H344&lt;$B$1,'Test Sample Data'!H344&gt;0),'Test Sample Data'!H344,$B$1),"")</f>
        <v/>
      </c>
      <c r="I345" s="15" t="str">
        <f>IF(SUM('Test Sample Data'!I$3:I$98)&gt;10,IF(AND(ISNUMBER('Test Sample Data'!I344),'Test Sample Data'!I344&lt;$B$1,'Test Sample Data'!I344&gt;0),'Test Sample Data'!I344,$B$1),"")</f>
        <v/>
      </c>
      <c r="J345" s="15" t="str">
        <f>IF(SUM('Test Sample Data'!J$3:J$98)&gt;10,IF(AND(ISNUMBER('Test Sample Data'!J344),'Test Sample Data'!J344&lt;$B$1,'Test Sample Data'!J344&gt;0),'Test Sample Data'!J344,$B$1),"")</f>
        <v/>
      </c>
      <c r="K345" s="15" t="str">
        <f>IF(SUM('Test Sample Data'!K$3:K$98)&gt;10,IF(AND(ISNUMBER('Test Sample Data'!K344),'Test Sample Data'!K344&lt;$B$1,'Test Sample Data'!K344&gt;0),'Test Sample Data'!K344,$B$1),"")</f>
        <v/>
      </c>
      <c r="L345" s="15" t="str">
        <f>IF(SUM('Test Sample Data'!L$3:L$98)&gt;10,IF(AND(ISNUMBER('Test Sample Data'!L344),'Test Sample Data'!L344&lt;$B$1,'Test Sample Data'!L344&gt;0),'Test Sample Data'!L344,$B$1),"")</f>
        <v/>
      </c>
      <c r="M345" s="15" t="str">
        <f>IF(SUM('Test Sample Data'!M$3:M$98)&gt;10,IF(AND(ISNUMBER('Test Sample Data'!M344),'Test Sample Data'!M344&lt;$B$1,'Test Sample Data'!M344&gt;0),'Test Sample Data'!M344,$B$1),"")</f>
        <v/>
      </c>
      <c r="N345" s="15" t="str">
        <f>'Gene Table'!E344</f>
        <v>BUB1</v>
      </c>
      <c r="O345" s="14" t="s">
        <v>221</v>
      </c>
      <c r="P345" s="15" t="str">
        <f>IF(SUM('Control Sample Data'!D$3:D$98)&gt;10,IF(AND(ISNUMBER('Control Sample Data'!D344),'Control Sample Data'!D344&lt;$B$1,'Control Sample Data'!D344&gt;0),'Control Sample Data'!D344,$B$1),"")</f>
        <v/>
      </c>
      <c r="Q345" s="15" t="str">
        <f>IF(SUM('Control Sample Data'!E$3:E$98)&gt;10,IF(AND(ISNUMBER('Control Sample Data'!E344),'Control Sample Data'!E344&lt;$B$1,'Control Sample Data'!E344&gt;0),'Control Sample Data'!E344,$B$1),"")</f>
        <v/>
      </c>
      <c r="R345" s="15" t="str">
        <f>IF(SUM('Control Sample Data'!F$3:F$98)&gt;10,IF(AND(ISNUMBER('Control Sample Data'!F344),'Control Sample Data'!F344&lt;$B$1,'Control Sample Data'!F344&gt;0),'Control Sample Data'!F344,$B$1),"")</f>
        <v/>
      </c>
      <c r="S345" s="15" t="str">
        <f>IF(SUM('Control Sample Data'!G$3:G$98)&gt;10,IF(AND(ISNUMBER('Control Sample Data'!G344),'Control Sample Data'!G344&lt;$B$1,'Control Sample Data'!G344&gt;0),'Control Sample Data'!G344,$B$1),"")</f>
        <v/>
      </c>
      <c r="T345" s="15" t="str">
        <f>IF(SUM('Control Sample Data'!H$3:H$98)&gt;10,IF(AND(ISNUMBER('Control Sample Data'!H344),'Control Sample Data'!H344&lt;$B$1,'Control Sample Data'!H344&gt;0),'Control Sample Data'!H344,$B$1),"")</f>
        <v/>
      </c>
      <c r="U345" s="15" t="str">
        <f>IF(SUM('Control Sample Data'!I$3:I$98)&gt;10,IF(AND(ISNUMBER('Control Sample Data'!I344),'Control Sample Data'!I344&lt;$B$1,'Control Sample Data'!I344&gt;0),'Control Sample Data'!I344,$B$1),"")</f>
        <v/>
      </c>
      <c r="V345" s="15" t="str">
        <f>IF(SUM('Control Sample Data'!J$3:J$98)&gt;10,IF(AND(ISNUMBER('Control Sample Data'!J344),'Control Sample Data'!J344&lt;$B$1,'Control Sample Data'!J344&gt;0),'Control Sample Data'!J344,$B$1),"")</f>
        <v/>
      </c>
      <c r="W345" s="15" t="str">
        <f>IF(SUM('Control Sample Data'!K$3:K$98)&gt;10,IF(AND(ISNUMBER('Control Sample Data'!K344),'Control Sample Data'!K344&lt;$B$1,'Control Sample Data'!K344&gt;0),'Control Sample Data'!K344,$B$1),"")</f>
        <v/>
      </c>
      <c r="X345" s="15" t="str">
        <f>IF(SUM('Control Sample Data'!L$3:L$98)&gt;10,IF(AND(ISNUMBER('Control Sample Data'!L344),'Control Sample Data'!L344&lt;$B$1,'Control Sample Data'!L344&gt;0),'Control Sample Data'!L344,$B$1),"")</f>
        <v/>
      </c>
      <c r="Y345" s="15" t="str">
        <f>IF(SUM('Control Sample Data'!M$3:M$98)&gt;10,IF(AND(ISNUMBER('Control Sample Data'!M344),'Control Sample Data'!M344&lt;$B$1,'Control Sample Data'!M344&gt;0),'Control Sample Data'!M344,$B$1),"")</f>
        <v/>
      </c>
      <c r="AT345" s="34" t="str">
        <f t="shared" si="300"/>
        <v/>
      </c>
      <c r="AU345" s="34" t="str">
        <f t="shared" si="301"/>
        <v/>
      </c>
      <c r="AV345" s="34" t="str">
        <f t="shared" si="302"/>
        <v/>
      </c>
      <c r="AW345" s="34" t="str">
        <f t="shared" si="303"/>
        <v/>
      </c>
      <c r="AX345" s="34" t="str">
        <f t="shared" si="304"/>
        <v/>
      </c>
      <c r="AY345" s="34" t="str">
        <f t="shared" si="305"/>
        <v/>
      </c>
      <c r="AZ345" s="34" t="str">
        <f t="shared" si="306"/>
        <v/>
      </c>
      <c r="BA345" s="34" t="str">
        <f t="shared" si="307"/>
        <v/>
      </c>
      <c r="BB345" s="34" t="str">
        <f t="shared" si="308"/>
        <v/>
      </c>
      <c r="BC345" s="34" t="str">
        <f t="shared" si="309"/>
        <v/>
      </c>
      <c r="BD345" s="34" t="str">
        <f t="shared" si="289"/>
        <v/>
      </c>
      <c r="BE345" s="34" t="str">
        <f t="shared" si="290"/>
        <v/>
      </c>
      <c r="BF345" s="34" t="str">
        <f t="shared" si="291"/>
        <v/>
      </c>
      <c r="BG345" s="34" t="str">
        <f t="shared" si="292"/>
        <v/>
      </c>
      <c r="BH345" s="34" t="str">
        <f t="shared" si="293"/>
        <v/>
      </c>
      <c r="BI345" s="34" t="str">
        <f t="shared" si="294"/>
        <v/>
      </c>
      <c r="BJ345" s="34" t="str">
        <f t="shared" si="295"/>
        <v/>
      </c>
      <c r="BK345" s="34" t="str">
        <f t="shared" si="296"/>
        <v/>
      </c>
      <c r="BL345" s="34" t="str">
        <f t="shared" si="297"/>
        <v/>
      </c>
      <c r="BM345" s="34" t="str">
        <f t="shared" si="298"/>
        <v/>
      </c>
      <c r="BN345" s="36" t="e">
        <f t="shared" si="287"/>
        <v>#DIV/0!</v>
      </c>
      <c r="BO345" s="36" t="e">
        <f t="shared" si="288"/>
        <v>#DIV/0!</v>
      </c>
      <c r="BP345" s="37" t="str">
        <f t="shared" si="310"/>
        <v/>
      </c>
      <c r="BQ345" s="37" t="str">
        <f t="shared" si="311"/>
        <v/>
      </c>
      <c r="BR345" s="37" t="str">
        <f t="shared" si="312"/>
        <v/>
      </c>
      <c r="BS345" s="37" t="str">
        <f t="shared" si="313"/>
        <v/>
      </c>
      <c r="BT345" s="37" t="str">
        <f t="shared" si="314"/>
        <v/>
      </c>
      <c r="BU345" s="37" t="str">
        <f t="shared" si="315"/>
        <v/>
      </c>
      <c r="BV345" s="37" t="str">
        <f t="shared" si="316"/>
        <v/>
      </c>
      <c r="BW345" s="37" t="str">
        <f t="shared" si="317"/>
        <v/>
      </c>
      <c r="BX345" s="37" t="str">
        <f t="shared" si="318"/>
        <v/>
      </c>
      <c r="BY345" s="37" t="str">
        <f t="shared" si="319"/>
        <v/>
      </c>
      <c r="BZ345" s="37" t="str">
        <f t="shared" si="320"/>
        <v/>
      </c>
      <c r="CA345" s="37" t="str">
        <f t="shared" si="321"/>
        <v/>
      </c>
      <c r="CB345" s="37" t="str">
        <f t="shared" si="322"/>
        <v/>
      </c>
      <c r="CC345" s="37" t="str">
        <f t="shared" si="323"/>
        <v/>
      </c>
      <c r="CD345" s="37" t="str">
        <f t="shared" si="324"/>
        <v/>
      </c>
      <c r="CE345" s="37" t="str">
        <f t="shared" si="325"/>
        <v/>
      </c>
      <c r="CF345" s="37" t="str">
        <f t="shared" si="326"/>
        <v/>
      </c>
      <c r="CG345" s="37" t="str">
        <f t="shared" si="327"/>
        <v/>
      </c>
      <c r="CH345" s="37" t="str">
        <f t="shared" si="328"/>
        <v/>
      </c>
      <c r="CI345" s="37" t="str">
        <f t="shared" si="329"/>
        <v/>
      </c>
    </row>
    <row r="346" spans="1:87" ht="12.75">
      <c r="A346" s="16"/>
      <c r="B346" s="14" t="str">
        <f>'Gene Table'!E345</f>
        <v>TBXAS1</v>
      </c>
      <c r="C346" s="14" t="s">
        <v>225</v>
      </c>
      <c r="D346" s="15" t="str">
        <f>IF(SUM('Test Sample Data'!D$3:D$98)&gt;10,IF(AND(ISNUMBER('Test Sample Data'!D345),'Test Sample Data'!D345&lt;$B$1,'Test Sample Data'!D345&gt;0),'Test Sample Data'!D345,$B$1),"")</f>
        <v/>
      </c>
      <c r="E346" s="15" t="str">
        <f>IF(SUM('Test Sample Data'!E$3:E$98)&gt;10,IF(AND(ISNUMBER('Test Sample Data'!E345),'Test Sample Data'!E345&lt;$B$1,'Test Sample Data'!E345&gt;0),'Test Sample Data'!E345,$B$1),"")</f>
        <v/>
      </c>
      <c r="F346" s="15" t="str">
        <f>IF(SUM('Test Sample Data'!F$3:F$98)&gt;10,IF(AND(ISNUMBER('Test Sample Data'!F345),'Test Sample Data'!F345&lt;$B$1,'Test Sample Data'!F345&gt;0),'Test Sample Data'!F345,$B$1),"")</f>
        <v/>
      </c>
      <c r="G346" s="15" t="str">
        <f>IF(SUM('Test Sample Data'!G$3:G$98)&gt;10,IF(AND(ISNUMBER('Test Sample Data'!G345),'Test Sample Data'!G345&lt;$B$1,'Test Sample Data'!G345&gt;0),'Test Sample Data'!G345,$B$1),"")</f>
        <v/>
      </c>
      <c r="H346" s="15" t="str">
        <f>IF(SUM('Test Sample Data'!H$3:H$98)&gt;10,IF(AND(ISNUMBER('Test Sample Data'!H345),'Test Sample Data'!H345&lt;$B$1,'Test Sample Data'!H345&gt;0),'Test Sample Data'!H345,$B$1),"")</f>
        <v/>
      </c>
      <c r="I346" s="15" t="str">
        <f>IF(SUM('Test Sample Data'!I$3:I$98)&gt;10,IF(AND(ISNUMBER('Test Sample Data'!I345),'Test Sample Data'!I345&lt;$B$1,'Test Sample Data'!I345&gt;0),'Test Sample Data'!I345,$B$1),"")</f>
        <v/>
      </c>
      <c r="J346" s="15" t="str">
        <f>IF(SUM('Test Sample Data'!J$3:J$98)&gt;10,IF(AND(ISNUMBER('Test Sample Data'!J345),'Test Sample Data'!J345&lt;$B$1,'Test Sample Data'!J345&gt;0),'Test Sample Data'!J345,$B$1),"")</f>
        <v/>
      </c>
      <c r="K346" s="15" t="str">
        <f>IF(SUM('Test Sample Data'!K$3:K$98)&gt;10,IF(AND(ISNUMBER('Test Sample Data'!K345),'Test Sample Data'!K345&lt;$B$1,'Test Sample Data'!K345&gt;0),'Test Sample Data'!K345,$B$1),"")</f>
        <v/>
      </c>
      <c r="L346" s="15" t="str">
        <f>IF(SUM('Test Sample Data'!L$3:L$98)&gt;10,IF(AND(ISNUMBER('Test Sample Data'!L345),'Test Sample Data'!L345&lt;$B$1,'Test Sample Data'!L345&gt;0),'Test Sample Data'!L345,$B$1),"")</f>
        <v/>
      </c>
      <c r="M346" s="15" t="str">
        <f>IF(SUM('Test Sample Data'!M$3:M$98)&gt;10,IF(AND(ISNUMBER('Test Sample Data'!M345),'Test Sample Data'!M345&lt;$B$1,'Test Sample Data'!M345&gt;0),'Test Sample Data'!M345,$B$1),"")</f>
        <v/>
      </c>
      <c r="N346" s="15" t="str">
        <f>'Gene Table'!E345</f>
        <v>TBXAS1</v>
      </c>
      <c r="O346" s="14" t="s">
        <v>225</v>
      </c>
      <c r="P346" s="15" t="str">
        <f>IF(SUM('Control Sample Data'!D$3:D$98)&gt;10,IF(AND(ISNUMBER('Control Sample Data'!D345),'Control Sample Data'!D345&lt;$B$1,'Control Sample Data'!D345&gt;0),'Control Sample Data'!D345,$B$1),"")</f>
        <v/>
      </c>
      <c r="Q346" s="15" t="str">
        <f>IF(SUM('Control Sample Data'!E$3:E$98)&gt;10,IF(AND(ISNUMBER('Control Sample Data'!E345),'Control Sample Data'!E345&lt;$B$1,'Control Sample Data'!E345&gt;0),'Control Sample Data'!E345,$B$1),"")</f>
        <v/>
      </c>
      <c r="R346" s="15" t="str">
        <f>IF(SUM('Control Sample Data'!F$3:F$98)&gt;10,IF(AND(ISNUMBER('Control Sample Data'!F345),'Control Sample Data'!F345&lt;$B$1,'Control Sample Data'!F345&gt;0),'Control Sample Data'!F345,$B$1),"")</f>
        <v/>
      </c>
      <c r="S346" s="15" t="str">
        <f>IF(SUM('Control Sample Data'!G$3:G$98)&gt;10,IF(AND(ISNUMBER('Control Sample Data'!G345),'Control Sample Data'!G345&lt;$B$1,'Control Sample Data'!G345&gt;0),'Control Sample Data'!G345,$B$1),"")</f>
        <v/>
      </c>
      <c r="T346" s="15" t="str">
        <f>IF(SUM('Control Sample Data'!H$3:H$98)&gt;10,IF(AND(ISNUMBER('Control Sample Data'!H345),'Control Sample Data'!H345&lt;$B$1,'Control Sample Data'!H345&gt;0),'Control Sample Data'!H345,$B$1),"")</f>
        <v/>
      </c>
      <c r="U346" s="15" t="str">
        <f>IF(SUM('Control Sample Data'!I$3:I$98)&gt;10,IF(AND(ISNUMBER('Control Sample Data'!I345),'Control Sample Data'!I345&lt;$B$1,'Control Sample Data'!I345&gt;0),'Control Sample Data'!I345,$B$1),"")</f>
        <v/>
      </c>
      <c r="V346" s="15" t="str">
        <f>IF(SUM('Control Sample Data'!J$3:J$98)&gt;10,IF(AND(ISNUMBER('Control Sample Data'!J345),'Control Sample Data'!J345&lt;$B$1,'Control Sample Data'!J345&gt;0),'Control Sample Data'!J345,$B$1),"")</f>
        <v/>
      </c>
      <c r="W346" s="15" t="str">
        <f>IF(SUM('Control Sample Data'!K$3:K$98)&gt;10,IF(AND(ISNUMBER('Control Sample Data'!K345),'Control Sample Data'!K345&lt;$B$1,'Control Sample Data'!K345&gt;0),'Control Sample Data'!K345,$B$1),"")</f>
        <v/>
      </c>
      <c r="X346" s="15" t="str">
        <f>IF(SUM('Control Sample Data'!L$3:L$98)&gt;10,IF(AND(ISNUMBER('Control Sample Data'!L345),'Control Sample Data'!L345&lt;$B$1,'Control Sample Data'!L345&gt;0),'Control Sample Data'!L345,$B$1),"")</f>
        <v/>
      </c>
      <c r="Y346" s="15" t="str">
        <f>IF(SUM('Control Sample Data'!M$3:M$98)&gt;10,IF(AND(ISNUMBER('Control Sample Data'!M345),'Control Sample Data'!M345&lt;$B$1,'Control Sample Data'!M345&gt;0),'Control Sample Data'!M345,$B$1),"")</f>
        <v/>
      </c>
      <c r="AT346" s="34" t="str">
        <f t="shared" si="300"/>
        <v/>
      </c>
      <c r="AU346" s="34" t="str">
        <f t="shared" si="301"/>
        <v/>
      </c>
      <c r="AV346" s="34" t="str">
        <f t="shared" si="302"/>
        <v/>
      </c>
      <c r="AW346" s="34" t="str">
        <f t="shared" si="303"/>
        <v/>
      </c>
      <c r="AX346" s="34" t="str">
        <f t="shared" si="304"/>
        <v/>
      </c>
      <c r="AY346" s="34" t="str">
        <f t="shared" si="305"/>
        <v/>
      </c>
      <c r="AZ346" s="34" t="str">
        <f t="shared" si="306"/>
        <v/>
      </c>
      <c r="BA346" s="34" t="str">
        <f t="shared" si="307"/>
        <v/>
      </c>
      <c r="BB346" s="34" t="str">
        <f t="shared" si="308"/>
        <v/>
      </c>
      <c r="BC346" s="34" t="str">
        <f t="shared" si="309"/>
        <v/>
      </c>
      <c r="BD346" s="34" t="str">
        <f t="shared" si="289"/>
        <v/>
      </c>
      <c r="BE346" s="34" t="str">
        <f t="shared" si="290"/>
        <v/>
      </c>
      <c r="BF346" s="34" t="str">
        <f t="shared" si="291"/>
        <v/>
      </c>
      <c r="BG346" s="34" t="str">
        <f t="shared" si="292"/>
        <v/>
      </c>
      <c r="BH346" s="34" t="str">
        <f t="shared" si="293"/>
        <v/>
      </c>
      <c r="BI346" s="34" t="str">
        <f t="shared" si="294"/>
        <v/>
      </c>
      <c r="BJ346" s="34" t="str">
        <f t="shared" si="295"/>
        <v/>
      </c>
      <c r="BK346" s="34" t="str">
        <f t="shared" si="296"/>
        <v/>
      </c>
      <c r="BL346" s="34" t="str">
        <f t="shared" si="297"/>
        <v/>
      </c>
      <c r="BM346" s="34" t="str">
        <f t="shared" si="298"/>
        <v/>
      </c>
      <c r="BN346" s="36" t="e">
        <f t="shared" si="287"/>
        <v>#DIV/0!</v>
      </c>
      <c r="BO346" s="36" t="e">
        <f t="shared" si="288"/>
        <v>#DIV/0!</v>
      </c>
      <c r="BP346" s="37" t="str">
        <f t="shared" si="310"/>
        <v/>
      </c>
      <c r="BQ346" s="37" t="str">
        <f t="shared" si="311"/>
        <v/>
      </c>
      <c r="BR346" s="37" t="str">
        <f t="shared" si="312"/>
        <v/>
      </c>
      <c r="BS346" s="37" t="str">
        <f t="shared" si="313"/>
        <v/>
      </c>
      <c r="BT346" s="37" t="str">
        <f t="shared" si="314"/>
        <v/>
      </c>
      <c r="BU346" s="37" t="str">
        <f t="shared" si="315"/>
        <v/>
      </c>
      <c r="BV346" s="37" t="str">
        <f t="shared" si="316"/>
        <v/>
      </c>
      <c r="BW346" s="37" t="str">
        <f t="shared" si="317"/>
        <v/>
      </c>
      <c r="BX346" s="37" t="str">
        <f t="shared" si="318"/>
        <v/>
      </c>
      <c r="BY346" s="37" t="str">
        <f t="shared" si="319"/>
        <v/>
      </c>
      <c r="BZ346" s="37" t="str">
        <f t="shared" si="320"/>
        <v/>
      </c>
      <c r="CA346" s="37" t="str">
        <f t="shared" si="321"/>
        <v/>
      </c>
      <c r="CB346" s="37" t="str">
        <f t="shared" si="322"/>
        <v/>
      </c>
      <c r="CC346" s="37" t="str">
        <f t="shared" si="323"/>
        <v/>
      </c>
      <c r="CD346" s="37" t="str">
        <f t="shared" si="324"/>
        <v/>
      </c>
      <c r="CE346" s="37" t="str">
        <f t="shared" si="325"/>
        <v/>
      </c>
      <c r="CF346" s="37" t="str">
        <f t="shared" si="326"/>
        <v/>
      </c>
      <c r="CG346" s="37" t="str">
        <f t="shared" si="327"/>
        <v/>
      </c>
      <c r="CH346" s="37" t="str">
        <f t="shared" si="328"/>
        <v/>
      </c>
      <c r="CI346" s="37" t="str">
        <f t="shared" si="329"/>
        <v/>
      </c>
    </row>
    <row r="347" spans="1:87" ht="12.75">
      <c r="A347" s="16"/>
      <c r="B347" s="14" t="str">
        <f>'Gene Table'!E346</f>
        <v>TBX2</v>
      </c>
      <c r="C347" s="14" t="s">
        <v>229</v>
      </c>
      <c r="D347" s="15" t="str">
        <f>IF(SUM('Test Sample Data'!D$3:D$98)&gt;10,IF(AND(ISNUMBER('Test Sample Data'!D346),'Test Sample Data'!D346&lt;$B$1,'Test Sample Data'!D346&gt;0),'Test Sample Data'!D346,$B$1),"")</f>
        <v/>
      </c>
      <c r="E347" s="15" t="str">
        <f>IF(SUM('Test Sample Data'!E$3:E$98)&gt;10,IF(AND(ISNUMBER('Test Sample Data'!E346),'Test Sample Data'!E346&lt;$B$1,'Test Sample Data'!E346&gt;0),'Test Sample Data'!E346,$B$1),"")</f>
        <v/>
      </c>
      <c r="F347" s="15" t="str">
        <f>IF(SUM('Test Sample Data'!F$3:F$98)&gt;10,IF(AND(ISNUMBER('Test Sample Data'!F346),'Test Sample Data'!F346&lt;$B$1,'Test Sample Data'!F346&gt;0),'Test Sample Data'!F346,$B$1),"")</f>
        <v/>
      </c>
      <c r="G347" s="15" t="str">
        <f>IF(SUM('Test Sample Data'!G$3:G$98)&gt;10,IF(AND(ISNUMBER('Test Sample Data'!G346),'Test Sample Data'!G346&lt;$B$1,'Test Sample Data'!G346&gt;0),'Test Sample Data'!G346,$B$1),"")</f>
        <v/>
      </c>
      <c r="H347" s="15" t="str">
        <f>IF(SUM('Test Sample Data'!H$3:H$98)&gt;10,IF(AND(ISNUMBER('Test Sample Data'!H346),'Test Sample Data'!H346&lt;$B$1,'Test Sample Data'!H346&gt;0),'Test Sample Data'!H346,$B$1),"")</f>
        <v/>
      </c>
      <c r="I347" s="15" t="str">
        <f>IF(SUM('Test Sample Data'!I$3:I$98)&gt;10,IF(AND(ISNUMBER('Test Sample Data'!I346),'Test Sample Data'!I346&lt;$B$1,'Test Sample Data'!I346&gt;0),'Test Sample Data'!I346,$B$1),"")</f>
        <v/>
      </c>
      <c r="J347" s="15" t="str">
        <f>IF(SUM('Test Sample Data'!J$3:J$98)&gt;10,IF(AND(ISNUMBER('Test Sample Data'!J346),'Test Sample Data'!J346&lt;$B$1,'Test Sample Data'!J346&gt;0),'Test Sample Data'!J346,$B$1),"")</f>
        <v/>
      </c>
      <c r="K347" s="15" t="str">
        <f>IF(SUM('Test Sample Data'!K$3:K$98)&gt;10,IF(AND(ISNUMBER('Test Sample Data'!K346),'Test Sample Data'!K346&lt;$B$1,'Test Sample Data'!K346&gt;0),'Test Sample Data'!K346,$B$1),"")</f>
        <v/>
      </c>
      <c r="L347" s="15" t="str">
        <f>IF(SUM('Test Sample Data'!L$3:L$98)&gt;10,IF(AND(ISNUMBER('Test Sample Data'!L346),'Test Sample Data'!L346&lt;$B$1,'Test Sample Data'!L346&gt;0),'Test Sample Data'!L346,$B$1),"")</f>
        <v/>
      </c>
      <c r="M347" s="15" t="str">
        <f>IF(SUM('Test Sample Data'!M$3:M$98)&gt;10,IF(AND(ISNUMBER('Test Sample Data'!M346),'Test Sample Data'!M346&lt;$B$1,'Test Sample Data'!M346&gt;0),'Test Sample Data'!M346,$B$1),"")</f>
        <v/>
      </c>
      <c r="N347" s="15" t="str">
        <f>'Gene Table'!E346</f>
        <v>TBX2</v>
      </c>
      <c r="O347" s="14" t="s">
        <v>229</v>
      </c>
      <c r="P347" s="15" t="str">
        <f>IF(SUM('Control Sample Data'!D$3:D$98)&gt;10,IF(AND(ISNUMBER('Control Sample Data'!D346),'Control Sample Data'!D346&lt;$B$1,'Control Sample Data'!D346&gt;0),'Control Sample Data'!D346,$B$1),"")</f>
        <v/>
      </c>
      <c r="Q347" s="15" t="str">
        <f>IF(SUM('Control Sample Data'!E$3:E$98)&gt;10,IF(AND(ISNUMBER('Control Sample Data'!E346),'Control Sample Data'!E346&lt;$B$1,'Control Sample Data'!E346&gt;0),'Control Sample Data'!E346,$B$1),"")</f>
        <v/>
      </c>
      <c r="R347" s="15" t="str">
        <f>IF(SUM('Control Sample Data'!F$3:F$98)&gt;10,IF(AND(ISNUMBER('Control Sample Data'!F346),'Control Sample Data'!F346&lt;$B$1,'Control Sample Data'!F346&gt;0),'Control Sample Data'!F346,$B$1),"")</f>
        <v/>
      </c>
      <c r="S347" s="15" t="str">
        <f>IF(SUM('Control Sample Data'!G$3:G$98)&gt;10,IF(AND(ISNUMBER('Control Sample Data'!G346),'Control Sample Data'!G346&lt;$B$1,'Control Sample Data'!G346&gt;0),'Control Sample Data'!G346,$B$1),"")</f>
        <v/>
      </c>
      <c r="T347" s="15" t="str">
        <f>IF(SUM('Control Sample Data'!H$3:H$98)&gt;10,IF(AND(ISNUMBER('Control Sample Data'!H346),'Control Sample Data'!H346&lt;$B$1,'Control Sample Data'!H346&gt;0),'Control Sample Data'!H346,$B$1),"")</f>
        <v/>
      </c>
      <c r="U347" s="15" t="str">
        <f>IF(SUM('Control Sample Data'!I$3:I$98)&gt;10,IF(AND(ISNUMBER('Control Sample Data'!I346),'Control Sample Data'!I346&lt;$B$1,'Control Sample Data'!I346&gt;0),'Control Sample Data'!I346,$B$1),"")</f>
        <v/>
      </c>
      <c r="V347" s="15" t="str">
        <f>IF(SUM('Control Sample Data'!J$3:J$98)&gt;10,IF(AND(ISNUMBER('Control Sample Data'!J346),'Control Sample Data'!J346&lt;$B$1,'Control Sample Data'!J346&gt;0),'Control Sample Data'!J346,$B$1),"")</f>
        <v/>
      </c>
      <c r="W347" s="15" t="str">
        <f>IF(SUM('Control Sample Data'!K$3:K$98)&gt;10,IF(AND(ISNUMBER('Control Sample Data'!K346),'Control Sample Data'!K346&lt;$B$1,'Control Sample Data'!K346&gt;0),'Control Sample Data'!K346,$B$1),"")</f>
        <v/>
      </c>
      <c r="X347" s="15" t="str">
        <f>IF(SUM('Control Sample Data'!L$3:L$98)&gt;10,IF(AND(ISNUMBER('Control Sample Data'!L346),'Control Sample Data'!L346&lt;$B$1,'Control Sample Data'!L346&gt;0),'Control Sample Data'!L346,$B$1),"")</f>
        <v/>
      </c>
      <c r="Y347" s="15" t="str">
        <f>IF(SUM('Control Sample Data'!M$3:M$98)&gt;10,IF(AND(ISNUMBER('Control Sample Data'!M346),'Control Sample Data'!M346&lt;$B$1,'Control Sample Data'!M346&gt;0),'Control Sample Data'!M346,$B$1),"")</f>
        <v/>
      </c>
      <c r="AT347" s="34" t="str">
        <f t="shared" si="300"/>
        <v/>
      </c>
      <c r="AU347" s="34" t="str">
        <f t="shared" si="301"/>
        <v/>
      </c>
      <c r="AV347" s="34" t="str">
        <f t="shared" si="302"/>
        <v/>
      </c>
      <c r="AW347" s="34" t="str">
        <f t="shared" si="303"/>
        <v/>
      </c>
      <c r="AX347" s="34" t="str">
        <f t="shared" si="304"/>
        <v/>
      </c>
      <c r="AY347" s="34" t="str">
        <f t="shared" si="305"/>
        <v/>
      </c>
      <c r="AZ347" s="34" t="str">
        <f t="shared" si="306"/>
        <v/>
      </c>
      <c r="BA347" s="34" t="str">
        <f t="shared" si="307"/>
        <v/>
      </c>
      <c r="BB347" s="34" t="str">
        <f t="shared" si="308"/>
        <v/>
      </c>
      <c r="BC347" s="34" t="str">
        <f t="shared" si="309"/>
        <v/>
      </c>
      <c r="BD347" s="34" t="str">
        <f t="shared" si="289"/>
        <v/>
      </c>
      <c r="BE347" s="34" t="str">
        <f t="shared" si="290"/>
        <v/>
      </c>
      <c r="BF347" s="34" t="str">
        <f t="shared" si="291"/>
        <v/>
      </c>
      <c r="BG347" s="34" t="str">
        <f t="shared" si="292"/>
        <v/>
      </c>
      <c r="BH347" s="34" t="str">
        <f t="shared" si="293"/>
        <v/>
      </c>
      <c r="BI347" s="34" t="str">
        <f t="shared" si="294"/>
        <v/>
      </c>
      <c r="BJ347" s="34" t="str">
        <f t="shared" si="295"/>
        <v/>
      </c>
      <c r="BK347" s="34" t="str">
        <f t="shared" si="296"/>
        <v/>
      </c>
      <c r="BL347" s="34" t="str">
        <f t="shared" si="297"/>
        <v/>
      </c>
      <c r="BM347" s="34" t="str">
        <f t="shared" si="298"/>
        <v/>
      </c>
      <c r="BN347" s="36" t="e">
        <f t="shared" si="287"/>
        <v>#DIV/0!</v>
      </c>
      <c r="BO347" s="36" t="e">
        <f t="shared" si="288"/>
        <v>#DIV/0!</v>
      </c>
      <c r="BP347" s="37" t="str">
        <f t="shared" si="310"/>
        <v/>
      </c>
      <c r="BQ347" s="37" t="str">
        <f t="shared" si="311"/>
        <v/>
      </c>
      <c r="BR347" s="37" t="str">
        <f t="shared" si="312"/>
        <v/>
      </c>
      <c r="BS347" s="37" t="str">
        <f t="shared" si="313"/>
        <v/>
      </c>
      <c r="BT347" s="37" t="str">
        <f t="shared" si="314"/>
        <v/>
      </c>
      <c r="BU347" s="37" t="str">
        <f t="shared" si="315"/>
        <v/>
      </c>
      <c r="BV347" s="37" t="str">
        <f t="shared" si="316"/>
        <v/>
      </c>
      <c r="BW347" s="37" t="str">
        <f t="shared" si="317"/>
        <v/>
      </c>
      <c r="BX347" s="37" t="str">
        <f t="shared" si="318"/>
        <v/>
      </c>
      <c r="BY347" s="37" t="str">
        <f t="shared" si="319"/>
        <v/>
      </c>
      <c r="BZ347" s="37" t="str">
        <f t="shared" si="320"/>
        <v/>
      </c>
      <c r="CA347" s="37" t="str">
        <f t="shared" si="321"/>
        <v/>
      </c>
      <c r="CB347" s="37" t="str">
        <f t="shared" si="322"/>
        <v/>
      </c>
      <c r="CC347" s="37" t="str">
        <f t="shared" si="323"/>
        <v/>
      </c>
      <c r="CD347" s="37" t="str">
        <f t="shared" si="324"/>
        <v/>
      </c>
      <c r="CE347" s="37" t="str">
        <f t="shared" si="325"/>
        <v/>
      </c>
      <c r="CF347" s="37" t="str">
        <f t="shared" si="326"/>
        <v/>
      </c>
      <c r="CG347" s="37" t="str">
        <f t="shared" si="327"/>
        <v/>
      </c>
      <c r="CH347" s="37" t="str">
        <f t="shared" si="328"/>
        <v/>
      </c>
      <c r="CI347" s="37" t="str">
        <f t="shared" si="329"/>
        <v/>
      </c>
    </row>
    <row r="348" spans="1:87" ht="12.75">
      <c r="A348" s="16"/>
      <c r="B348" s="14" t="str">
        <f>'Gene Table'!E347</f>
        <v>TBP</v>
      </c>
      <c r="C348" s="14" t="s">
        <v>233</v>
      </c>
      <c r="D348" s="15" t="str">
        <f>IF(SUM('Test Sample Data'!D$3:D$98)&gt;10,IF(AND(ISNUMBER('Test Sample Data'!D347),'Test Sample Data'!D347&lt;$B$1,'Test Sample Data'!D347&gt;0),'Test Sample Data'!D347,$B$1),"")</f>
        <v/>
      </c>
      <c r="E348" s="15" t="str">
        <f>IF(SUM('Test Sample Data'!E$3:E$98)&gt;10,IF(AND(ISNUMBER('Test Sample Data'!E347),'Test Sample Data'!E347&lt;$B$1,'Test Sample Data'!E347&gt;0),'Test Sample Data'!E347,$B$1),"")</f>
        <v/>
      </c>
      <c r="F348" s="15" t="str">
        <f>IF(SUM('Test Sample Data'!F$3:F$98)&gt;10,IF(AND(ISNUMBER('Test Sample Data'!F347),'Test Sample Data'!F347&lt;$B$1,'Test Sample Data'!F347&gt;0),'Test Sample Data'!F347,$B$1),"")</f>
        <v/>
      </c>
      <c r="G348" s="15" t="str">
        <f>IF(SUM('Test Sample Data'!G$3:G$98)&gt;10,IF(AND(ISNUMBER('Test Sample Data'!G347),'Test Sample Data'!G347&lt;$B$1,'Test Sample Data'!G347&gt;0),'Test Sample Data'!G347,$B$1),"")</f>
        <v/>
      </c>
      <c r="H348" s="15" t="str">
        <f>IF(SUM('Test Sample Data'!H$3:H$98)&gt;10,IF(AND(ISNUMBER('Test Sample Data'!H347),'Test Sample Data'!H347&lt;$B$1,'Test Sample Data'!H347&gt;0),'Test Sample Data'!H347,$B$1),"")</f>
        <v/>
      </c>
      <c r="I348" s="15" t="str">
        <f>IF(SUM('Test Sample Data'!I$3:I$98)&gt;10,IF(AND(ISNUMBER('Test Sample Data'!I347),'Test Sample Data'!I347&lt;$B$1,'Test Sample Data'!I347&gt;0),'Test Sample Data'!I347,$B$1),"")</f>
        <v/>
      </c>
      <c r="J348" s="15" t="str">
        <f>IF(SUM('Test Sample Data'!J$3:J$98)&gt;10,IF(AND(ISNUMBER('Test Sample Data'!J347),'Test Sample Data'!J347&lt;$B$1,'Test Sample Data'!J347&gt;0),'Test Sample Data'!J347,$B$1),"")</f>
        <v/>
      </c>
      <c r="K348" s="15" t="str">
        <f>IF(SUM('Test Sample Data'!K$3:K$98)&gt;10,IF(AND(ISNUMBER('Test Sample Data'!K347),'Test Sample Data'!K347&lt;$B$1,'Test Sample Data'!K347&gt;0),'Test Sample Data'!K347,$B$1),"")</f>
        <v/>
      </c>
      <c r="L348" s="15" t="str">
        <f>IF(SUM('Test Sample Data'!L$3:L$98)&gt;10,IF(AND(ISNUMBER('Test Sample Data'!L347),'Test Sample Data'!L347&lt;$B$1,'Test Sample Data'!L347&gt;0),'Test Sample Data'!L347,$B$1),"")</f>
        <v/>
      </c>
      <c r="M348" s="15" t="str">
        <f>IF(SUM('Test Sample Data'!M$3:M$98)&gt;10,IF(AND(ISNUMBER('Test Sample Data'!M347),'Test Sample Data'!M347&lt;$B$1,'Test Sample Data'!M347&gt;0),'Test Sample Data'!M347,$B$1),"")</f>
        <v/>
      </c>
      <c r="N348" s="15" t="str">
        <f>'Gene Table'!E347</f>
        <v>TBP</v>
      </c>
      <c r="O348" s="14" t="s">
        <v>233</v>
      </c>
      <c r="P348" s="15" t="str">
        <f>IF(SUM('Control Sample Data'!D$3:D$98)&gt;10,IF(AND(ISNUMBER('Control Sample Data'!D347),'Control Sample Data'!D347&lt;$B$1,'Control Sample Data'!D347&gt;0),'Control Sample Data'!D347,$B$1),"")</f>
        <v/>
      </c>
      <c r="Q348" s="15" t="str">
        <f>IF(SUM('Control Sample Data'!E$3:E$98)&gt;10,IF(AND(ISNUMBER('Control Sample Data'!E347),'Control Sample Data'!E347&lt;$B$1,'Control Sample Data'!E347&gt;0),'Control Sample Data'!E347,$B$1),"")</f>
        <v/>
      </c>
      <c r="R348" s="15" t="str">
        <f>IF(SUM('Control Sample Data'!F$3:F$98)&gt;10,IF(AND(ISNUMBER('Control Sample Data'!F347),'Control Sample Data'!F347&lt;$B$1,'Control Sample Data'!F347&gt;0),'Control Sample Data'!F347,$B$1),"")</f>
        <v/>
      </c>
      <c r="S348" s="15" t="str">
        <f>IF(SUM('Control Sample Data'!G$3:G$98)&gt;10,IF(AND(ISNUMBER('Control Sample Data'!G347),'Control Sample Data'!G347&lt;$B$1,'Control Sample Data'!G347&gt;0),'Control Sample Data'!G347,$B$1),"")</f>
        <v/>
      </c>
      <c r="T348" s="15" t="str">
        <f>IF(SUM('Control Sample Data'!H$3:H$98)&gt;10,IF(AND(ISNUMBER('Control Sample Data'!H347),'Control Sample Data'!H347&lt;$B$1,'Control Sample Data'!H347&gt;0),'Control Sample Data'!H347,$B$1),"")</f>
        <v/>
      </c>
      <c r="U348" s="15" t="str">
        <f>IF(SUM('Control Sample Data'!I$3:I$98)&gt;10,IF(AND(ISNUMBER('Control Sample Data'!I347),'Control Sample Data'!I347&lt;$B$1,'Control Sample Data'!I347&gt;0),'Control Sample Data'!I347,$B$1),"")</f>
        <v/>
      </c>
      <c r="V348" s="15" t="str">
        <f>IF(SUM('Control Sample Data'!J$3:J$98)&gt;10,IF(AND(ISNUMBER('Control Sample Data'!J347),'Control Sample Data'!J347&lt;$B$1,'Control Sample Data'!J347&gt;0),'Control Sample Data'!J347,$B$1),"")</f>
        <v/>
      </c>
      <c r="W348" s="15" t="str">
        <f>IF(SUM('Control Sample Data'!K$3:K$98)&gt;10,IF(AND(ISNUMBER('Control Sample Data'!K347),'Control Sample Data'!K347&lt;$B$1,'Control Sample Data'!K347&gt;0),'Control Sample Data'!K347,$B$1),"")</f>
        <v/>
      </c>
      <c r="X348" s="15" t="str">
        <f>IF(SUM('Control Sample Data'!L$3:L$98)&gt;10,IF(AND(ISNUMBER('Control Sample Data'!L347),'Control Sample Data'!L347&lt;$B$1,'Control Sample Data'!L347&gt;0),'Control Sample Data'!L347,$B$1),"")</f>
        <v/>
      </c>
      <c r="Y348" s="15" t="str">
        <f>IF(SUM('Control Sample Data'!M$3:M$98)&gt;10,IF(AND(ISNUMBER('Control Sample Data'!M347),'Control Sample Data'!M347&lt;$B$1,'Control Sample Data'!M347&gt;0),'Control Sample Data'!M347,$B$1),"")</f>
        <v/>
      </c>
      <c r="AT348" s="34" t="str">
        <f t="shared" si="300"/>
        <v/>
      </c>
      <c r="AU348" s="34" t="str">
        <f t="shared" si="301"/>
        <v/>
      </c>
      <c r="AV348" s="34" t="str">
        <f t="shared" si="302"/>
        <v/>
      </c>
      <c r="AW348" s="34" t="str">
        <f t="shared" si="303"/>
        <v/>
      </c>
      <c r="AX348" s="34" t="str">
        <f t="shared" si="304"/>
        <v/>
      </c>
      <c r="AY348" s="34" t="str">
        <f t="shared" si="305"/>
        <v/>
      </c>
      <c r="AZ348" s="34" t="str">
        <f t="shared" si="306"/>
        <v/>
      </c>
      <c r="BA348" s="34" t="str">
        <f t="shared" si="307"/>
        <v/>
      </c>
      <c r="BB348" s="34" t="str">
        <f t="shared" si="308"/>
        <v/>
      </c>
      <c r="BC348" s="34" t="str">
        <f t="shared" si="309"/>
        <v/>
      </c>
      <c r="BD348" s="34" t="str">
        <f t="shared" si="289"/>
        <v/>
      </c>
      <c r="BE348" s="34" t="str">
        <f t="shared" si="290"/>
        <v/>
      </c>
      <c r="BF348" s="34" t="str">
        <f t="shared" si="291"/>
        <v/>
      </c>
      <c r="BG348" s="34" t="str">
        <f t="shared" si="292"/>
        <v/>
      </c>
      <c r="BH348" s="34" t="str">
        <f t="shared" si="293"/>
        <v/>
      </c>
      <c r="BI348" s="34" t="str">
        <f t="shared" si="294"/>
        <v/>
      </c>
      <c r="BJ348" s="34" t="str">
        <f t="shared" si="295"/>
        <v/>
      </c>
      <c r="BK348" s="34" t="str">
        <f t="shared" si="296"/>
        <v/>
      </c>
      <c r="BL348" s="34" t="str">
        <f t="shared" si="297"/>
        <v/>
      </c>
      <c r="BM348" s="34" t="str">
        <f t="shared" si="298"/>
        <v/>
      </c>
      <c r="BN348" s="36" t="e">
        <f t="shared" si="287"/>
        <v>#DIV/0!</v>
      </c>
      <c r="BO348" s="36" t="e">
        <f t="shared" si="288"/>
        <v>#DIV/0!</v>
      </c>
      <c r="BP348" s="37" t="str">
        <f t="shared" si="310"/>
        <v/>
      </c>
      <c r="BQ348" s="37" t="str">
        <f t="shared" si="311"/>
        <v/>
      </c>
      <c r="BR348" s="37" t="str">
        <f t="shared" si="312"/>
        <v/>
      </c>
      <c r="BS348" s="37" t="str">
        <f t="shared" si="313"/>
        <v/>
      </c>
      <c r="BT348" s="37" t="str">
        <f t="shared" si="314"/>
        <v/>
      </c>
      <c r="BU348" s="37" t="str">
        <f t="shared" si="315"/>
        <v/>
      </c>
      <c r="BV348" s="37" t="str">
        <f t="shared" si="316"/>
        <v/>
      </c>
      <c r="BW348" s="37" t="str">
        <f t="shared" si="317"/>
        <v/>
      </c>
      <c r="BX348" s="37" t="str">
        <f t="shared" si="318"/>
        <v/>
      </c>
      <c r="BY348" s="37" t="str">
        <f t="shared" si="319"/>
        <v/>
      </c>
      <c r="BZ348" s="37" t="str">
        <f t="shared" si="320"/>
        <v/>
      </c>
      <c r="CA348" s="37" t="str">
        <f t="shared" si="321"/>
        <v/>
      </c>
      <c r="CB348" s="37" t="str">
        <f t="shared" si="322"/>
        <v/>
      </c>
      <c r="CC348" s="37" t="str">
        <f t="shared" si="323"/>
        <v/>
      </c>
      <c r="CD348" s="37" t="str">
        <f t="shared" si="324"/>
        <v/>
      </c>
      <c r="CE348" s="37" t="str">
        <f t="shared" si="325"/>
        <v/>
      </c>
      <c r="CF348" s="37" t="str">
        <f t="shared" si="326"/>
        <v/>
      </c>
      <c r="CG348" s="37" t="str">
        <f t="shared" si="327"/>
        <v/>
      </c>
      <c r="CH348" s="37" t="str">
        <f t="shared" si="328"/>
        <v/>
      </c>
      <c r="CI348" s="37" t="str">
        <f t="shared" si="329"/>
        <v/>
      </c>
    </row>
    <row r="349" spans="1:87" ht="12.75">
      <c r="A349" s="16"/>
      <c r="B349" s="14" t="str">
        <f>'Gene Table'!E348</f>
        <v>ADAM17</v>
      </c>
      <c r="C349" s="14" t="s">
        <v>237</v>
      </c>
      <c r="D349" s="15" t="str">
        <f>IF(SUM('Test Sample Data'!D$3:D$98)&gt;10,IF(AND(ISNUMBER('Test Sample Data'!D348),'Test Sample Data'!D348&lt;$B$1,'Test Sample Data'!D348&gt;0),'Test Sample Data'!D348,$B$1),"")</f>
        <v/>
      </c>
      <c r="E349" s="15" t="str">
        <f>IF(SUM('Test Sample Data'!E$3:E$98)&gt;10,IF(AND(ISNUMBER('Test Sample Data'!E348),'Test Sample Data'!E348&lt;$B$1,'Test Sample Data'!E348&gt;0),'Test Sample Data'!E348,$B$1),"")</f>
        <v/>
      </c>
      <c r="F349" s="15" t="str">
        <f>IF(SUM('Test Sample Data'!F$3:F$98)&gt;10,IF(AND(ISNUMBER('Test Sample Data'!F348),'Test Sample Data'!F348&lt;$B$1,'Test Sample Data'!F348&gt;0),'Test Sample Data'!F348,$B$1),"")</f>
        <v/>
      </c>
      <c r="G349" s="15" t="str">
        <f>IF(SUM('Test Sample Data'!G$3:G$98)&gt;10,IF(AND(ISNUMBER('Test Sample Data'!G348),'Test Sample Data'!G348&lt;$B$1,'Test Sample Data'!G348&gt;0),'Test Sample Data'!G348,$B$1),"")</f>
        <v/>
      </c>
      <c r="H349" s="15" t="str">
        <f>IF(SUM('Test Sample Data'!H$3:H$98)&gt;10,IF(AND(ISNUMBER('Test Sample Data'!H348),'Test Sample Data'!H348&lt;$B$1,'Test Sample Data'!H348&gt;0),'Test Sample Data'!H348,$B$1),"")</f>
        <v/>
      </c>
      <c r="I349" s="15" t="str">
        <f>IF(SUM('Test Sample Data'!I$3:I$98)&gt;10,IF(AND(ISNUMBER('Test Sample Data'!I348),'Test Sample Data'!I348&lt;$B$1,'Test Sample Data'!I348&gt;0),'Test Sample Data'!I348,$B$1),"")</f>
        <v/>
      </c>
      <c r="J349" s="15" t="str">
        <f>IF(SUM('Test Sample Data'!J$3:J$98)&gt;10,IF(AND(ISNUMBER('Test Sample Data'!J348),'Test Sample Data'!J348&lt;$B$1,'Test Sample Data'!J348&gt;0),'Test Sample Data'!J348,$B$1),"")</f>
        <v/>
      </c>
      <c r="K349" s="15" t="str">
        <f>IF(SUM('Test Sample Data'!K$3:K$98)&gt;10,IF(AND(ISNUMBER('Test Sample Data'!K348),'Test Sample Data'!K348&lt;$B$1,'Test Sample Data'!K348&gt;0),'Test Sample Data'!K348,$B$1),"")</f>
        <v/>
      </c>
      <c r="L349" s="15" t="str">
        <f>IF(SUM('Test Sample Data'!L$3:L$98)&gt;10,IF(AND(ISNUMBER('Test Sample Data'!L348),'Test Sample Data'!L348&lt;$B$1,'Test Sample Data'!L348&gt;0),'Test Sample Data'!L348,$B$1),"")</f>
        <v/>
      </c>
      <c r="M349" s="15" t="str">
        <f>IF(SUM('Test Sample Data'!M$3:M$98)&gt;10,IF(AND(ISNUMBER('Test Sample Data'!M348),'Test Sample Data'!M348&lt;$B$1,'Test Sample Data'!M348&gt;0),'Test Sample Data'!M348,$B$1),"")</f>
        <v/>
      </c>
      <c r="N349" s="15" t="str">
        <f>'Gene Table'!E348</f>
        <v>ADAM17</v>
      </c>
      <c r="O349" s="14" t="s">
        <v>237</v>
      </c>
      <c r="P349" s="15" t="str">
        <f>IF(SUM('Control Sample Data'!D$3:D$98)&gt;10,IF(AND(ISNUMBER('Control Sample Data'!D348),'Control Sample Data'!D348&lt;$B$1,'Control Sample Data'!D348&gt;0),'Control Sample Data'!D348,$B$1),"")</f>
        <v/>
      </c>
      <c r="Q349" s="15" t="str">
        <f>IF(SUM('Control Sample Data'!E$3:E$98)&gt;10,IF(AND(ISNUMBER('Control Sample Data'!E348),'Control Sample Data'!E348&lt;$B$1,'Control Sample Data'!E348&gt;0),'Control Sample Data'!E348,$B$1),"")</f>
        <v/>
      </c>
      <c r="R349" s="15" t="str">
        <f>IF(SUM('Control Sample Data'!F$3:F$98)&gt;10,IF(AND(ISNUMBER('Control Sample Data'!F348),'Control Sample Data'!F348&lt;$B$1,'Control Sample Data'!F348&gt;0),'Control Sample Data'!F348,$B$1),"")</f>
        <v/>
      </c>
      <c r="S349" s="15" t="str">
        <f>IF(SUM('Control Sample Data'!G$3:G$98)&gt;10,IF(AND(ISNUMBER('Control Sample Data'!G348),'Control Sample Data'!G348&lt;$B$1,'Control Sample Data'!G348&gt;0),'Control Sample Data'!G348,$B$1),"")</f>
        <v/>
      </c>
      <c r="T349" s="15" t="str">
        <f>IF(SUM('Control Sample Data'!H$3:H$98)&gt;10,IF(AND(ISNUMBER('Control Sample Data'!H348),'Control Sample Data'!H348&lt;$B$1,'Control Sample Data'!H348&gt;0),'Control Sample Data'!H348,$B$1),"")</f>
        <v/>
      </c>
      <c r="U349" s="15" t="str">
        <f>IF(SUM('Control Sample Data'!I$3:I$98)&gt;10,IF(AND(ISNUMBER('Control Sample Data'!I348),'Control Sample Data'!I348&lt;$B$1,'Control Sample Data'!I348&gt;0),'Control Sample Data'!I348,$B$1),"")</f>
        <v/>
      </c>
      <c r="V349" s="15" t="str">
        <f>IF(SUM('Control Sample Data'!J$3:J$98)&gt;10,IF(AND(ISNUMBER('Control Sample Data'!J348),'Control Sample Data'!J348&lt;$B$1,'Control Sample Data'!J348&gt;0),'Control Sample Data'!J348,$B$1),"")</f>
        <v/>
      </c>
      <c r="W349" s="15" t="str">
        <f>IF(SUM('Control Sample Data'!K$3:K$98)&gt;10,IF(AND(ISNUMBER('Control Sample Data'!K348),'Control Sample Data'!K348&lt;$B$1,'Control Sample Data'!K348&gt;0),'Control Sample Data'!K348,$B$1),"")</f>
        <v/>
      </c>
      <c r="X349" s="15" t="str">
        <f>IF(SUM('Control Sample Data'!L$3:L$98)&gt;10,IF(AND(ISNUMBER('Control Sample Data'!L348),'Control Sample Data'!L348&lt;$B$1,'Control Sample Data'!L348&gt;0),'Control Sample Data'!L348,$B$1),"")</f>
        <v/>
      </c>
      <c r="Y349" s="15" t="str">
        <f>IF(SUM('Control Sample Data'!M$3:M$98)&gt;10,IF(AND(ISNUMBER('Control Sample Data'!M348),'Control Sample Data'!M348&lt;$B$1,'Control Sample Data'!M348&gt;0),'Control Sample Data'!M348,$B$1),"")</f>
        <v/>
      </c>
      <c r="AT349" s="34" t="str">
        <f t="shared" si="300"/>
        <v/>
      </c>
      <c r="AU349" s="34" t="str">
        <f t="shared" si="301"/>
        <v/>
      </c>
      <c r="AV349" s="34" t="str">
        <f t="shared" si="302"/>
        <v/>
      </c>
      <c r="AW349" s="34" t="str">
        <f t="shared" si="303"/>
        <v/>
      </c>
      <c r="AX349" s="34" t="str">
        <f t="shared" si="304"/>
        <v/>
      </c>
      <c r="AY349" s="34" t="str">
        <f t="shared" si="305"/>
        <v/>
      </c>
      <c r="AZ349" s="34" t="str">
        <f t="shared" si="306"/>
        <v/>
      </c>
      <c r="BA349" s="34" t="str">
        <f t="shared" si="307"/>
        <v/>
      </c>
      <c r="BB349" s="34" t="str">
        <f t="shared" si="308"/>
        <v/>
      </c>
      <c r="BC349" s="34" t="str">
        <f t="shared" si="309"/>
        <v/>
      </c>
      <c r="BD349" s="34" t="str">
        <f t="shared" si="289"/>
        <v/>
      </c>
      <c r="BE349" s="34" t="str">
        <f t="shared" si="290"/>
        <v/>
      </c>
      <c r="BF349" s="34" t="str">
        <f t="shared" si="291"/>
        <v/>
      </c>
      <c r="BG349" s="34" t="str">
        <f t="shared" si="292"/>
        <v/>
      </c>
      <c r="BH349" s="34" t="str">
        <f t="shared" si="293"/>
        <v/>
      </c>
      <c r="BI349" s="34" t="str">
        <f t="shared" si="294"/>
        <v/>
      </c>
      <c r="BJ349" s="34" t="str">
        <f t="shared" si="295"/>
        <v/>
      </c>
      <c r="BK349" s="34" t="str">
        <f t="shared" si="296"/>
        <v/>
      </c>
      <c r="BL349" s="34" t="str">
        <f t="shared" si="297"/>
        <v/>
      </c>
      <c r="BM349" s="34" t="str">
        <f t="shared" si="298"/>
        <v/>
      </c>
      <c r="BN349" s="36" t="e">
        <f t="shared" si="287"/>
        <v>#DIV/0!</v>
      </c>
      <c r="BO349" s="36" t="e">
        <f t="shared" si="288"/>
        <v>#DIV/0!</v>
      </c>
      <c r="BP349" s="37" t="str">
        <f t="shared" si="310"/>
        <v/>
      </c>
      <c r="BQ349" s="37" t="str">
        <f t="shared" si="311"/>
        <v/>
      </c>
      <c r="BR349" s="37" t="str">
        <f t="shared" si="312"/>
        <v/>
      </c>
      <c r="BS349" s="37" t="str">
        <f t="shared" si="313"/>
        <v/>
      </c>
      <c r="BT349" s="37" t="str">
        <f t="shared" si="314"/>
        <v/>
      </c>
      <c r="BU349" s="37" t="str">
        <f t="shared" si="315"/>
        <v/>
      </c>
      <c r="BV349" s="37" t="str">
        <f t="shared" si="316"/>
        <v/>
      </c>
      <c r="BW349" s="37" t="str">
        <f t="shared" si="317"/>
        <v/>
      </c>
      <c r="BX349" s="37" t="str">
        <f t="shared" si="318"/>
        <v/>
      </c>
      <c r="BY349" s="37" t="str">
        <f t="shared" si="319"/>
        <v/>
      </c>
      <c r="BZ349" s="37" t="str">
        <f t="shared" si="320"/>
        <v/>
      </c>
      <c r="CA349" s="37" t="str">
        <f t="shared" si="321"/>
        <v/>
      </c>
      <c r="CB349" s="37" t="str">
        <f t="shared" si="322"/>
        <v/>
      </c>
      <c r="CC349" s="37" t="str">
        <f t="shared" si="323"/>
        <v/>
      </c>
      <c r="CD349" s="37" t="str">
        <f t="shared" si="324"/>
        <v/>
      </c>
      <c r="CE349" s="37" t="str">
        <f t="shared" si="325"/>
        <v/>
      </c>
      <c r="CF349" s="37" t="str">
        <f t="shared" si="326"/>
        <v/>
      </c>
      <c r="CG349" s="37" t="str">
        <f t="shared" si="327"/>
        <v/>
      </c>
      <c r="CH349" s="37" t="str">
        <f t="shared" si="328"/>
        <v/>
      </c>
      <c r="CI349" s="37" t="str">
        <f t="shared" si="329"/>
        <v/>
      </c>
    </row>
    <row r="350" spans="1:87" ht="12.75">
      <c r="A350" s="16"/>
      <c r="B350" s="14" t="str">
        <f>'Gene Table'!E349</f>
        <v>STAT3</v>
      </c>
      <c r="C350" s="14" t="s">
        <v>241</v>
      </c>
      <c r="D350" s="15" t="str">
        <f>IF(SUM('Test Sample Data'!D$3:D$98)&gt;10,IF(AND(ISNUMBER('Test Sample Data'!D349),'Test Sample Data'!D349&lt;$B$1,'Test Sample Data'!D349&gt;0),'Test Sample Data'!D349,$B$1),"")</f>
        <v/>
      </c>
      <c r="E350" s="15" t="str">
        <f>IF(SUM('Test Sample Data'!E$3:E$98)&gt;10,IF(AND(ISNUMBER('Test Sample Data'!E349),'Test Sample Data'!E349&lt;$B$1,'Test Sample Data'!E349&gt;0),'Test Sample Data'!E349,$B$1),"")</f>
        <v/>
      </c>
      <c r="F350" s="15" t="str">
        <f>IF(SUM('Test Sample Data'!F$3:F$98)&gt;10,IF(AND(ISNUMBER('Test Sample Data'!F349),'Test Sample Data'!F349&lt;$B$1,'Test Sample Data'!F349&gt;0),'Test Sample Data'!F349,$B$1),"")</f>
        <v/>
      </c>
      <c r="G350" s="15" t="str">
        <f>IF(SUM('Test Sample Data'!G$3:G$98)&gt;10,IF(AND(ISNUMBER('Test Sample Data'!G349),'Test Sample Data'!G349&lt;$B$1,'Test Sample Data'!G349&gt;0),'Test Sample Data'!G349,$B$1),"")</f>
        <v/>
      </c>
      <c r="H350" s="15" t="str">
        <f>IF(SUM('Test Sample Data'!H$3:H$98)&gt;10,IF(AND(ISNUMBER('Test Sample Data'!H349),'Test Sample Data'!H349&lt;$B$1,'Test Sample Data'!H349&gt;0),'Test Sample Data'!H349,$B$1),"")</f>
        <v/>
      </c>
      <c r="I350" s="15" t="str">
        <f>IF(SUM('Test Sample Data'!I$3:I$98)&gt;10,IF(AND(ISNUMBER('Test Sample Data'!I349),'Test Sample Data'!I349&lt;$B$1,'Test Sample Data'!I349&gt;0),'Test Sample Data'!I349,$B$1),"")</f>
        <v/>
      </c>
      <c r="J350" s="15" t="str">
        <f>IF(SUM('Test Sample Data'!J$3:J$98)&gt;10,IF(AND(ISNUMBER('Test Sample Data'!J349),'Test Sample Data'!J349&lt;$B$1,'Test Sample Data'!J349&gt;0),'Test Sample Data'!J349,$B$1),"")</f>
        <v/>
      </c>
      <c r="K350" s="15" t="str">
        <f>IF(SUM('Test Sample Data'!K$3:K$98)&gt;10,IF(AND(ISNUMBER('Test Sample Data'!K349),'Test Sample Data'!K349&lt;$B$1,'Test Sample Data'!K349&gt;0),'Test Sample Data'!K349,$B$1),"")</f>
        <v/>
      </c>
      <c r="L350" s="15" t="str">
        <f>IF(SUM('Test Sample Data'!L$3:L$98)&gt;10,IF(AND(ISNUMBER('Test Sample Data'!L349),'Test Sample Data'!L349&lt;$B$1,'Test Sample Data'!L349&gt;0),'Test Sample Data'!L349,$B$1),"")</f>
        <v/>
      </c>
      <c r="M350" s="15" t="str">
        <f>IF(SUM('Test Sample Data'!M$3:M$98)&gt;10,IF(AND(ISNUMBER('Test Sample Data'!M349),'Test Sample Data'!M349&lt;$B$1,'Test Sample Data'!M349&gt;0),'Test Sample Data'!M349,$B$1),"")</f>
        <v/>
      </c>
      <c r="N350" s="15" t="str">
        <f>'Gene Table'!E349</f>
        <v>STAT3</v>
      </c>
      <c r="O350" s="14" t="s">
        <v>241</v>
      </c>
      <c r="P350" s="15" t="str">
        <f>IF(SUM('Control Sample Data'!D$3:D$98)&gt;10,IF(AND(ISNUMBER('Control Sample Data'!D349),'Control Sample Data'!D349&lt;$B$1,'Control Sample Data'!D349&gt;0),'Control Sample Data'!D349,$B$1),"")</f>
        <v/>
      </c>
      <c r="Q350" s="15" t="str">
        <f>IF(SUM('Control Sample Data'!E$3:E$98)&gt;10,IF(AND(ISNUMBER('Control Sample Data'!E349),'Control Sample Data'!E349&lt;$B$1,'Control Sample Data'!E349&gt;0),'Control Sample Data'!E349,$B$1),"")</f>
        <v/>
      </c>
      <c r="R350" s="15" t="str">
        <f>IF(SUM('Control Sample Data'!F$3:F$98)&gt;10,IF(AND(ISNUMBER('Control Sample Data'!F349),'Control Sample Data'!F349&lt;$B$1,'Control Sample Data'!F349&gt;0),'Control Sample Data'!F349,$B$1),"")</f>
        <v/>
      </c>
      <c r="S350" s="15" t="str">
        <f>IF(SUM('Control Sample Data'!G$3:G$98)&gt;10,IF(AND(ISNUMBER('Control Sample Data'!G349),'Control Sample Data'!G349&lt;$B$1,'Control Sample Data'!G349&gt;0),'Control Sample Data'!G349,$B$1),"")</f>
        <v/>
      </c>
      <c r="T350" s="15" t="str">
        <f>IF(SUM('Control Sample Data'!H$3:H$98)&gt;10,IF(AND(ISNUMBER('Control Sample Data'!H349),'Control Sample Data'!H349&lt;$B$1,'Control Sample Data'!H349&gt;0),'Control Sample Data'!H349,$B$1),"")</f>
        <v/>
      </c>
      <c r="U350" s="15" t="str">
        <f>IF(SUM('Control Sample Data'!I$3:I$98)&gt;10,IF(AND(ISNUMBER('Control Sample Data'!I349),'Control Sample Data'!I349&lt;$B$1,'Control Sample Data'!I349&gt;0),'Control Sample Data'!I349,$B$1),"")</f>
        <v/>
      </c>
      <c r="V350" s="15" t="str">
        <f>IF(SUM('Control Sample Data'!J$3:J$98)&gt;10,IF(AND(ISNUMBER('Control Sample Data'!J349),'Control Sample Data'!J349&lt;$B$1,'Control Sample Data'!J349&gt;0),'Control Sample Data'!J349,$B$1),"")</f>
        <v/>
      </c>
      <c r="W350" s="15" t="str">
        <f>IF(SUM('Control Sample Data'!K$3:K$98)&gt;10,IF(AND(ISNUMBER('Control Sample Data'!K349),'Control Sample Data'!K349&lt;$B$1,'Control Sample Data'!K349&gt;0),'Control Sample Data'!K349,$B$1),"")</f>
        <v/>
      </c>
      <c r="X350" s="15" t="str">
        <f>IF(SUM('Control Sample Data'!L$3:L$98)&gt;10,IF(AND(ISNUMBER('Control Sample Data'!L349),'Control Sample Data'!L349&lt;$B$1,'Control Sample Data'!L349&gt;0),'Control Sample Data'!L349,$B$1),"")</f>
        <v/>
      </c>
      <c r="Y350" s="15" t="str">
        <f>IF(SUM('Control Sample Data'!M$3:M$98)&gt;10,IF(AND(ISNUMBER('Control Sample Data'!M349),'Control Sample Data'!M349&lt;$B$1,'Control Sample Data'!M349&gt;0),'Control Sample Data'!M349,$B$1),"")</f>
        <v/>
      </c>
      <c r="AT350" s="34" t="str">
        <f t="shared" si="300"/>
        <v/>
      </c>
      <c r="AU350" s="34" t="str">
        <f t="shared" si="301"/>
        <v/>
      </c>
      <c r="AV350" s="34" t="str">
        <f t="shared" si="302"/>
        <v/>
      </c>
      <c r="AW350" s="34" t="str">
        <f t="shared" si="303"/>
        <v/>
      </c>
      <c r="AX350" s="34" t="str">
        <f t="shared" si="304"/>
        <v/>
      </c>
      <c r="AY350" s="34" t="str">
        <f t="shared" si="305"/>
        <v/>
      </c>
      <c r="AZ350" s="34" t="str">
        <f t="shared" si="306"/>
        <v/>
      </c>
      <c r="BA350" s="34" t="str">
        <f t="shared" si="307"/>
        <v/>
      </c>
      <c r="BB350" s="34" t="str">
        <f t="shared" si="308"/>
        <v/>
      </c>
      <c r="BC350" s="34" t="str">
        <f t="shared" si="309"/>
        <v/>
      </c>
      <c r="BD350" s="34" t="str">
        <f t="shared" si="289"/>
        <v/>
      </c>
      <c r="BE350" s="34" t="str">
        <f t="shared" si="290"/>
        <v/>
      </c>
      <c r="BF350" s="34" t="str">
        <f t="shared" si="291"/>
        <v/>
      </c>
      <c r="BG350" s="34" t="str">
        <f t="shared" si="292"/>
        <v/>
      </c>
      <c r="BH350" s="34" t="str">
        <f t="shared" si="293"/>
        <v/>
      </c>
      <c r="BI350" s="34" t="str">
        <f t="shared" si="294"/>
        <v/>
      </c>
      <c r="BJ350" s="34" t="str">
        <f t="shared" si="295"/>
        <v/>
      </c>
      <c r="BK350" s="34" t="str">
        <f t="shared" si="296"/>
        <v/>
      </c>
      <c r="BL350" s="34" t="str">
        <f t="shared" si="297"/>
        <v/>
      </c>
      <c r="BM350" s="34" t="str">
        <f t="shared" si="298"/>
        <v/>
      </c>
      <c r="BN350" s="36" t="e">
        <f t="shared" si="287"/>
        <v>#DIV/0!</v>
      </c>
      <c r="BO350" s="36" t="e">
        <f t="shared" si="288"/>
        <v>#DIV/0!</v>
      </c>
      <c r="BP350" s="37" t="str">
        <f t="shared" si="310"/>
        <v/>
      </c>
      <c r="BQ350" s="37" t="str">
        <f t="shared" si="311"/>
        <v/>
      </c>
      <c r="BR350" s="37" t="str">
        <f t="shared" si="312"/>
        <v/>
      </c>
      <c r="BS350" s="37" t="str">
        <f t="shared" si="313"/>
        <v/>
      </c>
      <c r="BT350" s="37" t="str">
        <f t="shared" si="314"/>
        <v/>
      </c>
      <c r="BU350" s="37" t="str">
        <f t="shared" si="315"/>
        <v/>
      </c>
      <c r="BV350" s="37" t="str">
        <f t="shared" si="316"/>
        <v/>
      </c>
      <c r="BW350" s="37" t="str">
        <f t="shared" si="317"/>
        <v/>
      </c>
      <c r="BX350" s="37" t="str">
        <f t="shared" si="318"/>
        <v/>
      </c>
      <c r="BY350" s="37" t="str">
        <f t="shared" si="319"/>
        <v/>
      </c>
      <c r="BZ350" s="37" t="str">
        <f t="shared" si="320"/>
        <v/>
      </c>
      <c r="CA350" s="37" t="str">
        <f t="shared" si="321"/>
        <v/>
      </c>
      <c r="CB350" s="37" t="str">
        <f t="shared" si="322"/>
        <v/>
      </c>
      <c r="CC350" s="37" t="str">
        <f t="shared" si="323"/>
        <v/>
      </c>
      <c r="CD350" s="37" t="str">
        <f t="shared" si="324"/>
        <v/>
      </c>
      <c r="CE350" s="37" t="str">
        <f t="shared" si="325"/>
        <v/>
      </c>
      <c r="CF350" s="37" t="str">
        <f t="shared" si="326"/>
        <v/>
      </c>
      <c r="CG350" s="37" t="str">
        <f t="shared" si="327"/>
        <v/>
      </c>
      <c r="CH350" s="37" t="str">
        <f t="shared" si="328"/>
        <v/>
      </c>
      <c r="CI350" s="37" t="str">
        <f t="shared" si="329"/>
        <v/>
      </c>
    </row>
    <row r="351" spans="1:87" ht="12.75">
      <c r="A351" s="16"/>
      <c r="B351" s="14" t="str">
        <f>'Gene Table'!E350</f>
        <v>STAT1</v>
      </c>
      <c r="C351" s="14" t="s">
        <v>245</v>
      </c>
      <c r="D351" s="15" t="str">
        <f>IF(SUM('Test Sample Data'!D$3:D$98)&gt;10,IF(AND(ISNUMBER('Test Sample Data'!D350),'Test Sample Data'!D350&lt;$B$1,'Test Sample Data'!D350&gt;0),'Test Sample Data'!D350,$B$1),"")</f>
        <v/>
      </c>
      <c r="E351" s="15" t="str">
        <f>IF(SUM('Test Sample Data'!E$3:E$98)&gt;10,IF(AND(ISNUMBER('Test Sample Data'!E350),'Test Sample Data'!E350&lt;$B$1,'Test Sample Data'!E350&gt;0),'Test Sample Data'!E350,$B$1),"")</f>
        <v/>
      </c>
      <c r="F351" s="15" t="str">
        <f>IF(SUM('Test Sample Data'!F$3:F$98)&gt;10,IF(AND(ISNUMBER('Test Sample Data'!F350),'Test Sample Data'!F350&lt;$B$1,'Test Sample Data'!F350&gt;0),'Test Sample Data'!F350,$B$1),"")</f>
        <v/>
      </c>
      <c r="G351" s="15" t="str">
        <f>IF(SUM('Test Sample Data'!G$3:G$98)&gt;10,IF(AND(ISNUMBER('Test Sample Data'!G350),'Test Sample Data'!G350&lt;$B$1,'Test Sample Data'!G350&gt;0),'Test Sample Data'!G350,$B$1),"")</f>
        <v/>
      </c>
      <c r="H351" s="15" t="str">
        <f>IF(SUM('Test Sample Data'!H$3:H$98)&gt;10,IF(AND(ISNUMBER('Test Sample Data'!H350),'Test Sample Data'!H350&lt;$B$1,'Test Sample Data'!H350&gt;0),'Test Sample Data'!H350,$B$1),"")</f>
        <v/>
      </c>
      <c r="I351" s="15" t="str">
        <f>IF(SUM('Test Sample Data'!I$3:I$98)&gt;10,IF(AND(ISNUMBER('Test Sample Data'!I350),'Test Sample Data'!I350&lt;$B$1,'Test Sample Data'!I350&gt;0),'Test Sample Data'!I350,$B$1),"")</f>
        <v/>
      </c>
      <c r="J351" s="15" t="str">
        <f>IF(SUM('Test Sample Data'!J$3:J$98)&gt;10,IF(AND(ISNUMBER('Test Sample Data'!J350),'Test Sample Data'!J350&lt;$B$1,'Test Sample Data'!J350&gt;0),'Test Sample Data'!J350,$B$1),"")</f>
        <v/>
      </c>
      <c r="K351" s="15" t="str">
        <f>IF(SUM('Test Sample Data'!K$3:K$98)&gt;10,IF(AND(ISNUMBER('Test Sample Data'!K350),'Test Sample Data'!K350&lt;$B$1,'Test Sample Data'!K350&gt;0),'Test Sample Data'!K350,$B$1),"")</f>
        <v/>
      </c>
      <c r="L351" s="15" t="str">
        <f>IF(SUM('Test Sample Data'!L$3:L$98)&gt;10,IF(AND(ISNUMBER('Test Sample Data'!L350),'Test Sample Data'!L350&lt;$B$1,'Test Sample Data'!L350&gt;0),'Test Sample Data'!L350,$B$1),"")</f>
        <v/>
      </c>
      <c r="M351" s="15" t="str">
        <f>IF(SUM('Test Sample Data'!M$3:M$98)&gt;10,IF(AND(ISNUMBER('Test Sample Data'!M350),'Test Sample Data'!M350&lt;$B$1,'Test Sample Data'!M350&gt;0),'Test Sample Data'!M350,$B$1),"")</f>
        <v/>
      </c>
      <c r="N351" s="15" t="str">
        <f>'Gene Table'!E350</f>
        <v>STAT1</v>
      </c>
      <c r="O351" s="14" t="s">
        <v>245</v>
      </c>
      <c r="P351" s="15" t="str">
        <f>IF(SUM('Control Sample Data'!D$3:D$98)&gt;10,IF(AND(ISNUMBER('Control Sample Data'!D350),'Control Sample Data'!D350&lt;$B$1,'Control Sample Data'!D350&gt;0),'Control Sample Data'!D350,$B$1),"")</f>
        <v/>
      </c>
      <c r="Q351" s="15" t="str">
        <f>IF(SUM('Control Sample Data'!E$3:E$98)&gt;10,IF(AND(ISNUMBER('Control Sample Data'!E350),'Control Sample Data'!E350&lt;$B$1,'Control Sample Data'!E350&gt;0),'Control Sample Data'!E350,$B$1),"")</f>
        <v/>
      </c>
      <c r="R351" s="15" t="str">
        <f>IF(SUM('Control Sample Data'!F$3:F$98)&gt;10,IF(AND(ISNUMBER('Control Sample Data'!F350),'Control Sample Data'!F350&lt;$B$1,'Control Sample Data'!F350&gt;0),'Control Sample Data'!F350,$B$1),"")</f>
        <v/>
      </c>
      <c r="S351" s="15" t="str">
        <f>IF(SUM('Control Sample Data'!G$3:G$98)&gt;10,IF(AND(ISNUMBER('Control Sample Data'!G350),'Control Sample Data'!G350&lt;$B$1,'Control Sample Data'!G350&gt;0),'Control Sample Data'!G350,$B$1),"")</f>
        <v/>
      </c>
      <c r="T351" s="15" t="str">
        <f>IF(SUM('Control Sample Data'!H$3:H$98)&gt;10,IF(AND(ISNUMBER('Control Sample Data'!H350),'Control Sample Data'!H350&lt;$B$1,'Control Sample Data'!H350&gt;0),'Control Sample Data'!H350,$B$1),"")</f>
        <v/>
      </c>
      <c r="U351" s="15" t="str">
        <f>IF(SUM('Control Sample Data'!I$3:I$98)&gt;10,IF(AND(ISNUMBER('Control Sample Data'!I350),'Control Sample Data'!I350&lt;$B$1,'Control Sample Data'!I350&gt;0),'Control Sample Data'!I350,$B$1),"")</f>
        <v/>
      </c>
      <c r="V351" s="15" t="str">
        <f>IF(SUM('Control Sample Data'!J$3:J$98)&gt;10,IF(AND(ISNUMBER('Control Sample Data'!J350),'Control Sample Data'!J350&lt;$B$1,'Control Sample Data'!J350&gt;0),'Control Sample Data'!J350,$B$1),"")</f>
        <v/>
      </c>
      <c r="W351" s="15" t="str">
        <f>IF(SUM('Control Sample Data'!K$3:K$98)&gt;10,IF(AND(ISNUMBER('Control Sample Data'!K350),'Control Sample Data'!K350&lt;$B$1,'Control Sample Data'!K350&gt;0),'Control Sample Data'!K350,$B$1),"")</f>
        <v/>
      </c>
      <c r="X351" s="15" t="str">
        <f>IF(SUM('Control Sample Data'!L$3:L$98)&gt;10,IF(AND(ISNUMBER('Control Sample Data'!L350),'Control Sample Data'!L350&lt;$B$1,'Control Sample Data'!L350&gt;0),'Control Sample Data'!L350,$B$1),"")</f>
        <v/>
      </c>
      <c r="Y351" s="15" t="str">
        <f>IF(SUM('Control Sample Data'!M$3:M$98)&gt;10,IF(AND(ISNUMBER('Control Sample Data'!M350),'Control Sample Data'!M350&lt;$B$1,'Control Sample Data'!M350&gt;0),'Control Sample Data'!M350,$B$1),"")</f>
        <v/>
      </c>
      <c r="AT351" s="34" t="str">
        <f t="shared" si="300"/>
        <v/>
      </c>
      <c r="AU351" s="34" t="str">
        <f t="shared" si="301"/>
        <v/>
      </c>
      <c r="AV351" s="34" t="str">
        <f t="shared" si="302"/>
        <v/>
      </c>
      <c r="AW351" s="34" t="str">
        <f t="shared" si="303"/>
        <v/>
      </c>
      <c r="AX351" s="34" t="str">
        <f t="shared" si="304"/>
        <v/>
      </c>
      <c r="AY351" s="34" t="str">
        <f t="shared" si="305"/>
        <v/>
      </c>
      <c r="AZ351" s="34" t="str">
        <f t="shared" si="306"/>
        <v/>
      </c>
      <c r="BA351" s="34" t="str">
        <f t="shared" si="307"/>
        <v/>
      </c>
      <c r="BB351" s="34" t="str">
        <f t="shared" si="308"/>
        <v/>
      </c>
      <c r="BC351" s="34" t="str">
        <f t="shared" si="309"/>
        <v/>
      </c>
      <c r="BD351" s="34" t="str">
        <f t="shared" si="289"/>
        <v/>
      </c>
      <c r="BE351" s="34" t="str">
        <f t="shared" si="290"/>
        <v/>
      </c>
      <c r="BF351" s="34" t="str">
        <f t="shared" si="291"/>
        <v/>
      </c>
      <c r="BG351" s="34" t="str">
        <f t="shared" si="292"/>
        <v/>
      </c>
      <c r="BH351" s="34" t="str">
        <f t="shared" si="293"/>
        <v/>
      </c>
      <c r="BI351" s="34" t="str">
        <f t="shared" si="294"/>
        <v/>
      </c>
      <c r="BJ351" s="34" t="str">
        <f t="shared" si="295"/>
        <v/>
      </c>
      <c r="BK351" s="34" t="str">
        <f t="shared" si="296"/>
        <v/>
      </c>
      <c r="BL351" s="34" t="str">
        <f t="shared" si="297"/>
        <v/>
      </c>
      <c r="BM351" s="34" t="str">
        <f t="shared" si="298"/>
        <v/>
      </c>
      <c r="BN351" s="36" t="e">
        <f t="shared" si="287"/>
        <v>#DIV/0!</v>
      </c>
      <c r="BO351" s="36" t="e">
        <f t="shared" si="288"/>
        <v>#DIV/0!</v>
      </c>
      <c r="BP351" s="37" t="str">
        <f t="shared" si="310"/>
        <v/>
      </c>
      <c r="BQ351" s="37" t="str">
        <f t="shared" si="311"/>
        <v/>
      </c>
      <c r="BR351" s="37" t="str">
        <f t="shared" si="312"/>
        <v/>
      </c>
      <c r="BS351" s="37" t="str">
        <f t="shared" si="313"/>
        <v/>
      </c>
      <c r="BT351" s="37" t="str">
        <f t="shared" si="314"/>
        <v/>
      </c>
      <c r="BU351" s="37" t="str">
        <f t="shared" si="315"/>
        <v/>
      </c>
      <c r="BV351" s="37" t="str">
        <f t="shared" si="316"/>
        <v/>
      </c>
      <c r="BW351" s="37" t="str">
        <f t="shared" si="317"/>
        <v/>
      </c>
      <c r="BX351" s="37" t="str">
        <f t="shared" si="318"/>
        <v/>
      </c>
      <c r="BY351" s="37" t="str">
        <f t="shared" si="319"/>
        <v/>
      </c>
      <c r="BZ351" s="37" t="str">
        <f t="shared" si="320"/>
        <v/>
      </c>
      <c r="CA351" s="37" t="str">
        <f t="shared" si="321"/>
        <v/>
      </c>
      <c r="CB351" s="37" t="str">
        <f t="shared" si="322"/>
        <v/>
      </c>
      <c r="CC351" s="37" t="str">
        <f t="shared" si="323"/>
        <v/>
      </c>
      <c r="CD351" s="37" t="str">
        <f t="shared" si="324"/>
        <v/>
      </c>
      <c r="CE351" s="37" t="str">
        <f t="shared" si="325"/>
        <v/>
      </c>
      <c r="CF351" s="37" t="str">
        <f t="shared" si="326"/>
        <v/>
      </c>
      <c r="CG351" s="37" t="str">
        <f t="shared" si="327"/>
        <v/>
      </c>
      <c r="CH351" s="37" t="str">
        <f t="shared" si="328"/>
        <v/>
      </c>
      <c r="CI351" s="37" t="str">
        <f t="shared" si="329"/>
        <v/>
      </c>
    </row>
    <row r="352" spans="1:87" ht="12.75">
      <c r="A352" s="16"/>
      <c r="B352" s="14" t="str">
        <f>'Gene Table'!E351</f>
        <v>SSTR5</v>
      </c>
      <c r="C352" s="14" t="s">
        <v>249</v>
      </c>
      <c r="D352" s="15" t="str">
        <f>IF(SUM('Test Sample Data'!D$3:D$98)&gt;10,IF(AND(ISNUMBER('Test Sample Data'!D351),'Test Sample Data'!D351&lt;$B$1,'Test Sample Data'!D351&gt;0),'Test Sample Data'!D351,$B$1),"")</f>
        <v/>
      </c>
      <c r="E352" s="15" t="str">
        <f>IF(SUM('Test Sample Data'!E$3:E$98)&gt;10,IF(AND(ISNUMBER('Test Sample Data'!E351),'Test Sample Data'!E351&lt;$B$1,'Test Sample Data'!E351&gt;0),'Test Sample Data'!E351,$B$1),"")</f>
        <v/>
      </c>
      <c r="F352" s="15" t="str">
        <f>IF(SUM('Test Sample Data'!F$3:F$98)&gt;10,IF(AND(ISNUMBER('Test Sample Data'!F351),'Test Sample Data'!F351&lt;$B$1,'Test Sample Data'!F351&gt;0),'Test Sample Data'!F351,$B$1),"")</f>
        <v/>
      </c>
      <c r="G352" s="15" t="str">
        <f>IF(SUM('Test Sample Data'!G$3:G$98)&gt;10,IF(AND(ISNUMBER('Test Sample Data'!G351),'Test Sample Data'!G351&lt;$B$1,'Test Sample Data'!G351&gt;0),'Test Sample Data'!G351,$B$1),"")</f>
        <v/>
      </c>
      <c r="H352" s="15" t="str">
        <f>IF(SUM('Test Sample Data'!H$3:H$98)&gt;10,IF(AND(ISNUMBER('Test Sample Data'!H351),'Test Sample Data'!H351&lt;$B$1,'Test Sample Data'!H351&gt;0),'Test Sample Data'!H351,$B$1),"")</f>
        <v/>
      </c>
      <c r="I352" s="15" t="str">
        <f>IF(SUM('Test Sample Data'!I$3:I$98)&gt;10,IF(AND(ISNUMBER('Test Sample Data'!I351),'Test Sample Data'!I351&lt;$B$1,'Test Sample Data'!I351&gt;0),'Test Sample Data'!I351,$B$1),"")</f>
        <v/>
      </c>
      <c r="J352" s="15" t="str">
        <f>IF(SUM('Test Sample Data'!J$3:J$98)&gt;10,IF(AND(ISNUMBER('Test Sample Data'!J351),'Test Sample Data'!J351&lt;$B$1,'Test Sample Data'!J351&gt;0),'Test Sample Data'!J351,$B$1),"")</f>
        <v/>
      </c>
      <c r="K352" s="15" t="str">
        <f>IF(SUM('Test Sample Data'!K$3:K$98)&gt;10,IF(AND(ISNUMBER('Test Sample Data'!K351),'Test Sample Data'!K351&lt;$B$1,'Test Sample Data'!K351&gt;0),'Test Sample Data'!K351,$B$1),"")</f>
        <v/>
      </c>
      <c r="L352" s="15" t="str">
        <f>IF(SUM('Test Sample Data'!L$3:L$98)&gt;10,IF(AND(ISNUMBER('Test Sample Data'!L351),'Test Sample Data'!L351&lt;$B$1,'Test Sample Data'!L351&gt;0),'Test Sample Data'!L351,$B$1),"")</f>
        <v/>
      </c>
      <c r="M352" s="15" t="str">
        <f>IF(SUM('Test Sample Data'!M$3:M$98)&gt;10,IF(AND(ISNUMBER('Test Sample Data'!M351),'Test Sample Data'!M351&lt;$B$1,'Test Sample Data'!M351&gt;0),'Test Sample Data'!M351,$B$1),"")</f>
        <v/>
      </c>
      <c r="N352" s="15" t="str">
        <f>'Gene Table'!E351</f>
        <v>SSTR5</v>
      </c>
      <c r="O352" s="14" t="s">
        <v>249</v>
      </c>
      <c r="P352" s="15" t="str">
        <f>IF(SUM('Control Sample Data'!D$3:D$98)&gt;10,IF(AND(ISNUMBER('Control Sample Data'!D351),'Control Sample Data'!D351&lt;$B$1,'Control Sample Data'!D351&gt;0),'Control Sample Data'!D351,$B$1),"")</f>
        <v/>
      </c>
      <c r="Q352" s="15" t="str">
        <f>IF(SUM('Control Sample Data'!E$3:E$98)&gt;10,IF(AND(ISNUMBER('Control Sample Data'!E351),'Control Sample Data'!E351&lt;$B$1,'Control Sample Data'!E351&gt;0),'Control Sample Data'!E351,$B$1),"")</f>
        <v/>
      </c>
      <c r="R352" s="15" t="str">
        <f>IF(SUM('Control Sample Data'!F$3:F$98)&gt;10,IF(AND(ISNUMBER('Control Sample Data'!F351),'Control Sample Data'!F351&lt;$B$1,'Control Sample Data'!F351&gt;0),'Control Sample Data'!F351,$B$1),"")</f>
        <v/>
      </c>
      <c r="S352" s="15" t="str">
        <f>IF(SUM('Control Sample Data'!G$3:G$98)&gt;10,IF(AND(ISNUMBER('Control Sample Data'!G351),'Control Sample Data'!G351&lt;$B$1,'Control Sample Data'!G351&gt;0),'Control Sample Data'!G351,$B$1),"")</f>
        <v/>
      </c>
      <c r="T352" s="15" t="str">
        <f>IF(SUM('Control Sample Data'!H$3:H$98)&gt;10,IF(AND(ISNUMBER('Control Sample Data'!H351),'Control Sample Data'!H351&lt;$B$1,'Control Sample Data'!H351&gt;0),'Control Sample Data'!H351,$B$1),"")</f>
        <v/>
      </c>
      <c r="U352" s="15" t="str">
        <f>IF(SUM('Control Sample Data'!I$3:I$98)&gt;10,IF(AND(ISNUMBER('Control Sample Data'!I351),'Control Sample Data'!I351&lt;$B$1,'Control Sample Data'!I351&gt;0),'Control Sample Data'!I351,$B$1),"")</f>
        <v/>
      </c>
      <c r="V352" s="15" t="str">
        <f>IF(SUM('Control Sample Data'!J$3:J$98)&gt;10,IF(AND(ISNUMBER('Control Sample Data'!J351),'Control Sample Data'!J351&lt;$B$1,'Control Sample Data'!J351&gt;0),'Control Sample Data'!J351,$B$1),"")</f>
        <v/>
      </c>
      <c r="W352" s="15" t="str">
        <f>IF(SUM('Control Sample Data'!K$3:K$98)&gt;10,IF(AND(ISNUMBER('Control Sample Data'!K351),'Control Sample Data'!K351&lt;$B$1,'Control Sample Data'!K351&gt;0),'Control Sample Data'!K351,$B$1),"")</f>
        <v/>
      </c>
      <c r="X352" s="15" t="str">
        <f>IF(SUM('Control Sample Data'!L$3:L$98)&gt;10,IF(AND(ISNUMBER('Control Sample Data'!L351),'Control Sample Data'!L351&lt;$B$1,'Control Sample Data'!L351&gt;0),'Control Sample Data'!L351,$B$1),"")</f>
        <v/>
      </c>
      <c r="Y352" s="15" t="str">
        <f>IF(SUM('Control Sample Data'!M$3:M$98)&gt;10,IF(AND(ISNUMBER('Control Sample Data'!M351),'Control Sample Data'!M351&lt;$B$1,'Control Sample Data'!M351&gt;0),'Control Sample Data'!M351,$B$1),"")</f>
        <v/>
      </c>
      <c r="AT352" s="34" t="str">
        <f t="shared" si="300"/>
        <v/>
      </c>
      <c r="AU352" s="34" t="str">
        <f t="shared" si="301"/>
        <v/>
      </c>
      <c r="AV352" s="34" t="str">
        <f t="shared" si="302"/>
        <v/>
      </c>
      <c r="AW352" s="34" t="str">
        <f t="shared" si="303"/>
        <v/>
      </c>
      <c r="AX352" s="34" t="str">
        <f t="shared" si="304"/>
        <v/>
      </c>
      <c r="AY352" s="34" t="str">
        <f t="shared" si="305"/>
        <v/>
      </c>
      <c r="AZ352" s="34" t="str">
        <f t="shared" si="306"/>
        <v/>
      </c>
      <c r="BA352" s="34" t="str">
        <f t="shared" si="307"/>
        <v/>
      </c>
      <c r="BB352" s="34" t="str">
        <f t="shared" si="308"/>
        <v/>
      </c>
      <c r="BC352" s="34" t="str">
        <f t="shared" si="309"/>
        <v/>
      </c>
      <c r="BD352" s="34" t="str">
        <f t="shared" si="289"/>
        <v/>
      </c>
      <c r="BE352" s="34" t="str">
        <f t="shared" si="290"/>
        <v/>
      </c>
      <c r="BF352" s="34" t="str">
        <f t="shared" si="291"/>
        <v/>
      </c>
      <c r="BG352" s="34" t="str">
        <f t="shared" si="292"/>
        <v/>
      </c>
      <c r="BH352" s="34" t="str">
        <f t="shared" si="293"/>
        <v/>
      </c>
      <c r="BI352" s="34" t="str">
        <f t="shared" si="294"/>
        <v/>
      </c>
      <c r="BJ352" s="34" t="str">
        <f t="shared" si="295"/>
        <v/>
      </c>
      <c r="BK352" s="34" t="str">
        <f t="shared" si="296"/>
        <v/>
      </c>
      <c r="BL352" s="34" t="str">
        <f t="shared" si="297"/>
        <v/>
      </c>
      <c r="BM352" s="34" t="str">
        <f t="shared" si="298"/>
        <v/>
      </c>
      <c r="BN352" s="36" t="e">
        <f t="shared" si="287"/>
        <v>#DIV/0!</v>
      </c>
      <c r="BO352" s="36" t="e">
        <f t="shared" si="288"/>
        <v>#DIV/0!</v>
      </c>
      <c r="BP352" s="37" t="str">
        <f t="shared" si="310"/>
        <v/>
      </c>
      <c r="BQ352" s="37" t="str">
        <f t="shared" si="311"/>
        <v/>
      </c>
      <c r="BR352" s="37" t="str">
        <f t="shared" si="312"/>
        <v/>
      </c>
      <c r="BS352" s="37" t="str">
        <f t="shared" si="313"/>
        <v/>
      </c>
      <c r="BT352" s="37" t="str">
        <f t="shared" si="314"/>
        <v/>
      </c>
      <c r="BU352" s="37" t="str">
        <f t="shared" si="315"/>
        <v/>
      </c>
      <c r="BV352" s="37" t="str">
        <f t="shared" si="316"/>
        <v/>
      </c>
      <c r="BW352" s="37" t="str">
        <f t="shared" si="317"/>
        <v/>
      </c>
      <c r="BX352" s="37" t="str">
        <f t="shared" si="318"/>
        <v/>
      </c>
      <c r="BY352" s="37" t="str">
        <f t="shared" si="319"/>
        <v/>
      </c>
      <c r="BZ352" s="37" t="str">
        <f t="shared" si="320"/>
        <v/>
      </c>
      <c r="CA352" s="37" t="str">
        <f t="shared" si="321"/>
        <v/>
      </c>
      <c r="CB352" s="37" t="str">
        <f t="shared" si="322"/>
        <v/>
      </c>
      <c r="CC352" s="37" t="str">
        <f t="shared" si="323"/>
        <v/>
      </c>
      <c r="CD352" s="37" t="str">
        <f t="shared" si="324"/>
        <v/>
      </c>
      <c r="CE352" s="37" t="str">
        <f t="shared" si="325"/>
        <v/>
      </c>
      <c r="CF352" s="37" t="str">
        <f t="shared" si="326"/>
        <v/>
      </c>
      <c r="CG352" s="37" t="str">
        <f t="shared" si="327"/>
        <v/>
      </c>
      <c r="CH352" s="37" t="str">
        <f t="shared" si="328"/>
        <v/>
      </c>
      <c r="CI352" s="37" t="str">
        <f t="shared" si="329"/>
        <v/>
      </c>
    </row>
    <row r="353" spans="1:87" ht="12.75">
      <c r="A353" s="16"/>
      <c r="B353" s="14" t="str">
        <f>'Gene Table'!E352</f>
        <v>SSTR3</v>
      </c>
      <c r="C353" s="14" t="s">
        <v>253</v>
      </c>
      <c r="D353" s="15" t="str">
        <f>IF(SUM('Test Sample Data'!D$3:D$98)&gt;10,IF(AND(ISNUMBER('Test Sample Data'!D352),'Test Sample Data'!D352&lt;$B$1,'Test Sample Data'!D352&gt;0),'Test Sample Data'!D352,$B$1),"")</f>
        <v/>
      </c>
      <c r="E353" s="15" t="str">
        <f>IF(SUM('Test Sample Data'!E$3:E$98)&gt;10,IF(AND(ISNUMBER('Test Sample Data'!E352),'Test Sample Data'!E352&lt;$B$1,'Test Sample Data'!E352&gt;0),'Test Sample Data'!E352,$B$1),"")</f>
        <v/>
      </c>
      <c r="F353" s="15" t="str">
        <f>IF(SUM('Test Sample Data'!F$3:F$98)&gt;10,IF(AND(ISNUMBER('Test Sample Data'!F352),'Test Sample Data'!F352&lt;$B$1,'Test Sample Data'!F352&gt;0),'Test Sample Data'!F352,$B$1),"")</f>
        <v/>
      </c>
      <c r="G353" s="15" t="str">
        <f>IF(SUM('Test Sample Data'!G$3:G$98)&gt;10,IF(AND(ISNUMBER('Test Sample Data'!G352),'Test Sample Data'!G352&lt;$B$1,'Test Sample Data'!G352&gt;0),'Test Sample Data'!G352,$B$1),"")</f>
        <v/>
      </c>
      <c r="H353" s="15" t="str">
        <f>IF(SUM('Test Sample Data'!H$3:H$98)&gt;10,IF(AND(ISNUMBER('Test Sample Data'!H352),'Test Sample Data'!H352&lt;$B$1,'Test Sample Data'!H352&gt;0),'Test Sample Data'!H352,$B$1),"")</f>
        <v/>
      </c>
      <c r="I353" s="15" t="str">
        <f>IF(SUM('Test Sample Data'!I$3:I$98)&gt;10,IF(AND(ISNUMBER('Test Sample Data'!I352),'Test Sample Data'!I352&lt;$B$1,'Test Sample Data'!I352&gt;0),'Test Sample Data'!I352,$B$1),"")</f>
        <v/>
      </c>
      <c r="J353" s="15" t="str">
        <f>IF(SUM('Test Sample Data'!J$3:J$98)&gt;10,IF(AND(ISNUMBER('Test Sample Data'!J352),'Test Sample Data'!J352&lt;$B$1,'Test Sample Data'!J352&gt;0),'Test Sample Data'!J352,$B$1),"")</f>
        <v/>
      </c>
      <c r="K353" s="15" t="str">
        <f>IF(SUM('Test Sample Data'!K$3:K$98)&gt;10,IF(AND(ISNUMBER('Test Sample Data'!K352),'Test Sample Data'!K352&lt;$B$1,'Test Sample Data'!K352&gt;0),'Test Sample Data'!K352,$B$1),"")</f>
        <v/>
      </c>
      <c r="L353" s="15" t="str">
        <f>IF(SUM('Test Sample Data'!L$3:L$98)&gt;10,IF(AND(ISNUMBER('Test Sample Data'!L352),'Test Sample Data'!L352&lt;$B$1,'Test Sample Data'!L352&gt;0),'Test Sample Data'!L352,$B$1),"")</f>
        <v/>
      </c>
      <c r="M353" s="15" t="str">
        <f>IF(SUM('Test Sample Data'!M$3:M$98)&gt;10,IF(AND(ISNUMBER('Test Sample Data'!M352),'Test Sample Data'!M352&lt;$B$1,'Test Sample Data'!M352&gt;0),'Test Sample Data'!M352,$B$1),"")</f>
        <v/>
      </c>
      <c r="N353" s="15" t="str">
        <f>'Gene Table'!E352</f>
        <v>SSTR3</v>
      </c>
      <c r="O353" s="14" t="s">
        <v>253</v>
      </c>
      <c r="P353" s="15" t="str">
        <f>IF(SUM('Control Sample Data'!D$3:D$98)&gt;10,IF(AND(ISNUMBER('Control Sample Data'!D352),'Control Sample Data'!D352&lt;$B$1,'Control Sample Data'!D352&gt;0),'Control Sample Data'!D352,$B$1),"")</f>
        <v/>
      </c>
      <c r="Q353" s="15" t="str">
        <f>IF(SUM('Control Sample Data'!E$3:E$98)&gt;10,IF(AND(ISNUMBER('Control Sample Data'!E352),'Control Sample Data'!E352&lt;$B$1,'Control Sample Data'!E352&gt;0),'Control Sample Data'!E352,$B$1),"")</f>
        <v/>
      </c>
      <c r="R353" s="15" t="str">
        <f>IF(SUM('Control Sample Data'!F$3:F$98)&gt;10,IF(AND(ISNUMBER('Control Sample Data'!F352),'Control Sample Data'!F352&lt;$B$1,'Control Sample Data'!F352&gt;0),'Control Sample Data'!F352,$B$1),"")</f>
        <v/>
      </c>
      <c r="S353" s="15" t="str">
        <f>IF(SUM('Control Sample Data'!G$3:G$98)&gt;10,IF(AND(ISNUMBER('Control Sample Data'!G352),'Control Sample Data'!G352&lt;$B$1,'Control Sample Data'!G352&gt;0),'Control Sample Data'!G352,$B$1),"")</f>
        <v/>
      </c>
      <c r="T353" s="15" t="str">
        <f>IF(SUM('Control Sample Data'!H$3:H$98)&gt;10,IF(AND(ISNUMBER('Control Sample Data'!H352),'Control Sample Data'!H352&lt;$B$1,'Control Sample Data'!H352&gt;0),'Control Sample Data'!H352,$B$1),"")</f>
        <v/>
      </c>
      <c r="U353" s="15" t="str">
        <f>IF(SUM('Control Sample Data'!I$3:I$98)&gt;10,IF(AND(ISNUMBER('Control Sample Data'!I352),'Control Sample Data'!I352&lt;$B$1,'Control Sample Data'!I352&gt;0),'Control Sample Data'!I352,$B$1),"")</f>
        <v/>
      </c>
      <c r="V353" s="15" t="str">
        <f>IF(SUM('Control Sample Data'!J$3:J$98)&gt;10,IF(AND(ISNUMBER('Control Sample Data'!J352),'Control Sample Data'!J352&lt;$B$1,'Control Sample Data'!J352&gt;0),'Control Sample Data'!J352,$B$1),"")</f>
        <v/>
      </c>
      <c r="W353" s="15" t="str">
        <f>IF(SUM('Control Sample Data'!K$3:K$98)&gt;10,IF(AND(ISNUMBER('Control Sample Data'!K352),'Control Sample Data'!K352&lt;$B$1,'Control Sample Data'!K352&gt;0),'Control Sample Data'!K352,$B$1),"")</f>
        <v/>
      </c>
      <c r="X353" s="15" t="str">
        <f>IF(SUM('Control Sample Data'!L$3:L$98)&gt;10,IF(AND(ISNUMBER('Control Sample Data'!L352),'Control Sample Data'!L352&lt;$B$1,'Control Sample Data'!L352&gt;0),'Control Sample Data'!L352,$B$1),"")</f>
        <v/>
      </c>
      <c r="Y353" s="15" t="str">
        <f>IF(SUM('Control Sample Data'!M$3:M$98)&gt;10,IF(AND(ISNUMBER('Control Sample Data'!M352),'Control Sample Data'!M352&lt;$B$1,'Control Sample Data'!M352&gt;0),'Control Sample Data'!M352,$B$1),"")</f>
        <v/>
      </c>
      <c r="AT353" s="34" t="str">
        <f t="shared" si="300"/>
        <v/>
      </c>
      <c r="AU353" s="34" t="str">
        <f t="shared" si="301"/>
        <v/>
      </c>
      <c r="AV353" s="34" t="str">
        <f t="shared" si="302"/>
        <v/>
      </c>
      <c r="AW353" s="34" t="str">
        <f t="shared" si="303"/>
        <v/>
      </c>
      <c r="AX353" s="34" t="str">
        <f t="shared" si="304"/>
        <v/>
      </c>
      <c r="AY353" s="34" t="str">
        <f t="shared" si="305"/>
        <v/>
      </c>
      <c r="AZ353" s="34" t="str">
        <f t="shared" si="306"/>
        <v/>
      </c>
      <c r="BA353" s="34" t="str">
        <f t="shared" si="307"/>
        <v/>
      </c>
      <c r="BB353" s="34" t="str">
        <f t="shared" si="308"/>
        <v/>
      </c>
      <c r="BC353" s="34" t="str">
        <f t="shared" si="309"/>
        <v/>
      </c>
      <c r="BD353" s="34" t="str">
        <f t="shared" si="289"/>
        <v/>
      </c>
      <c r="BE353" s="34" t="str">
        <f t="shared" si="290"/>
        <v/>
      </c>
      <c r="BF353" s="34" t="str">
        <f t="shared" si="291"/>
        <v/>
      </c>
      <c r="BG353" s="34" t="str">
        <f t="shared" si="292"/>
        <v/>
      </c>
      <c r="BH353" s="34" t="str">
        <f t="shared" si="293"/>
        <v/>
      </c>
      <c r="BI353" s="34" t="str">
        <f t="shared" si="294"/>
        <v/>
      </c>
      <c r="BJ353" s="34" t="str">
        <f t="shared" si="295"/>
        <v/>
      </c>
      <c r="BK353" s="34" t="str">
        <f t="shared" si="296"/>
        <v/>
      </c>
      <c r="BL353" s="34" t="str">
        <f t="shared" si="297"/>
        <v/>
      </c>
      <c r="BM353" s="34" t="str">
        <f t="shared" si="298"/>
        <v/>
      </c>
      <c r="BN353" s="36" t="e">
        <f t="shared" si="287"/>
        <v>#DIV/0!</v>
      </c>
      <c r="BO353" s="36" t="e">
        <f t="shared" si="288"/>
        <v>#DIV/0!</v>
      </c>
      <c r="BP353" s="37" t="str">
        <f t="shared" si="310"/>
        <v/>
      </c>
      <c r="BQ353" s="37" t="str">
        <f t="shared" si="311"/>
        <v/>
      </c>
      <c r="BR353" s="37" t="str">
        <f t="shared" si="312"/>
        <v/>
      </c>
      <c r="BS353" s="37" t="str">
        <f t="shared" si="313"/>
        <v/>
      </c>
      <c r="BT353" s="37" t="str">
        <f t="shared" si="314"/>
        <v/>
      </c>
      <c r="BU353" s="37" t="str">
        <f t="shared" si="315"/>
        <v/>
      </c>
      <c r="BV353" s="37" t="str">
        <f t="shared" si="316"/>
        <v/>
      </c>
      <c r="BW353" s="37" t="str">
        <f t="shared" si="317"/>
        <v/>
      </c>
      <c r="BX353" s="37" t="str">
        <f t="shared" si="318"/>
        <v/>
      </c>
      <c r="BY353" s="37" t="str">
        <f t="shared" si="319"/>
        <v/>
      </c>
      <c r="BZ353" s="37" t="str">
        <f t="shared" si="320"/>
        <v/>
      </c>
      <c r="CA353" s="37" t="str">
        <f t="shared" si="321"/>
        <v/>
      </c>
      <c r="CB353" s="37" t="str">
        <f t="shared" si="322"/>
        <v/>
      </c>
      <c r="CC353" s="37" t="str">
        <f t="shared" si="323"/>
        <v/>
      </c>
      <c r="CD353" s="37" t="str">
        <f t="shared" si="324"/>
        <v/>
      </c>
      <c r="CE353" s="37" t="str">
        <f t="shared" si="325"/>
        <v/>
      </c>
      <c r="CF353" s="37" t="str">
        <f t="shared" si="326"/>
        <v/>
      </c>
      <c r="CG353" s="37" t="str">
        <f t="shared" si="327"/>
        <v/>
      </c>
      <c r="CH353" s="37" t="str">
        <f t="shared" si="328"/>
        <v/>
      </c>
      <c r="CI353" s="37" t="str">
        <f t="shared" si="329"/>
        <v/>
      </c>
    </row>
    <row r="354" spans="1:87" ht="12.75">
      <c r="A354" s="16"/>
      <c r="B354" s="14" t="str">
        <f>'Gene Table'!E353</f>
        <v>SREBF1</v>
      </c>
      <c r="C354" s="14" t="s">
        <v>257</v>
      </c>
      <c r="D354" s="15" t="str">
        <f>IF(SUM('Test Sample Data'!D$3:D$98)&gt;10,IF(AND(ISNUMBER('Test Sample Data'!D353),'Test Sample Data'!D353&lt;$B$1,'Test Sample Data'!D353&gt;0),'Test Sample Data'!D353,$B$1),"")</f>
        <v/>
      </c>
      <c r="E354" s="15" t="str">
        <f>IF(SUM('Test Sample Data'!E$3:E$98)&gt;10,IF(AND(ISNUMBER('Test Sample Data'!E353),'Test Sample Data'!E353&lt;$B$1,'Test Sample Data'!E353&gt;0),'Test Sample Data'!E353,$B$1),"")</f>
        <v/>
      </c>
      <c r="F354" s="15" t="str">
        <f>IF(SUM('Test Sample Data'!F$3:F$98)&gt;10,IF(AND(ISNUMBER('Test Sample Data'!F353),'Test Sample Data'!F353&lt;$B$1,'Test Sample Data'!F353&gt;0),'Test Sample Data'!F353,$B$1),"")</f>
        <v/>
      </c>
      <c r="G354" s="15" t="str">
        <f>IF(SUM('Test Sample Data'!G$3:G$98)&gt;10,IF(AND(ISNUMBER('Test Sample Data'!G353),'Test Sample Data'!G353&lt;$B$1,'Test Sample Data'!G353&gt;0),'Test Sample Data'!G353,$B$1),"")</f>
        <v/>
      </c>
      <c r="H354" s="15" t="str">
        <f>IF(SUM('Test Sample Data'!H$3:H$98)&gt;10,IF(AND(ISNUMBER('Test Sample Data'!H353),'Test Sample Data'!H353&lt;$B$1,'Test Sample Data'!H353&gt;0),'Test Sample Data'!H353,$B$1),"")</f>
        <v/>
      </c>
      <c r="I354" s="15" t="str">
        <f>IF(SUM('Test Sample Data'!I$3:I$98)&gt;10,IF(AND(ISNUMBER('Test Sample Data'!I353),'Test Sample Data'!I353&lt;$B$1,'Test Sample Data'!I353&gt;0),'Test Sample Data'!I353,$B$1),"")</f>
        <v/>
      </c>
      <c r="J354" s="15" t="str">
        <f>IF(SUM('Test Sample Data'!J$3:J$98)&gt;10,IF(AND(ISNUMBER('Test Sample Data'!J353),'Test Sample Data'!J353&lt;$B$1,'Test Sample Data'!J353&gt;0),'Test Sample Data'!J353,$B$1),"")</f>
        <v/>
      </c>
      <c r="K354" s="15" t="str">
        <f>IF(SUM('Test Sample Data'!K$3:K$98)&gt;10,IF(AND(ISNUMBER('Test Sample Data'!K353),'Test Sample Data'!K353&lt;$B$1,'Test Sample Data'!K353&gt;0),'Test Sample Data'!K353,$B$1),"")</f>
        <v/>
      </c>
      <c r="L354" s="15" t="str">
        <f>IF(SUM('Test Sample Data'!L$3:L$98)&gt;10,IF(AND(ISNUMBER('Test Sample Data'!L353),'Test Sample Data'!L353&lt;$B$1,'Test Sample Data'!L353&gt;0),'Test Sample Data'!L353,$B$1),"")</f>
        <v/>
      </c>
      <c r="M354" s="15" t="str">
        <f>IF(SUM('Test Sample Data'!M$3:M$98)&gt;10,IF(AND(ISNUMBER('Test Sample Data'!M353),'Test Sample Data'!M353&lt;$B$1,'Test Sample Data'!M353&gt;0),'Test Sample Data'!M353,$B$1),"")</f>
        <v/>
      </c>
      <c r="N354" s="15" t="str">
        <f>'Gene Table'!E353</f>
        <v>SREBF1</v>
      </c>
      <c r="O354" s="14" t="s">
        <v>257</v>
      </c>
      <c r="P354" s="15" t="str">
        <f>IF(SUM('Control Sample Data'!D$3:D$98)&gt;10,IF(AND(ISNUMBER('Control Sample Data'!D353),'Control Sample Data'!D353&lt;$B$1,'Control Sample Data'!D353&gt;0),'Control Sample Data'!D353,$B$1),"")</f>
        <v/>
      </c>
      <c r="Q354" s="15" t="str">
        <f>IF(SUM('Control Sample Data'!E$3:E$98)&gt;10,IF(AND(ISNUMBER('Control Sample Data'!E353),'Control Sample Data'!E353&lt;$B$1,'Control Sample Data'!E353&gt;0),'Control Sample Data'!E353,$B$1),"")</f>
        <v/>
      </c>
      <c r="R354" s="15" t="str">
        <f>IF(SUM('Control Sample Data'!F$3:F$98)&gt;10,IF(AND(ISNUMBER('Control Sample Data'!F353),'Control Sample Data'!F353&lt;$B$1,'Control Sample Data'!F353&gt;0),'Control Sample Data'!F353,$B$1),"")</f>
        <v/>
      </c>
      <c r="S354" s="15" t="str">
        <f>IF(SUM('Control Sample Data'!G$3:G$98)&gt;10,IF(AND(ISNUMBER('Control Sample Data'!G353),'Control Sample Data'!G353&lt;$B$1,'Control Sample Data'!G353&gt;0),'Control Sample Data'!G353,$B$1),"")</f>
        <v/>
      </c>
      <c r="T354" s="15" t="str">
        <f>IF(SUM('Control Sample Data'!H$3:H$98)&gt;10,IF(AND(ISNUMBER('Control Sample Data'!H353),'Control Sample Data'!H353&lt;$B$1,'Control Sample Data'!H353&gt;0),'Control Sample Data'!H353,$B$1),"")</f>
        <v/>
      </c>
      <c r="U354" s="15" t="str">
        <f>IF(SUM('Control Sample Data'!I$3:I$98)&gt;10,IF(AND(ISNUMBER('Control Sample Data'!I353),'Control Sample Data'!I353&lt;$B$1,'Control Sample Data'!I353&gt;0),'Control Sample Data'!I353,$B$1),"")</f>
        <v/>
      </c>
      <c r="V354" s="15" t="str">
        <f>IF(SUM('Control Sample Data'!J$3:J$98)&gt;10,IF(AND(ISNUMBER('Control Sample Data'!J353),'Control Sample Data'!J353&lt;$B$1,'Control Sample Data'!J353&gt;0),'Control Sample Data'!J353,$B$1),"")</f>
        <v/>
      </c>
      <c r="W354" s="15" t="str">
        <f>IF(SUM('Control Sample Data'!K$3:K$98)&gt;10,IF(AND(ISNUMBER('Control Sample Data'!K353),'Control Sample Data'!K353&lt;$B$1,'Control Sample Data'!K353&gt;0),'Control Sample Data'!K353,$B$1),"")</f>
        <v/>
      </c>
      <c r="X354" s="15" t="str">
        <f>IF(SUM('Control Sample Data'!L$3:L$98)&gt;10,IF(AND(ISNUMBER('Control Sample Data'!L353),'Control Sample Data'!L353&lt;$B$1,'Control Sample Data'!L353&gt;0),'Control Sample Data'!L353,$B$1),"")</f>
        <v/>
      </c>
      <c r="Y354" s="15" t="str">
        <f>IF(SUM('Control Sample Data'!M$3:M$98)&gt;10,IF(AND(ISNUMBER('Control Sample Data'!M353),'Control Sample Data'!M353&lt;$B$1,'Control Sample Data'!M353&gt;0),'Control Sample Data'!M353,$B$1),"")</f>
        <v/>
      </c>
      <c r="AT354" s="34" t="str">
        <f t="shared" si="300"/>
        <v/>
      </c>
      <c r="AU354" s="34" t="str">
        <f t="shared" si="301"/>
        <v/>
      </c>
      <c r="AV354" s="34" t="str">
        <f t="shared" si="302"/>
        <v/>
      </c>
      <c r="AW354" s="34" t="str">
        <f t="shared" si="303"/>
        <v/>
      </c>
      <c r="AX354" s="34" t="str">
        <f t="shared" si="304"/>
        <v/>
      </c>
      <c r="AY354" s="34" t="str">
        <f t="shared" si="305"/>
        <v/>
      </c>
      <c r="AZ354" s="34" t="str">
        <f t="shared" si="306"/>
        <v/>
      </c>
      <c r="BA354" s="34" t="str">
        <f t="shared" si="307"/>
        <v/>
      </c>
      <c r="BB354" s="34" t="str">
        <f t="shared" si="308"/>
        <v/>
      </c>
      <c r="BC354" s="34" t="str">
        <f t="shared" si="309"/>
        <v/>
      </c>
      <c r="BD354" s="34" t="str">
        <f t="shared" si="289"/>
        <v/>
      </c>
      <c r="BE354" s="34" t="str">
        <f t="shared" si="290"/>
        <v/>
      </c>
      <c r="BF354" s="34" t="str">
        <f t="shared" si="291"/>
        <v/>
      </c>
      <c r="BG354" s="34" t="str">
        <f t="shared" si="292"/>
        <v/>
      </c>
      <c r="BH354" s="34" t="str">
        <f t="shared" si="293"/>
        <v/>
      </c>
      <c r="BI354" s="34" t="str">
        <f t="shared" si="294"/>
        <v/>
      </c>
      <c r="BJ354" s="34" t="str">
        <f t="shared" si="295"/>
        <v/>
      </c>
      <c r="BK354" s="34" t="str">
        <f t="shared" si="296"/>
        <v/>
      </c>
      <c r="BL354" s="34" t="str">
        <f t="shared" si="297"/>
        <v/>
      </c>
      <c r="BM354" s="34" t="str">
        <f t="shared" si="298"/>
        <v/>
      </c>
      <c r="BN354" s="36" t="e">
        <f t="shared" si="287"/>
        <v>#DIV/0!</v>
      </c>
      <c r="BO354" s="36" t="e">
        <f t="shared" si="288"/>
        <v>#DIV/0!</v>
      </c>
      <c r="BP354" s="37" t="str">
        <f t="shared" si="310"/>
        <v/>
      </c>
      <c r="BQ354" s="37" t="str">
        <f t="shared" si="311"/>
        <v/>
      </c>
      <c r="BR354" s="37" t="str">
        <f t="shared" si="312"/>
        <v/>
      </c>
      <c r="BS354" s="37" t="str">
        <f t="shared" si="313"/>
        <v/>
      </c>
      <c r="BT354" s="37" t="str">
        <f t="shared" si="314"/>
        <v/>
      </c>
      <c r="BU354" s="37" t="str">
        <f t="shared" si="315"/>
        <v/>
      </c>
      <c r="BV354" s="37" t="str">
        <f t="shared" si="316"/>
        <v/>
      </c>
      <c r="BW354" s="37" t="str">
        <f t="shared" si="317"/>
        <v/>
      </c>
      <c r="BX354" s="37" t="str">
        <f t="shared" si="318"/>
        <v/>
      </c>
      <c r="BY354" s="37" t="str">
        <f t="shared" si="319"/>
        <v/>
      </c>
      <c r="BZ354" s="37" t="str">
        <f t="shared" si="320"/>
        <v/>
      </c>
      <c r="CA354" s="37" t="str">
        <f t="shared" si="321"/>
        <v/>
      </c>
      <c r="CB354" s="37" t="str">
        <f t="shared" si="322"/>
        <v/>
      </c>
      <c r="CC354" s="37" t="str">
        <f t="shared" si="323"/>
        <v/>
      </c>
      <c r="CD354" s="37" t="str">
        <f t="shared" si="324"/>
        <v/>
      </c>
      <c r="CE354" s="37" t="str">
        <f t="shared" si="325"/>
        <v/>
      </c>
      <c r="CF354" s="37" t="str">
        <f t="shared" si="326"/>
        <v/>
      </c>
      <c r="CG354" s="37" t="str">
        <f t="shared" si="327"/>
        <v/>
      </c>
      <c r="CH354" s="37" t="str">
        <f t="shared" si="328"/>
        <v/>
      </c>
      <c r="CI354" s="37" t="str">
        <f t="shared" si="329"/>
        <v/>
      </c>
    </row>
    <row r="355" spans="1:87" ht="12.75">
      <c r="A355" s="16"/>
      <c r="B355" s="14" t="str">
        <f>'Gene Table'!E354</f>
        <v>SRD5A1</v>
      </c>
      <c r="C355" s="14" t="s">
        <v>261</v>
      </c>
      <c r="D355" s="15" t="str">
        <f>IF(SUM('Test Sample Data'!D$3:D$98)&gt;10,IF(AND(ISNUMBER('Test Sample Data'!D354),'Test Sample Data'!D354&lt;$B$1,'Test Sample Data'!D354&gt;0),'Test Sample Data'!D354,$B$1),"")</f>
        <v/>
      </c>
      <c r="E355" s="15" t="str">
        <f>IF(SUM('Test Sample Data'!E$3:E$98)&gt;10,IF(AND(ISNUMBER('Test Sample Data'!E354),'Test Sample Data'!E354&lt;$B$1,'Test Sample Data'!E354&gt;0),'Test Sample Data'!E354,$B$1),"")</f>
        <v/>
      </c>
      <c r="F355" s="15" t="str">
        <f>IF(SUM('Test Sample Data'!F$3:F$98)&gt;10,IF(AND(ISNUMBER('Test Sample Data'!F354),'Test Sample Data'!F354&lt;$B$1,'Test Sample Data'!F354&gt;0),'Test Sample Data'!F354,$B$1),"")</f>
        <v/>
      </c>
      <c r="G355" s="15" t="str">
        <f>IF(SUM('Test Sample Data'!G$3:G$98)&gt;10,IF(AND(ISNUMBER('Test Sample Data'!G354),'Test Sample Data'!G354&lt;$B$1,'Test Sample Data'!G354&gt;0),'Test Sample Data'!G354,$B$1),"")</f>
        <v/>
      </c>
      <c r="H355" s="15" t="str">
        <f>IF(SUM('Test Sample Data'!H$3:H$98)&gt;10,IF(AND(ISNUMBER('Test Sample Data'!H354),'Test Sample Data'!H354&lt;$B$1,'Test Sample Data'!H354&gt;0),'Test Sample Data'!H354,$B$1),"")</f>
        <v/>
      </c>
      <c r="I355" s="15" t="str">
        <f>IF(SUM('Test Sample Data'!I$3:I$98)&gt;10,IF(AND(ISNUMBER('Test Sample Data'!I354),'Test Sample Data'!I354&lt;$B$1,'Test Sample Data'!I354&gt;0),'Test Sample Data'!I354,$B$1),"")</f>
        <v/>
      </c>
      <c r="J355" s="15" t="str">
        <f>IF(SUM('Test Sample Data'!J$3:J$98)&gt;10,IF(AND(ISNUMBER('Test Sample Data'!J354),'Test Sample Data'!J354&lt;$B$1,'Test Sample Data'!J354&gt;0),'Test Sample Data'!J354,$B$1),"")</f>
        <v/>
      </c>
      <c r="K355" s="15" t="str">
        <f>IF(SUM('Test Sample Data'!K$3:K$98)&gt;10,IF(AND(ISNUMBER('Test Sample Data'!K354),'Test Sample Data'!K354&lt;$B$1,'Test Sample Data'!K354&gt;0),'Test Sample Data'!K354,$B$1),"")</f>
        <v/>
      </c>
      <c r="L355" s="15" t="str">
        <f>IF(SUM('Test Sample Data'!L$3:L$98)&gt;10,IF(AND(ISNUMBER('Test Sample Data'!L354),'Test Sample Data'!L354&lt;$B$1,'Test Sample Data'!L354&gt;0),'Test Sample Data'!L354,$B$1),"")</f>
        <v/>
      </c>
      <c r="M355" s="15" t="str">
        <f>IF(SUM('Test Sample Data'!M$3:M$98)&gt;10,IF(AND(ISNUMBER('Test Sample Data'!M354),'Test Sample Data'!M354&lt;$B$1,'Test Sample Data'!M354&gt;0),'Test Sample Data'!M354,$B$1),"")</f>
        <v/>
      </c>
      <c r="N355" s="15" t="str">
        <f>'Gene Table'!E354</f>
        <v>SRD5A1</v>
      </c>
      <c r="O355" s="14" t="s">
        <v>261</v>
      </c>
      <c r="P355" s="15" t="str">
        <f>IF(SUM('Control Sample Data'!D$3:D$98)&gt;10,IF(AND(ISNUMBER('Control Sample Data'!D354),'Control Sample Data'!D354&lt;$B$1,'Control Sample Data'!D354&gt;0),'Control Sample Data'!D354,$B$1),"")</f>
        <v/>
      </c>
      <c r="Q355" s="15" t="str">
        <f>IF(SUM('Control Sample Data'!E$3:E$98)&gt;10,IF(AND(ISNUMBER('Control Sample Data'!E354),'Control Sample Data'!E354&lt;$B$1,'Control Sample Data'!E354&gt;0),'Control Sample Data'!E354,$B$1),"")</f>
        <v/>
      </c>
      <c r="R355" s="15" t="str">
        <f>IF(SUM('Control Sample Data'!F$3:F$98)&gt;10,IF(AND(ISNUMBER('Control Sample Data'!F354),'Control Sample Data'!F354&lt;$B$1,'Control Sample Data'!F354&gt;0),'Control Sample Data'!F354,$B$1),"")</f>
        <v/>
      </c>
      <c r="S355" s="15" t="str">
        <f>IF(SUM('Control Sample Data'!G$3:G$98)&gt;10,IF(AND(ISNUMBER('Control Sample Data'!G354),'Control Sample Data'!G354&lt;$B$1,'Control Sample Data'!G354&gt;0),'Control Sample Data'!G354,$B$1),"")</f>
        <v/>
      </c>
      <c r="T355" s="15" t="str">
        <f>IF(SUM('Control Sample Data'!H$3:H$98)&gt;10,IF(AND(ISNUMBER('Control Sample Data'!H354),'Control Sample Data'!H354&lt;$B$1,'Control Sample Data'!H354&gt;0),'Control Sample Data'!H354,$B$1),"")</f>
        <v/>
      </c>
      <c r="U355" s="15" t="str">
        <f>IF(SUM('Control Sample Data'!I$3:I$98)&gt;10,IF(AND(ISNUMBER('Control Sample Data'!I354),'Control Sample Data'!I354&lt;$B$1,'Control Sample Data'!I354&gt;0),'Control Sample Data'!I354,$B$1),"")</f>
        <v/>
      </c>
      <c r="V355" s="15" t="str">
        <f>IF(SUM('Control Sample Data'!J$3:J$98)&gt;10,IF(AND(ISNUMBER('Control Sample Data'!J354),'Control Sample Data'!J354&lt;$B$1,'Control Sample Data'!J354&gt;0),'Control Sample Data'!J354,$B$1),"")</f>
        <v/>
      </c>
      <c r="W355" s="15" t="str">
        <f>IF(SUM('Control Sample Data'!K$3:K$98)&gt;10,IF(AND(ISNUMBER('Control Sample Data'!K354),'Control Sample Data'!K354&lt;$B$1,'Control Sample Data'!K354&gt;0),'Control Sample Data'!K354,$B$1),"")</f>
        <v/>
      </c>
      <c r="X355" s="15" t="str">
        <f>IF(SUM('Control Sample Data'!L$3:L$98)&gt;10,IF(AND(ISNUMBER('Control Sample Data'!L354),'Control Sample Data'!L354&lt;$B$1,'Control Sample Data'!L354&gt;0),'Control Sample Data'!L354,$B$1),"")</f>
        <v/>
      </c>
      <c r="Y355" s="15" t="str">
        <f>IF(SUM('Control Sample Data'!M$3:M$98)&gt;10,IF(AND(ISNUMBER('Control Sample Data'!M354),'Control Sample Data'!M354&lt;$B$1,'Control Sample Data'!M354&gt;0),'Control Sample Data'!M354,$B$1),"")</f>
        <v/>
      </c>
      <c r="AT355" s="34" t="str">
        <f t="shared" si="300"/>
        <v/>
      </c>
      <c r="AU355" s="34" t="str">
        <f t="shared" si="301"/>
        <v/>
      </c>
      <c r="AV355" s="34" t="str">
        <f t="shared" si="302"/>
        <v/>
      </c>
      <c r="AW355" s="34" t="str">
        <f t="shared" si="303"/>
        <v/>
      </c>
      <c r="AX355" s="34" t="str">
        <f t="shared" si="304"/>
        <v/>
      </c>
      <c r="AY355" s="34" t="str">
        <f t="shared" si="305"/>
        <v/>
      </c>
      <c r="AZ355" s="34" t="str">
        <f t="shared" si="306"/>
        <v/>
      </c>
      <c r="BA355" s="34" t="str">
        <f t="shared" si="307"/>
        <v/>
      </c>
      <c r="BB355" s="34" t="str">
        <f t="shared" si="308"/>
        <v/>
      </c>
      <c r="BC355" s="34" t="str">
        <f t="shared" si="309"/>
        <v/>
      </c>
      <c r="BD355" s="34" t="str">
        <f t="shared" si="289"/>
        <v/>
      </c>
      <c r="BE355" s="34" t="str">
        <f t="shared" si="290"/>
        <v/>
      </c>
      <c r="BF355" s="34" t="str">
        <f t="shared" si="291"/>
        <v/>
      </c>
      <c r="BG355" s="34" t="str">
        <f t="shared" si="292"/>
        <v/>
      </c>
      <c r="BH355" s="34" t="str">
        <f t="shared" si="293"/>
        <v/>
      </c>
      <c r="BI355" s="34" t="str">
        <f t="shared" si="294"/>
        <v/>
      </c>
      <c r="BJ355" s="34" t="str">
        <f t="shared" si="295"/>
        <v/>
      </c>
      <c r="BK355" s="34" t="str">
        <f t="shared" si="296"/>
        <v/>
      </c>
      <c r="BL355" s="34" t="str">
        <f t="shared" si="297"/>
        <v/>
      </c>
      <c r="BM355" s="34" t="str">
        <f t="shared" si="298"/>
        <v/>
      </c>
      <c r="BN355" s="36" t="e">
        <f t="shared" si="287"/>
        <v>#DIV/0!</v>
      </c>
      <c r="BO355" s="36" t="e">
        <f t="shared" si="288"/>
        <v>#DIV/0!</v>
      </c>
      <c r="BP355" s="37" t="str">
        <f t="shared" si="310"/>
        <v/>
      </c>
      <c r="BQ355" s="37" t="str">
        <f t="shared" si="311"/>
        <v/>
      </c>
      <c r="BR355" s="37" t="str">
        <f t="shared" si="312"/>
        <v/>
      </c>
      <c r="BS355" s="37" t="str">
        <f t="shared" si="313"/>
        <v/>
      </c>
      <c r="BT355" s="37" t="str">
        <f t="shared" si="314"/>
        <v/>
      </c>
      <c r="BU355" s="37" t="str">
        <f t="shared" si="315"/>
        <v/>
      </c>
      <c r="BV355" s="37" t="str">
        <f t="shared" si="316"/>
        <v/>
      </c>
      <c r="BW355" s="37" t="str">
        <f t="shared" si="317"/>
        <v/>
      </c>
      <c r="BX355" s="37" t="str">
        <f t="shared" si="318"/>
        <v/>
      </c>
      <c r="BY355" s="37" t="str">
        <f t="shared" si="319"/>
        <v/>
      </c>
      <c r="BZ355" s="37" t="str">
        <f t="shared" si="320"/>
        <v/>
      </c>
      <c r="CA355" s="37" t="str">
        <f t="shared" si="321"/>
        <v/>
      </c>
      <c r="CB355" s="37" t="str">
        <f t="shared" si="322"/>
        <v/>
      </c>
      <c r="CC355" s="37" t="str">
        <f t="shared" si="323"/>
        <v/>
      </c>
      <c r="CD355" s="37" t="str">
        <f t="shared" si="324"/>
        <v/>
      </c>
      <c r="CE355" s="37" t="str">
        <f t="shared" si="325"/>
        <v/>
      </c>
      <c r="CF355" s="37" t="str">
        <f t="shared" si="326"/>
        <v/>
      </c>
      <c r="CG355" s="37" t="str">
        <f t="shared" si="327"/>
        <v/>
      </c>
      <c r="CH355" s="37" t="str">
        <f t="shared" si="328"/>
        <v/>
      </c>
      <c r="CI355" s="37" t="str">
        <f t="shared" si="329"/>
        <v/>
      </c>
    </row>
    <row r="356" spans="1:87" ht="12.75">
      <c r="A356" s="16"/>
      <c r="B356" s="14" t="str">
        <f>'Gene Table'!E355</f>
        <v>SMARCA2</v>
      </c>
      <c r="C356" s="14" t="s">
        <v>265</v>
      </c>
      <c r="D356" s="15" t="str">
        <f>IF(SUM('Test Sample Data'!D$3:D$98)&gt;10,IF(AND(ISNUMBER('Test Sample Data'!D355),'Test Sample Data'!D355&lt;$B$1,'Test Sample Data'!D355&gt;0),'Test Sample Data'!D355,$B$1),"")</f>
        <v/>
      </c>
      <c r="E356" s="15" t="str">
        <f>IF(SUM('Test Sample Data'!E$3:E$98)&gt;10,IF(AND(ISNUMBER('Test Sample Data'!E355),'Test Sample Data'!E355&lt;$B$1,'Test Sample Data'!E355&gt;0),'Test Sample Data'!E355,$B$1),"")</f>
        <v/>
      </c>
      <c r="F356" s="15" t="str">
        <f>IF(SUM('Test Sample Data'!F$3:F$98)&gt;10,IF(AND(ISNUMBER('Test Sample Data'!F355),'Test Sample Data'!F355&lt;$B$1,'Test Sample Data'!F355&gt;0),'Test Sample Data'!F355,$B$1),"")</f>
        <v/>
      </c>
      <c r="G356" s="15" t="str">
        <f>IF(SUM('Test Sample Data'!G$3:G$98)&gt;10,IF(AND(ISNUMBER('Test Sample Data'!G355),'Test Sample Data'!G355&lt;$B$1,'Test Sample Data'!G355&gt;0),'Test Sample Data'!G355,$B$1),"")</f>
        <v/>
      </c>
      <c r="H356" s="15" t="str">
        <f>IF(SUM('Test Sample Data'!H$3:H$98)&gt;10,IF(AND(ISNUMBER('Test Sample Data'!H355),'Test Sample Data'!H355&lt;$B$1,'Test Sample Data'!H355&gt;0),'Test Sample Data'!H355,$B$1),"")</f>
        <v/>
      </c>
      <c r="I356" s="15" t="str">
        <f>IF(SUM('Test Sample Data'!I$3:I$98)&gt;10,IF(AND(ISNUMBER('Test Sample Data'!I355),'Test Sample Data'!I355&lt;$B$1,'Test Sample Data'!I355&gt;0),'Test Sample Data'!I355,$B$1),"")</f>
        <v/>
      </c>
      <c r="J356" s="15" t="str">
        <f>IF(SUM('Test Sample Data'!J$3:J$98)&gt;10,IF(AND(ISNUMBER('Test Sample Data'!J355),'Test Sample Data'!J355&lt;$B$1,'Test Sample Data'!J355&gt;0),'Test Sample Data'!J355,$B$1),"")</f>
        <v/>
      </c>
      <c r="K356" s="15" t="str">
        <f>IF(SUM('Test Sample Data'!K$3:K$98)&gt;10,IF(AND(ISNUMBER('Test Sample Data'!K355),'Test Sample Data'!K355&lt;$B$1,'Test Sample Data'!K355&gt;0),'Test Sample Data'!K355,$B$1),"")</f>
        <v/>
      </c>
      <c r="L356" s="15" t="str">
        <f>IF(SUM('Test Sample Data'!L$3:L$98)&gt;10,IF(AND(ISNUMBER('Test Sample Data'!L355),'Test Sample Data'!L355&lt;$B$1,'Test Sample Data'!L355&gt;0),'Test Sample Data'!L355,$B$1),"")</f>
        <v/>
      </c>
      <c r="M356" s="15" t="str">
        <f>IF(SUM('Test Sample Data'!M$3:M$98)&gt;10,IF(AND(ISNUMBER('Test Sample Data'!M355),'Test Sample Data'!M355&lt;$B$1,'Test Sample Data'!M355&gt;0),'Test Sample Data'!M355,$B$1),"")</f>
        <v/>
      </c>
      <c r="N356" s="15" t="str">
        <f>'Gene Table'!E355</f>
        <v>SMARCA2</v>
      </c>
      <c r="O356" s="14" t="s">
        <v>265</v>
      </c>
      <c r="P356" s="15" t="str">
        <f>IF(SUM('Control Sample Data'!D$3:D$98)&gt;10,IF(AND(ISNUMBER('Control Sample Data'!D355),'Control Sample Data'!D355&lt;$B$1,'Control Sample Data'!D355&gt;0),'Control Sample Data'!D355,$B$1),"")</f>
        <v/>
      </c>
      <c r="Q356" s="15" t="str">
        <f>IF(SUM('Control Sample Data'!E$3:E$98)&gt;10,IF(AND(ISNUMBER('Control Sample Data'!E355),'Control Sample Data'!E355&lt;$B$1,'Control Sample Data'!E355&gt;0),'Control Sample Data'!E355,$B$1),"")</f>
        <v/>
      </c>
      <c r="R356" s="15" t="str">
        <f>IF(SUM('Control Sample Data'!F$3:F$98)&gt;10,IF(AND(ISNUMBER('Control Sample Data'!F355),'Control Sample Data'!F355&lt;$B$1,'Control Sample Data'!F355&gt;0),'Control Sample Data'!F355,$B$1),"")</f>
        <v/>
      </c>
      <c r="S356" s="15" t="str">
        <f>IF(SUM('Control Sample Data'!G$3:G$98)&gt;10,IF(AND(ISNUMBER('Control Sample Data'!G355),'Control Sample Data'!G355&lt;$B$1,'Control Sample Data'!G355&gt;0),'Control Sample Data'!G355,$B$1),"")</f>
        <v/>
      </c>
      <c r="T356" s="15" t="str">
        <f>IF(SUM('Control Sample Data'!H$3:H$98)&gt;10,IF(AND(ISNUMBER('Control Sample Data'!H355),'Control Sample Data'!H355&lt;$B$1,'Control Sample Data'!H355&gt;0),'Control Sample Data'!H355,$B$1),"")</f>
        <v/>
      </c>
      <c r="U356" s="15" t="str">
        <f>IF(SUM('Control Sample Data'!I$3:I$98)&gt;10,IF(AND(ISNUMBER('Control Sample Data'!I355),'Control Sample Data'!I355&lt;$B$1,'Control Sample Data'!I355&gt;0),'Control Sample Data'!I355,$B$1),"")</f>
        <v/>
      </c>
      <c r="V356" s="15" t="str">
        <f>IF(SUM('Control Sample Data'!J$3:J$98)&gt;10,IF(AND(ISNUMBER('Control Sample Data'!J355),'Control Sample Data'!J355&lt;$B$1,'Control Sample Data'!J355&gt;0),'Control Sample Data'!J355,$B$1),"")</f>
        <v/>
      </c>
      <c r="W356" s="15" t="str">
        <f>IF(SUM('Control Sample Data'!K$3:K$98)&gt;10,IF(AND(ISNUMBER('Control Sample Data'!K355),'Control Sample Data'!K355&lt;$B$1,'Control Sample Data'!K355&gt;0),'Control Sample Data'!K355,$B$1),"")</f>
        <v/>
      </c>
      <c r="X356" s="15" t="str">
        <f>IF(SUM('Control Sample Data'!L$3:L$98)&gt;10,IF(AND(ISNUMBER('Control Sample Data'!L355),'Control Sample Data'!L355&lt;$B$1,'Control Sample Data'!L355&gt;0),'Control Sample Data'!L355,$B$1),"")</f>
        <v/>
      </c>
      <c r="Y356" s="15" t="str">
        <f>IF(SUM('Control Sample Data'!M$3:M$98)&gt;10,IF(AND(ISNUMBER('Control Sample Data'!M355),'Control Sample Data'!M355&lt;$B$1,'Control Sample Data'!M355&gt;0),'Control Sample Data'!M355,$B$1),"")</f>
        <v/>
      </c>
      <c r="AT356" s="34" t="str">
        <f aca="true" t="shared" si="330" ref="AT356:AT387">IF(ISERROR(D356-Z$314),"",D356-Z$314)</f>
        <v/>
      </c>
      <c r="AU356" s="34" t="str">
        <f aca="true" t="shared" si="331" ref="AU356:AU387">IF(ISERROR(E356-AA$314),"",E356-AA$314)</f>
        <v/>
      </c>
      <c r="AV356" s="34" t="str">
        <f aca="true" t="shared" si="332" ref="AV356:AV387">IF(ISERROR(F356-AB$314),"",F356-AB$314)</f>
        <v/>
      </c>
      <c r="AW356" s="34" t="str">
        <f aca="true" t="shared" si="333" ref="AW356:AW387">IF(ISERROR(G356-AC$314),"",G356-AC$314)</f>
        <v/>
      </c>
      <c r="AX356" s="34" t="str">
        <f aca="true" t="shared" si="334" ref="AX356:AX387">IF(ISERROR(H356-AD$314),"",H356-AD$314)</f>
        <v/>
      </c>
      <c r="AY356" s="34" t="str">
        <f aca="true" t="shared" si="335" ref="AY356:AY387">IF(ISERROR(I356-AE$314),"",I356-AE$314)</f>
        <v/>
      </c>
      <c r="AZ356" s="34" t="str">
        <f aca="true" t="shared" si="336" ref="AZ356:AZ387">IF(ISERROR(J356-AF$314),"",J356-AF$314)</f>
        <v/>
      </c>
      <c r="BA356" s="34" t="str">
        <f aca="true" t="shared" si="337" ref="BA356:BA387">IF(ISERROR(K356-AG$314),"",K356-AG$314)</f>
        <v/>
      </c>
      <c r="BB356" s="34" t="str">
        <f aca="true" t="shared" si="338" ref="BB356:BB387">IF(ISERROR(L356-AH$314),"",L356-AH$314)</f>
        <v/>
      </c>
      <c r="BC356" s="34" t="str">
        <f aca="true" t="shared" si="339" ref="BC356:BC387">IF(ISERROR(M356-AI$314),"",M356-AI$314)</f>
        <v/>
      </c>
      <c r="BD356" s="34" t="str">
        <f t="shared" si="289"/>
        <v/>
      </c>
      <c r="BE356" s="34" t="str">
        <f t="shared" si="290"/>
        <v/>
      </c>
      <c r="BF356" s="34" t="str">
        <f t="shared" si="291"/>
        <v/>
      </c>
      <c r="BG356" s="34" t="str">
        <f t="shared" si="292"/>
        <v/>
      </c>
      <c r="BH356" s="34" t="str">
        <f t="shared" si="293"/>
        <v/>
      </c>
      <c r="BI356" s="34" t="str">
        <f t="shared" si="294"/>
        <v/>
      </c>
      <c r="BJ356" s="34" t="str">
        <f t="shared" si="295"/>
        <v/>
      </c>
      <c r="BK356" s="34" t="str">
        <f t="shared" si="296"/>
        <v/>
      </c>
      <c r="BL356" s="34" t="str">
        <f t="shared" si="297"/>
        <v/>
      </c>
      <c r="BM356" s="34" t="str">
        <f t="shared" si="298"/>
        <v/>
      </c>
      <c r="BN356" s="36" t="e">
        <f aca="true" t="shared" si="340" ref="BN356:BN387">AVERAGE(AT356:BC356)</f>
        <v>#DIV/0!</v>
      </c>
      <c r="BO356" s="36" t="e">
        <f aca="true" t="shared" si="341" ref="BO356:BO387">AVERAGE(BD356:BM356)</f>
        <v>#DIV/0!</v>
      </c>
      <c r="BP356" s="37" t="str">
        <f t="shared" si="310"/>
        <v/>
      </c>
      <c r="BQ356" s="37" t="str">
        <f t="shared" si="311"/>
        <v/>
      </c>
      <c r="BR356" s="37" t="str">
        <f t="shared" si="312"/>
        <v/>
      </c>
      <c r="BS356" s="37" t="str">
        <f t="shared" si="313"/>
        <v/>
      </c>
      <c r="BT356" s="37" t="str">
        <f t="shared" si="314"/>
        <v/>
      </c>
      <c r="BU356" s="37" t="str">
        <f t="shared" si="315"/>
        <v/>
      </c>
      <c r="BV356" s="37" t="str">
        <f t="shared" si="316"/>
        <v/>
      </c>
      <c r="BW356" s="37" t="str">
        <f t="shared" si="317"/>
        <v/>
      </c>
      <c r="BX356" s="37" t="str">
        <f t="shared" si="318"/>
        <v/>
      </c>
      <c r="BY356" s="37" t="str">
        <f t="shared" si="319"/>
        <v/>
      </c>
      <c r="BZ356" s="37" t="str">
        <f t="shared" si="320"/>
        <v/>
      </c>
      <c r="CA356" s="37" t="str">
        <f t="shared" si="321"/>
        <v/>
      </c>
      <c r="CB356" s="37" t="str">
        <f t="shared" si="322"/>
        <v/>
      </c>
      <c r="CC356" s="37" t="str">
        <f t="shared" si="323"/>
        <v/>
      </c>
      <c r="CD356" s="37" t="str">
        <f t="shared" si="324"/>
        <v/>
      </c>
      <c r="CE356" s="37" t="str">
        <f t="shared" si="325"/>
        <v/>
      </c>
      <c r="CF356" s="37" t="str">
        <f t="shared" si="326"/>
        <v/>
      </c>
      <c r="CG356" s="37" t="str">
        <f t="shared" si="327"/>
        <v/>
      </c>
      <c r="CH356" s="37" t="str">
        <f t="shared" si="328"/>
        <v/>
      </c>
      <c r="CI356" s="37" t="str">
        <f t="shared" si="329"/>
        <v/>
      </c>
    </row>
    <row r="357" spans="1:87" ht="12.75">
      <c r="A357" s="16"/>
      <c r="B357" s="14" t="str">
        <f>'Gene Table'!E356</f>
        <v>SLC20A1</v>
      </c>
      <c r="C357" s="14" t="s">
        <v>269</v>
      </c>
      <c r="D357" s="15" t="str">
        <f>IF(SUM('Test Sample Data'!D$3:D$98)&gt;10,IF(AND(ISNUMBER('Test Sample Data'!D356),'Test Sample Data'!D356&lt;$B$1,'Test Sample Data'!D356&gt;0),'Test Sample Data'!D356,$B$1),"")</f>
        <v/>
      </c>
      <c r="E357" s="15" t="str">
        <f>IF(SUM('Test Sample Data'!E$3:E$98)&gt;10,IF(AND(ISNUMBER('Test Sample Data'!E356),'Test Sample Data'!E356&lt;$B$1,'Test Sample Data'!E356&gt;0),'Test Sample Data'!E356,$B$1),"")</f>
        <v/>
      </c>
      <c r="F357" s="15" t="str">
        <f>IF(SUM('Test Sample Data'!F$3:F$98)&gt;10,IF(AND(ISNUMBER('Test Sample Data'!F356),'Test Sample Data'!F356&lt;$B$1,'Test Sample Data'!F356&gt;0),'Test Sample Data'!F356,$B$1),"")</f>
        <v/>
      </c>
      <c r="G357" s="15" t="str">
        <f>IF(SUM('Test Sample Data'!G$3:G$98)&gt;10,IF(AND(ISNUMBER('Test Sample Data'!G356),'Test Sample Data'!G356&lt;$B$1,'Test Sample Data'!G356&gt;0),'Test Sample Data'!G356,$B$1),"")</f>
        <v/>
      </c>
      <c r="H357" s="15" t="str">
        <f>IF(SUM('Test Sample Data'!H$3:H$98)&gt;10,IF(AND(ISNUMBER('Test Sample Data'!H356),'Test Sample Data'!H356&lt;$B$1,'Test Sample Data'!H356&gt;0),'Test Sample Data'!H356,$B$1),"")</f>
        <v/>
      </c>
      <c r="I357" s="15" t="str">
        <f>IF(SUM('Test Sample Data'!I$3:I$98)&gt;10,IF(AND(ISNUMBER('Test Sample Data'!I356),'Test Sample Data'!I356&lt;$B$1,'Test Sample Data'!I356&gt;0),'Test Sample Data'!I356,$B$1),"")</f>
        <v/>
      </c>
      <c r="J357" s="15" t="str">
        <f>IF(SUM('Test Sample Data'!J$3:J$98)&gt;10,IF(AND(ISNUMBER('Test Sample Data'!J356),'Test Sample Data'!J356&lt;$B$1,'Test Sample Data'!J356&gt;0),'Test Sample Data'!J356,$B$1),"")</f>
        <v/>
      </c>
      <c r="K357" s="15" t="str">
        <f>IF(SUM('Test Sample Data'!K$3:K$98)&gt;10,IF(AND(ISNUMBER('Test Sample Data'!K356),'Test Sample Data'!K356&lt;$B$1,'Test Sample Data'!K356&gt;0),'Test Sample Data'!K356,$B$1),"")</f>
        <v/>
      </c>
      <c r="L357" s="15" t="str">
        <f>IF(SUM('Test Sample Data'!L$3:L$98)&gt;10,IF(AND(ISNUMBER('Test Sample Data'!L356),'Test Sample Data'!L356&lt;$B$1,'Test Sample Data'!L356&gt;0),'Test Sample Data'!L356,$B$1),"")</f>
        <v/>
      </c>
      <c r="M357" s="15" t="str">
        <f>IF(SUM('Test Sample Data'!M$3:M$98)&gt;10,IF(AND(ISNUMBER('Test Sample Data'!M356),'Test Sample Data'!M356&lt;$B$1,'Test Sample Data'!M356&gt;0),'Test Sample Data'!M356,$B$1),"")</f>
        <v/>
      </c>
      <c r="N357" s="15" t="str">
        <f>'Gene Table'!E356</f>
        <v>SLC20A1</v>
      </c>
      <c r="O357" s="14" t="s">
        <v>269</v>
      </c>
      <c r="P357" s="15" t="str">
        <f>IF(SUM('Control Sample Data'!D$3:D$98)&gt;10,IF(AND(ISNUMBER('Control Sample Data'!D356),'Control Sample Data'!D356&lt;$B$1,'Control Sample Data'!D356&gt;0),'Control Sample Data'!D356,$B$1),"")</f>
        <v/>
      </c>
      <c r="Q357" s="15" t="str">
        <f>IF(SUM('Control Sample Data'!E$3:E$98)&gt;10,IF(AND(ISNUMBER('Control Sample Data'!E356),'Control Sample Data'!E356&lt;$B$1,'Control Sample Data'!E356&gt;0),'Control Sample Data'!E356,$B$1),"")</f>
        <v/>
      </c>
      <c r="R357" s="15" t="str">
        <f>IF(SUM('Control Sample Data'!F$3:F$98)&gt;10,IF(AND(ISNUMBER('Control Sample Data'!F356),'Control Sample Data'!F356&lt;$B$1,'Control Sample Data'!F356&gt;0),'Control Sample Data'!F356,$B$1),"")</f>
        <v/>
      </c>
      <c r="S357" s="15" t="str">
        <f>IF(SUM('Control Sample Data'!G$3:G$98)&gt;10,IF(AND(ISNUMBER('Control Sample Data'!G356),'Control Sample Data'!G356&lt;$B$1,'Control Sample Data'!G356&gt;0),'Control Sample Data'!G356,$B$1),"")</f>
        <v/>
      </c>
      <c r="T357" s="15" t="str">
        <f>IF(SUM('Control Sample Data'!H$3:H$98)&gt;10,IF(AND(ISNUMBER('Control Sample Data'!H356),'Control Sample Data'!H356&lt;$B$1,'Control Sample Data'!H356&gt;0),'Control Sample Data'!H356,$B$1),"")</f>
        <v/>
      </c>
      <c r="U357" s="15" t="str">
        <f>IF(SUM('Control Sample Data'!I$3:I$98)&gt;10,IF(AND(ISNUMBER('Control Sample Data'!I356),'Control Sample Data'!I356&lt;$B$1,'Control Sample Data'!I356&gt;0),'Control Sample Data'!I356,$B$1),"")</f>
        <v/>
      </c>
      <c r="V357" s="15" t="str">
        <f>IF(SUM('Control Sample Data'!J$3:J$98)&gt;10,IF(AND(ISNUMBER('Control Sample Data'!J356),'Control Sample Data'!J356&lt;$B$1,'Control Sample Data'!J356&gt;0),'Control Sample Data'!J356,$B$1),"")</f>
        <v/>
      </c>
      <c r="W357" s="15" t="str">
        <f>IF(SUM('Control Sample Data'!K$3:K$98)&gt;10,IF(AND(ISNUMBER('Control Sample Data'!K356),'Control Sample Data'!K356&lt;$B$1,'Control Sample Data'!K356&gt;0),'Control Sample Data'!K356,$B$1),"")</f>
        <v/>
      </c>
      <c r="X357" s="15" t="str">
        <f>IF(SUM('Control Sample Data'!L$3:L$98)&gt;10,IF(AND(ISNUMBER('Control Sample Data'!L356),'Control Sample Data'!L356&lt;$B$1,'Control Sample Data'!L356&gt;0),'Control Sample Data'!L356,$B$1),"")</f>
        <v/>
      </c>
      <c r="Y357" s="15" t="str">
        <f>IF(SUM('Control Sample Data'!M$3:M$98)&gt;10,IF(AND(ISNUMBER('Control Sample Data'!M356),'Control Sample Data'!M356&lt;$B$1,'Control Sample Data'!M356&gt;0),'Control Sample Data'!M356,$B$1),"")</f>
        <v/>
      </c>
      <c r="AT357" s="34" t="str">
        <f t="shared" si="330"/>
        <v/>
      </c>
      <c r="AU357" s="34" t="str">
        <f t="shared" si="331"/>
        <v/>
      </c>
      <c r="AV357" s="34" t="str">
        <f t="shared" si="332"/>
        <v/>
      </c>
      <c r="AW357" s="34" t="str">
        <f t="shared" si="333"/>
        <v/>
      </c>
      <c r="AX357" s="34" t="str">
        <f t="shared" si="334"/>
        <v/>
      </c>
      <c r="AY357" s="34" t="str">
        <f t="shared" si="335"/>
        <v/>
      </c>
      <c r="AZ357" s="34" t="str">
        <f t="shared" si="336"/>
        <v/>
      </c>
      <c r="BA357" s="34" t="str">
        <f t="shared" si="337"/>
        <v/>
      </c>
      <c r="BB357" s="34" t="str">
        <f t="shared" si="338"/>
        <v/>
      </c>
      <c r="BC357" s="34" t="str">
        <f t="shared" si="339"/>
        <v/>
      </c>
      <c r="BD357" s="34" t="str">
        <f aca="true" t="shared" si="342" ref="BD357:BD387">IF(ISERROR(P357-AJ$314),"",P357-AJ$314)</f>
        <v/>
      </c>
      <c r="BE357" s="34" t="str">
        <f aca="true" t="shared" si="343" ref="BE357:BE387">IF(ISERROR(Q357-AK$314),"",Q357-AK$314)</f>
        <v/>
      </c>
      <c r="BF357" s="34" t="str">
        <f aca="true" t="shared" si="344" ref="BF357:BF387">IF(ISERROR(R357-AL$314),"",R357-AL$314)</f>
        <v/>
      </c>
      <c r="BG357" s="34" t="str">
        <f aca="true" t="shared" si="345" ref="BG357:BG387">IF(ISERROR(S357-AM$314),"",S357-AM$314)</f>
        <v/>
      </c>
      <c r="BH357" s="34" t="str">
        <f aca="true" t="shared" si="346" ref="BH357:BH387">IF(ISERROR(T357-AN$314),"",T357-AN$314)</f>
        <v/>
      </c>
      <c r="BI357" s="34" t="str">
        <f aca="true" t="shared" si="347" ref="BI357:BI387">IF(ISERROR(U357-AO$314),"",U357-AO$314)</f>
        <v/>
      </c>
      <c r="BJ357" s="34" t="str">
        <f aca="true" t="shared" si="348" ref="BJ357:BJ387">IF(ISERROR(V357-AP$314),"",V357-AP$314)</f>
        <v/>
      </c>
      <c r="BK357" s="34" t="str">
        <f aca="true" t="shared" si="349" ref="BK357:BK387">IF(ISERROR(W357-AQ$314),"",W357-AQ$314)</f>
        <v/>
      </c>
      <c r="BL357" s="34" t="str">
        <f aca="true" t="shared" si="350" ref="BL357:BL387">IF(ISERROR(X357-AR$314),"",X357-AR$314)</f>
        <v/>
      </c>
      <c r="BM357" s="34" t="str">
        <f aca="true" t="shared" si="351" ref="BM357:BM387">IF(ISERROR(Y357-AS$314),"",Y357-AS$314)</f>
        <v/>
      </c>
      <c r="BN357" s="36" t="e">
        <f t="shared" si="340"/>
        <v>#DIV/0!</v>
      </c>
      <c r="BO357" s="36" t="e">
        <f t="shared" si="341"/>
        <v>#DIV/0!</v>
      </c>
      <c r="BP357" s="37" t="str">
        <f t="shared" si="310"/>
        <v/>
      </c>
      <c r="BQ357" s="37" t="str">
        <f t="shared" si="311"/>
        <v/>
      </c>
      <c r="BR357" s="37" t="str">
        <f t="shared" si="312"/>
        <v/>
      </c>
      <c r="BS357" s="37" t="str">
        <f t="shared" si="313"/>
        <v/>
      </c>
      <c r="BT357" s="37" t="str">
        <f t="shared" si="314"/>
        <v/>
      </c>
      <c r="BU357" s="37" t="str">
        <f t="shared" si="315"/>
        <v/>
      </c>
      <c r="BV357" s="37" t="str">
        <f t="shared" si="316"/>
        <v/>
      </c>
      <c r="BW357" s="37" t="str">
        <f t="shared" si="317"/>
        <v/>
      </c>
      <c r="BX357" s="37" t="str">
        <f t="shared" si="318"/>
        <v/>
      </c>
      <c r="BY357" s="37" t="str">
        <f t="shared" si="319"/>
        <v/>
      </c>
      <c r="BZ357" s="37" t="str">
        <f t="shared" si="320"/>
        <v/>
      </c>
      <c r="CA357" s="37" t="str">
        <f t="shared" si="321"/>
        <v/>
      </c>
      <c r="CB357" s="37" t="str">
        <f t="shared" si="322"/>
        <v/>
      </c>
      <c r="CC357" s="37" t="str">
        <f t="shared" si="323"/>
        <v/>
      </c>
      <c r="CD357" s="37" t="str">
        <f t="shared" si="324"/>
        <v/>
      </c>
      <c r="CE357" s="37" t="str">
        <f t="shared" si="325"/>
        <v/>
      </c>
      <c r="CF357" s="37" t="str">
        <f t="shared" si="326"/>
        <v/>
      </c>
      <c r="CG357" s="37" t="str">
        <f t="shared" si="327"/>
        <v/>
      </c>
      <c r="CH357" s="37" t="str">
        <f t="shared" si="328"/>
        <v/>
      </c>
      <c r="CI357" s="37" t="str">
        <f t="shared" si="329"/>
        <v/>
      </c>
    </row>
    <row r="358" spans="1:87" ht="12.75">
      <c r="A358" s="16"/>
      <c r="B358" s="14" t="str">
        <f>'Gene Table'!E357</f>
        <v>SLC19A1</v>
      </c>
      <c r="C358" s="14" t="s">
        <v>273</v>
      </c>
      <c r="D358" s="15" t="str">
        <f>IF(SUM('Test Sample Data'!D$3:D$98)&gt;10,IF(AND(ISNUMBER('Test Sample Data'!D357),'Test Sample Data'!D357&lt;$B$1,'Test Sample Data'!D357&gt;0),'Test Sample Data'!D357,$B$1),"")</f>
        <v/>
      </c>
      <c r="E358" s="15" t="str">
        <f>IF(SUM('Test Sample Data'!E$3:E$98)&gt;10,IF(AND(ISNUMBER('Test Sample Data'!E357),'Test Sample Data'!E357&lt;$B$1,'Test Sample Data'!E357&gt;0),'Test Sample Data'!E357,$B$1),"")</f>
        <v/>
      </c>
      <c r="F358" s="15" t="str">
        <f>IF(SUM('Test Sample Data'!F$3:F$98)&gt;10,IF(AND(ISNUMBER('Test Sample Data'!F357),'Test Sample Data'!F357&lt;$B$1,'Test Sample Data'!F357&gt;0),'Test Sample Data'!F357,$B$1),"")</f>
        <v/>
      </c>
      <c r="G358" s="15" t="str">
        <f>IF(SUM('Test Sample Data'!G$3:G$98)&gt;10,IF(AND(ISNUMBER('Test Sample Data'!G357),'Test Sample Data'!G357&lt;$B$1,'Test Sample Data'!G357&gt;0),'Test Sample Data'!G357,$B$1),"")</f>
        <v/>
      </c>
      <c r="H358" s="15" t="str">
        <f>IF(SUM('Test Sample Data'!H$3:H$98)&gt;10,IF(AND(ISNUMBER('Test Sample Data'!H357),'Test Sample Data'!H357&lt;$B$1,'Test Sample Data'!H357&gt;0),'Test Sample Data'!H357,$B$1),"")</f>
        <v/>
      </c>
      <c r="I358" s="15" t="str">
        <f>IF(SUM('Test Sample Data'!I$3:I$98)&gt;10,IF(AND(ISNUMBER('Test Sample Data'!I357),'Test Sample Data'!I357&lt;$B$1,'Test Sample Data'!I357&gt;0),'Test Sample Data'!I357,$B$1),"")</f>
        <v/>
      </c>
      <c r="J358" s="15" t="str">
        <f>IF(SUM('Test Sample Data'!J$3:J$98)&gt;10,IF(AND(ISNUMBER('Test Sample Data'!J357),'Test Sample Data'!J357&lt;$B$1,'Test Sample Data'!J357&gt;0),'Test Sample Data'!J357,$B$1),"")</f>
        <v/>
      </c>
      <c r="K358" s="15" t="str">
        <f>IF(SUM('Test Sample Data'!K$3:K$98)&gt;10,IF(AND(ISNUMBER('Test Sample Data'!K357),'Test Sample Data'!K357&lt;$B$1,'Test Sample Data'!K357&gt;0),'Test Sample Data'!K357,$B$1),"")</f>
        <v/>
      </c>
      <c r="L358" s="15" t="str">
        <f>IF(SUM('Test Sample Data'!L$3:L$98)&gt;10,IF(AND(ISNUMBER('Test Sample Data'!L357),'Test Sample Data'!L357&lt;$B$1,'Test Sample Data'!L357&gt;0),'Test Sample Data'!L357,$B$1),"")</f>
        <v/>
      </c>
      <c r="M358" s="15" t="str">
        <f>IF(SUM('Test Sample Data'!M$3:M$98)&gt;10,IF(AND(ISNUMBER('Test Sample Data'!M357),'Test Sample Data'!M357&lt;$B$1,'Test Sample Data'!M357&gt;0),'Test Sample Data'!M357,$B$1),"")</f>
        <v/>
      </c>
      <c r="N358" s="15" t="str">
        <f>'Gene Table'!E357</f>
        <v>SLC19A1</v>
      </c>
      <c r="O358" s="14" t="s">
        <v>273</v>
      </c>
      <c r="P358" s="15" t="str">
        <f>IF(SUM('Control Sample Data'!D$3:D$98)&gt;10,IF(AND(ISNUMBER('Control Sample Data'!D357),'Control Sample Data'!D357&lt;$B$1,'Control Sample Data'!D357&gt;0),'Control Sample Data'!D357,$B$1),"")</f>
        <v/>
      </c>
      <c r="Q358" s="15" t="str">
        <f>IF(SUM('Control Sample Data'!E$3:E$98)&gt;10,IF(AND(ISNUMBER('Control Sample Data'!E357),'Control Sample Data'!E357&lt;$B$1,'Control Sample Data'!E357&gt;0),'Control Sample Data'!E357,$B$1),"")</f>
        <v/>
      </c>
      <c r="R358" s="15" t="str">
        <f>IF(SUM('Control Sample Data'!F$3:F$98)&gt;10,IF(AND(ISNUMBER('Control Sample Data'!F357),'Control Sample Data'!F357&lt;$B$1,'Control Sample Data'!F357&gt;0),'Control Sample Data'!F357,$B$1),"")</f>
        <v/>
      </c>
      <c r="S358" s="15" t="str">
        <f>IF(SUM('Control Sample Data'!G$3:G$98)&gt;10,IF(AND(ISNUMBER('Control Sample Data'!G357),'Control Sample Data'!G357&lt;$B$1,'Control Sample Data'!G357&gt;0),'Control Sample Data'!G357,$B$1),"")</f>
        <v/>
      </c>
      <c r="T358" s="15" t="str">
        <f>IF(SUM('Control Sample Data'!H$3:H$98)&gt;10,IF(AND(ISNUMBER('Control Sample Data'!H357),'Control Sample Data'!H357&lt;$B$1,'Control Sample Data'!H357&gt;0),'Control Sample Data'!H357,$B$1),"")</f>
        <v/>
      </c>
      <c r="U358" s="15" t="str">
        <f>IF(SUM('Control Sample Data'!I$3:I$98)&gt;10,IF(AND(ISNUMBER('Control Sample Data'!I357),'Control Sample Data'!I357&lt;$B$1,'Control Sample Data'!I357&gt;0),'Control Sample Data'!I357,$B$1),"")</f>
        <v/>
      </c>
      <c r="V358" s="15" t="str">
        <f>IF(SUM('Control Sample Data'!J$3:J$98)&gt;10,IF(AND(ISNUMBER('Control Sample Data'!J357),'Control Sample Data'!J357&lt;$B$1,'Control Sample Data'!J357&gt;0),'Control Sample Data'!J357,$B$1),"")</f>
        <v/>
      </c>
      <c r="W358" s="15" t="str">
        <f>IF(SUM('Control Sample Data'!K$3:K$98)&gt;10,IF(AND(ISNUMBER('Control Sample Data'!K357),'Control Sample Data'!K357&lt;$B$1,'Control Sample Data'!K357&gt;0),'Control Sample Data'!K357,$B$1),"")</f>
        <v/>
      </c>
      <c r="X358" s="15" t="str">
        <f>IF(SUM('Control Sample Data'!L$3:L$98)&gt;10,IF(AND(ISNUMBER('Control Sample Data'!L357),'Control Sample Data'!L357&lt;$B$1,'Control Sample Data'!L357&gt;0),'Control Sample Data'!L357,$B$1),"")</f>
        <v/>
      </c>
      <c r="Y358" s="15" t="str">
        <f>IF(SUM('Control Sample Data'!M$3:M$98)&gt;10,IF(AND(ISNUMBER('Control Sample Data'!M357),'Control Sample Data'!M357&lt;$B$1,'Control Sample Data'!M357&gt;0),'Control Sample Data'!M357,$B$1),"")</f>
        <v/>
      </c>
      <c r="AT358" s="34" t="str">
        <f t="shared" si="330"/>
        <v/>
      </c>
      <c r="AU358" s="34" t="str">
        <f t="shared" si="331"/>
        <v/>
      </c>
      <c r="AV358" s="34" t="str">
        <f t="shared" si="332"/>
        <v/>
      </c>
      <c r="AW358" s="34" t="str">
        <f t="shared" si="333"/>
        <v/>
      </c>
      <c r="AX358" s="34" t="str">
        <f t="shared" si="334"/>
        <v/>
      </c>
      <c r="AY358" s="34" t="str">
        <f t="shared" si="335"/>
        <v/>
      </c>
      <c r="AZ358" s="34" t="str">
        <f t="shared" si="336"/>
        <v/>
      </c>
      <c r="BA358" s="34" t="str">
        <f t="shared" si="337"/>
        <v/>
      </c>
      <c r="BB358" s="34" t="str">
        <f t="shared" si="338"/>
        <v/>
      </c>
      <c r="BC358" s="34" t="str">
        <f t="shared" si="339"/>
        <v/>
      </c>
      <c r="BD358" s="34" t="str">
        <f t="shared" si="342"/>
        <v/>
      </c>
      <c r="BE358" s="34" t="str">
        <f t="shared" si="343"/>
        <v/>
      </c>
      <c r="BF358" s="34" t="str">
        <f t="shared" si="344"/>
        <v/>
      </c>
      <c r="BG358" s="34" t="str">
        <f t="shared" si="345"/>
        <v/>
      </c>
      <c r="BH358" s="34" t="str">
        <f t="shared" si="346"/>
        <v/>
      </c>
      <c r="BI358" s="34" t="str">
        <f t="shared" si="347"/>
        <v/>
      </c>
      <c r="BJ358" s="34" t="str">
        <f t="shared" si="348"/>
        <v/>
      </c>
      <c r="BK358" s="34" t="str">
        <f t="shared" si="349"/>
        <v/>
      </c>
      <c r="BL358" s="34" t="str">
        <f t="shared" si="350"/>
        <v/>
      </c>
      <c r="BM358" s="34" t="str">
        <f t="shared" si="351"/>
        <v/>
      </c>
      <c r="BN358" s="36" t="e">
        <f t="shared" si="340"/>
        <v>#DIV/0!</v>
      </c>
      <c r="BO358" s="36" t="e">
        <f t="shared" si="341"/>
        <v>#DIV/0!</v>
      </c>
      <c r="BP358" s="37" t="str">
        <f t="shared" si="310"/>
        <v/>
      </c>
      <c r="BQ358" s="37" t="str">
        <f t="shared" si="311"/>
        <v/>
      </c>
      <c r="BR358" s="37" t="str">
        <f t="shared" si="312"/>
        <v/>
      </c>
      <c r="BS358" s="37" t="str">
        <f t="shared" si="313"/>
        <v/>
      </c>
      <c r="BT358" s="37" t="str">
        <f t="shared" si="314"/>
        <v/>
      </c>
      <c r="BU358" s="37" t="str">
        <f t="shared" si="315"/>
        <v/>
      </c>
      <c r="BV358" s="37" t="str">
        <f t="shared" si="316"/>
        <v/>
      </c>
      <c r="BW358" s="37" t="str">
        <f t="shared" si="317"/>
        <v/>
      </c>
      <c r="BX358" s="37" t="str">
        <f t="shared" si="318"/>
        <v/>
      </c>
      <c r="BY358" s="37" t="str">
        <f t="shared" si="319"/>
        <v/>
      </c>
      <c r="BZ358" s="37" t="str">
        <f t="shared" si="320"/>
        <v/>
      </c>
      <c r="CA358" s="37" t="str">
        <f t="shared" si="321"/>
        <v/>
      </c>
      <c r="CB358" s="37" t="str">
        <f t="shared" si="322"/>
        <v/>
      </c>
      <c r="CC358" s="37" t="str">
        <f t="shared" si="323"/>
        <v/>
      </c>
      <c r="CD358" s="37" t="str">
        <f t="shared" si="324"/>
        <v/>
      </c>
      <c r="CE358" s="37" t="str">
        <f t="shared" si="325"/>
        <v/>
      </c>
      <c r="CF358" s="37" t="str">
        <f t="shared" si="326"/>
        <v/>
      </c>
      <c r="CG358" s="37" t="str">
        <f t="shared" si="327"/>
        <v/>
      </c>
      <c r="CH358" s="37" t="str">
        <f t="shared" si="328"/>
        <v/>
      </c>
      <c r="CI358" s="37" t="str">
        <f t="shared" si="329"/>
        <v/>
      </c>
    </row>
    <row r="359" spans="1:87" ht="12.75">
      <c r="A359" s="16"/>
      <c r="B359" s="14" t="str">
        <f>'Gene Table'!E358</f>
        <v>NOD2</v>
      </c>
      <c r="C359" s="14" t="s">
        <v>277</v>
      </c>
      <c r="D359" s="15" t="str">
        <f>IF(SUM('Test Sample Data'!D$3:D$98)&gt;10,IF(AND(ISNUMBER('Test Sample Data'!D358),'Test Sample Data'!D358&lt;$B$1,'Test Sample Data'!D358&gt;0),'Test Sample Data'!D358,$B$1),"")</f>
        <v/>
      </c>
      <c r="E359" s="15" t="str">
        <f>IF(SUM('Test Sample Data'!E$3:E$98)&gt;10,IF(AND(ISNUMBER('Test Sample Data'!E358),'Test Sample Data'!E358&lt;$B$1,'Test Sample Data'!E358&gt;0),'Test Sample Data'!E358,$B$1),"")</f>
        <v/>
      </c>
      <c r="F359" s="15" t="str">
        <f>IF(SUM('Test Sample Data'!F$3:F$98)&gt;10,IF(AND(ISNUMBER('Test Sample Data'!F358),'Test Sample Data'!F358&lt;$B$1,'Test Sample Data'!F358&gt;0),'Test Sample Data'!F358,$B$1),"")</f>
        <v/>
      </c>
      <c r="G359" s="15" t="str">
        <f>IF(SUM('Test Sample Data'!G$3:G$98)&gt;10,IF(AND(ISNUMBER('Test Sample Data'!G358),'Test Sample Data'!G358&lt;$B$1,'Test Sample Data'!G358&gt;0),'Test Sample Data'!G358,$B$1),"")</f>
        <v/>
      </c>
      <c r="H359" s="15" t="str">
        <f>IF(SUM('Test Sample Data'!H$3:H$98)&gt;10,IF(AND(ISNUMBER('Test Sample Data'!H358),'Test Sample Data'!H358&lt;$B$1,'Test Sample Data'!H358&gt;0),'Test Sample Data'!H358,$B$1),"")</f>
        <v/>
      </c>
      <c r="I359" s="15" t="str">
        <f>IF(SUM('Test Sample Data'!I$3:I$98)&gt;10,IF(AND(ISNUMBER('Test Sample Data'!I358),'Test Sample Data'!I358&lt;$B$1,'Test Sample Data'!I358&gt;0),'Test Sample Data'!I358,$B$1),"")</f>
        <v/>
      </c>
      <c r="J359" s="15" t="str">
        <f>IF(SUM('Test Sample Data'!J$3:J$98)&gt;10,IF(AND(ISNUMBER('Test Sample Data'!J358),'Test Sample Data'!J358&lt;$B$1,'Test Sample Data'!J358&gt;0),'Test Sample Data'!J358,$B$1),"")</f>
        <v/>
      </c>
      <c r="K359" s="15" t="str">
        <f>IF(SUM('Test Sample Data'!K$3:K$98)&gt;10,IF(AND(ISNUMBER('Test Sample Data'!K358),'Test Sample Data'!K358&lt;$B$1,'Test Sample Data'!K358&gt;0),'Test Sample Data'!K358,$B$1),"")</f>
        <v/>
      </c>
      <c r="L359" s="15" t="str">
        <f>IF(SUM('Test Sample Data'!L$3:L$98)&gt;10,IF(AND(ISNUMBER('Test Sample Data'!L358),'Test Sample Data'!L358&lt;$B$1,'Test Sample Data'!L358&gt;0),'Test Sample Data'!L358,$B$1),"")</f>
        <v/>
      </c>
      <c r="M359" s="15" t="str">
        <f>IF(SUM('Test Sample Data'!M$3:M$98)&gt;10,IF(AND(ISNUMBER('Test Sample Data'!M358),'Test Sample Data'!M358&lt;$B$1,'Test Sample Data'!M358&gt;0),'Test Sample Data'!M358,$B$1),"")</f>
        <v/>
      </c>
      <c r="N359" s="15" t="str">
        <f>'Gene Table'!E358</f>
        <v>NOD2</v>
      </c>
      <c r="O359" s="14" t="s">
        <v>277</v>
      </c>
      <c r="P359" s="15" t="str">
        <f>IF(SUM('Control Sample Data'!D$3:D$98)&gt;10,IF(AND(ISNUMBER('Control Sample Data'!D358),'Control Sample Data'!D358&lt;$B$1,'Control Sample Data'!D358&gt;0),'Control Sample Data'!D358,$B$1),"")</f>
        <v/>
      </c>
      <c r="Q359" s="15" t="str">
        <f>IF(SUM('Control Sample Data'!E$3:E$98)&gt;10,IF(AND(ISNUMBER('Control Sample Data'!E358),'Control Sample Data'!E358&lt;$B$1,'Control Sample Data'!E358&gt;0),'Control Sample Data'!E358,$B$1),"")</f>
        <v/>
      </c>
      <c r="R359" s="15" t="str">
        <f>IF(SUM('Control Sample Data'!F$3:F$98)&gt;10,IF(AND(ISNUMBER('Control Sample Data'!F358),'Control Sample Data'!F358&lt;$B$1,'Control Sample Data'!F358&gt;0),'Control Sample Data'!F358,$B$1),"")</f>
        <v/>
      </c>
      <c r="S359" s="15" t="str">
        <f>IF(SUM('Control Sample Data'!G$3:G$98)&gt;10,IF(AND(ISNUMBER('Control Sample Data'!G358),'Control Sample Data'!G358&lt;$B$1,'Control Sample Data'!G358&gt;0),'Control Sample Data'!G358,$B$1),"")</f>
        <v/>
      </c>
      <c r="T359" s="15" t="str">
        <f>IF(SUM('Control Sample Data'!H$3:H$98)&gt;10,IF(AND(ISNUMBER('Control Sample Data'!H358),'Control Sample Data'!H358&lt;$B$1,'Control Sample Data'!H358&gt;0),'Control Sample Data'!H358,$B$1),"")</f>
        <v/>
      </c>
      <c r="U359" s="15" t="str">
        <f>IF(SUM('Control Sample Data'!I$3:I$98)&gt;10,IF(AND(ISNUMBER('Control Sample Data'!I358),'Control Sample Data'!I358&lt;$B$1,'Control Sample Data'!I358&gt;0),'Control Sample Data'!I358,$B$1),"")</f>
        <v/>
      </c>
      <c r="V359" s="15" t="str">
        <f>IF(SUM('Control Sample Data'!J$3:J$98)&gt;10,IF(AND(ISNUMBER('Control Sample Data'!J358),'Control Sample Data'!J358&lt;$B$1,'Control Sample Data'!J358&gt;0),'Control Sample Data'!J358,$B$1),"")</f>
        <v/>
      </c>
      <c r="W359" s="15" t="str">
        <f>IF(SUM('Control Sample Data'!K$3:K$98)&gt;10,IF(AND(ISNUMBER('Control Sample Data'!K358),'Control Sample Data'!K358&lt;$B$1,'Control Sample Data'!K358&gt;0),'Control Sample Data'!K358,$B$1),"")</f>
        <v/>
      </c>
      <c r="X359" s="15" t="str">
        <f>IF(SUM('Control Sample Data'!L$3:L$98)&gt;10,IF(AND(ISNUMBER('Control Sample Data'!L358),'Control Sample Data'!L358&lt;$B$1,'Control Sample Data'!L358&gt;0),'Control Sample Data'!L358,$B$1),"")</f>
        <v/>
      </c>
      <c r="Y359" s="15" t="str">
        <f>IF(SUM('Control Sample Data'!M$3:M$98)&gt;10,IF(AND(ISNUMBER('Control Sample Data'!M358),'Control Sample Data'!M358&lt;$B$1,'Control Sample Data'!M358&gt;0),'Control Sample Data'!M358,$B$1),"")</f>
        <v/>
      </c>
      <c r="AT359" s="34" t="str">
        <f t="shared" si="330"/>
        <v/>
      </c>
      <c r="AU359" s="34" t="str">
        <f t="shared" si="331"/>
        <v/>
      </c>
      <c r="AV359" s="34" t="str">
        <f t="shared" si="332"/>
        <v/>
      </c>
      <c r="AW359" s="34" t="str">
        <f t="shared" si="333"/>
        <v/>
      </c>
      <c r="AX359" s="34" t="str">
        <f t="shared" si="334"/>
        <v/>
      </c>
      <c r="AY359" s="34" t="str">
        <f t="shared" si="335"/>
        <v/>
      </c>
      <c r="AZ359" s="34" t="str">
        <f t="shared" si="336"/>
        <v/>
      </c>
      <c r="BA359" s="34" t="str">
        <f t="shared" si="337"/>
        <v/>
      </c>
      <c r="BB359" s="34" t="str">
        <f t="shared" si="338"/>
        <v/>
      </c>
      <c r="BC359" s="34" t="str">
        <f t="shared" si="339"/>
        <v/>
      </c>
      <c r="BD359" s="34" t="str">
        <f t="shared" si="342"/>
        <v/>
      </c>
      <c r="BE359" s="34" t="str">
        <f t="shared" si="343"/>
        <v/>
      </c>
      <c r="BF359" s="34" t="str">
        <f t="shared" si="344"/>
        <v/>
      </c>
      <c r="BG359" s="34" t="str">
        <f t="shared" si="345"/>
        <v/>
      </c>
      <c r="BH359" s="34" t="str">
        <f t="shared" si="346"/>
        <v/>
      </c>
      <c r="BI359" s="34" t="str">
        <f t="shared" si="347"/>
        <v/>
      </c>
      <c r="BJ359" s="34" t="str">
        <f t="shared" si="348"/>
        <v/>
      </c>
      <c r="BK359" s="34" t="str">
        <f t="shared" si="349"/>
        <v/>
      </c>
      <c r="BL359" s="34" t="str">
        <f t="shared" si="350"/>
        <v/>
      </c>
      <c r="BM359" s="34" t="str">
        <f t="shared" si="351"/>
        <v/>
      </c>
      <c r="BN359" s="36" t="e">
        <f t="shared" si="340"/>
        <v>#DIV/0!</v>
      </c>
      <c r="BO359" s="36" t="e">
        <f t="shared" si="341"/>
        <v>#DIV/0!</v>
      </c>
      <c r="BP359" s="37" t="str">
        <f t="shared" si="310"/>
        <v/>
      </c>
      <c r="BQ359" s="37" t="str">
        <f t="shared" si="311"/>
        <v/>
      </c>
      <c r="BR359" s="37" t="str">
        <f t="shared" si="312"/>
        <v/>
      </c>
      <c r="BS359" s="37" t="str">
        <f t="shared" si="313"/>
        <v/>
      </c>
      <c r="BT359" s="37" t="str">
        <f t="shared" si="314"/>
        <v/>
      </c>
      <c r="BU359" s="37" t="str">
        <f t="shared" si="315"/>
        <v/>
      </c>
      <c r="BV359" s="37" t="str">
        <f t="shared" si="316"/>
        <v/>
      </c>
      <c r="BW359" s="37" t="str">
        <f t="shared" si="317"/>
        <v/>
      </c>
      <c r="BX359" s="37" t="str">
        <f t="shared" si="318"/>
        <v/>
      </c>
      <c r="BY359" s="37" t="str">
        <f t="shared" si="319"/>
        <v/>
      </c>
      <c r="BZ359" s="37" t="str">
        <f t="shared" si="320"/>
        <v/>
      </c>
      <c r="CA359" s="37" t="str">
        <f t="shared" si="321"/>
        <v/>
      </c>
      <c r="CB359" s="37" t="str">
        <f t="shared" si="322"/>
        <v/>
      </c>
      <c r="CC359" s="37" t="str">
        <f t="shared" si="323"/>
        <v/>
      </c>
      <c r="CD359" s="37" t="str">
        <f t="shared" si="324"/>
        <v/>
      </c>
      <c r="CE359" s="37" t="str">
        <f t="shared" si="325"/>
        <v/>
      </c>
      <c r="CF359" s="37" t="str">
        <f t="shared" si="326"/>
        <v/>
      </c>
      <c r="CG359" s="37" t="str">
        <f t="shared" si="327"/>
        <v/>
      </c>
      <c r="CH359" s="37" t="str">
        <f t="shared" si="328"/>
        <v/>
      </c>
      <c r="CI359" s="37" t="str">
        <f t="shared" si="329"/>
        <v/>
      </c>
    </row>
    <row r="360" spans="1:87" ht="12.75">
      <c r="A360" s="16"/>
      <c r="B360" s="14" t="str">
        <f>'Gene Table'!E359</f>
        <v>BHMT</v>
      </c>
      <c r="C360" s="14" t="s">
        <v>281</v>
      </c>
      <c r="D360" s="15" t="str">
        <f>IF(SUM('Test Sample Data'!D$3:D$98)&gt;10,IF(AND(ISNUMBER('Test Sample Data'!D359),'Test Sample Data'!D359&lt;$B$1,'Test Sample Data'!D359&gt;0),'Test Sample Data'!D359,$B$1),"")</f>
        <v/>
      </c>
      <c r="E360" s="15" t="str">
        <f>IF(SUM('Test Sample Data'!E$3:E$98)&gt;10,IF(AND(ISNUMBER('Test Sample Data'!E359),'Test Sample Data'!E359&lt;$B$1,'Test Sample Data'!E359&gt;0),'Test Sample Data'!E359,$B$1),"")</f>
        <v/>
      </c>
      <c r="F360" s="15" t="str">
        <f>IF(SUM('Test Sample Data'!F$3:F$98)&gt;10,IF(AND(ISNUMBER('Test Sample Data'!F359),'Test Sample Data'!F359&lt;$B$1,'Test Sample Data'!F359&gt;0),'Test Sample Data'!F359,$B$1),"")</f>
        <v/>
      </c>
      <c r="G360" s="15" t="str">
        <f>IF(SUM('Test Sample Data'!G$3:G$98)&gt;10,IF(AND(ISNUMBER('Test Sample Data'!G359),'Test Sample Data'!G359&lt;$B$1,'Test Sample Data'!G359&gt;0),'Test Sample Data'!G359,$B$1),"")</f>
        <v/>
      </c>
      <c r="H360" s="15" t="str">
        <f>IF(SUM('Test Sample Data'!H$3:H$98)&gt;10,IF(AND(ISNUMBER('Test Sample Data'!H359),'Test Sample Data'!H359&lt;$B$1,'Test Sample Data'!H359&gt;0),'Test Sample Data'!H359,$B$1),"")</f>
        <v/>
      </c>
      <c r="I360" s="15" t="str">
        <f>IF(SUM('Test Sample Data'!I$3:I$98)&gt;10,IF(AND(ISNUMBER('Test Sample Data'!I359),'Test Sample Data'!I359&lt;$B$1,'Test Sample Data'!I359&gt;0),'Test Sample Data'!I359,$B$1),"")</f>
        <v/>
      </c>
      <c r="J360" s="15" t="str">
        <f>IF(SUM('Test Sample Data'!J$3:J$98)&gt;10,IF(AND(ISNUMBER('Test Sample Data'!J359),'Test Sample Data'!J359&lt;$B$1,'Test Sample Data'!J359&gt;0),'Test Sample Data'!J359,$B$1),"")</f>
        <v/>
      </c>
      <c r="K360" s="15" t="str">
        <f>IF(SUM('Test Sample Data'!K$3:K$98)&gt;10,IF(AND(ISNUMBER('Test Sample Data'!K359),'Test Sample Data'!K359&lt;$B$1,'Test Sample Data'!K359&gt;0),'Test Sample Data'!K359,$B$1),"")</f>
        <v/>
      </c>
      <c r="L360" s="15" t="str">
        <f>IF(SUM('Test Sample Data'!L$3:L$98)&gt;10,IF(AND(ISNUMBER('Test Sample Data'!L359),'Test Sample Data'!L359&lt;$B$1,'Test Sample Data'!L359&gt;0),'Test Sample Data'!L359,$B$1),"")</f>
        <v/>
      </c>
      <c r="M360" s="15" t="str">
        <f>IF(SUM('Test Sample Data'!M$3:M$98)&gt;10,IF(AND(ISNUMBER('Test Sample Data'!M359),'Test Sample Data'!M359&lt;$B$1,'Test Sample Data'!M359&gt;0),'Test Sample Data'!M359,$B$1),"")</f>
        <v/>
      </c>
      <c r="N360" s="15" t="str">
        <f>'Gene Table'!E359</f>
        <v>BHMT</v>
      </c>
      <c r="O360" s="14" t="s">
        <v>281</v>
      </c>
      <c r="P360" s="15" t="str">
        <f>IF(SUM('Control Sample Data'!D$3:D$98)&gt;10,IF(AND(ISNUMBER('Control Sample Data'!D359),'Control Sample Data'!D359&lt;$B$1,'Control Sample Data'!D359&gt;0),'Control Sample Data'!D359,$B$1),"")</f>
        <v/>
      </c>
      <c r="Q360" s="15" t="str">
        <f>IF(SUM('Control Sample Data'!E$3:E$98)&gt;10,IF(AND(ISNUMBER('Control Sample Data'!E359),'Control Sample Data'!E359&lt;$B$1,'Control Sample Data'!E359&gt;0),'Control Sample Data'!E359,$B$1),"")</f>
        <v/>
      </c>
      <c r="R360" s="15" t="str">
        <f>IF(SUM('Control Sample Data'!F$3:F$98)&gt;10,IF(AND(ISNUMBER('Control Sample Data'!F359),'Control Sample Data'!F359&lt;$B$1,'Control Sample Data'!F359&gt;0),'Control Sample Data'!F359,$B$1),"")</f>
        <v/>
      </c>
      <c r="S360" s="15" t="str">
        <f>IF(SUM('Control Sample Data'!G$3:G$98)&gt;10,IF(AND(ISNUMBER('Control Sample Data'!G359),'Control Sample Data'!G359&lt;$B$1,'Control Sample Data'!G359&gt;0),'Control Sample Data'!G359,$B$1),"")</f>
        <v/>
      </c>
      <c r="T360" s="15" t="str">
        <f>IF(SUM('Control Sample Data'!H$3:H$98)&gt;10,IF(AND(ISNUMBER('Control Sample Data'!H359),'Control Sample Data'!H359&lt;$B$1,'Control Sample Data'!H359&gt;0),'Control Sample Data'!H359,$B$1),"")</f>
        <v/>
      </c>
      <c r="U360" s="15" t="str">
        <f>IF(SUM('Control Sample Data'!I$3:I$98)&gt;10,IF(AND(ISNUMBER('Control Sample Data'!I359),'Control Sample Data'!I359&lt;$B$1,'Control Sample Data'!I359&gt;0),'Control Sample Data'!I359,$B$1),"")</f>
        <v/>
      </c>
      <c r="V360" s="15" t="str">
        <f>IF(SUM('Control Sample Data'!J$3:J$98)&gt;10,IF(AND(ISNUMBER('Control Sample Data'!J359),'Control Sample Data'!J359&lt;$B$1,'Control Sample Data'!J359&gt;0),'Control Sample Data'!J359,$B$1),"")</f>
        <v/>
      </c>
      <c r="W360" s="15" t="str">
        <f>IF(SUM('Control Sample Data'!K$3:K$98)&gt;10,IF(AND(ISNUMBER('Control Sample Data'!K359),'Control Sample Data'!K359&lt;$B$1,'Control Sample Data'!K359&gt;0),'Control Sample Data'!K359,$B$1),"")</f>
        <v/>
      </c>
      <c r="X360" s="15" t="str">
        <f>IF(SUM('Control Sample Data'!L$3:L$98)&gt;10,IF(AND(ISNUMBER('Control Sample Data'!L359),'Control Sample Data'!L359&lt;$B$1,'Control Sample Data'!L359&gt;0),'Control Sample Data'!L359,$B$1),"")</f>
        <v/>
      </c>
      <c r="Y360" s="15" t="str">
        <f>IF(SUM('Control Sample Data'!M$3:M$98)&gt;10,IF(AND(ISNUMBER('Control Sample Data'!M359),'Control Sample Data'!M359&lt;$B$1,'Control Sample Data'!M359&gt;0),'Control Sample Data'!M359,$B$1),"")</f>
        <v/>
      </c>
      <c r="AT360" s="34" t="str">
        <f t="shared" si="330"/>
        <v/>
      </c>
      <c r="AU360" s="34" t="str">
        <f t="shared" si="331"/>
        <v/>
      </c>
      <c r="AV360" s="34" t="str">
        <f t="shared" si="332"/>
        <v/>
      </c>
      <c r="AW360" s="34" t="str">
        <f t="shared" si="333"/>
        <v/>
      </c>
      <c r="AX360" s="34" t="str">
        <f t="shared" si="334"/>
        <v/>
      </c>
      <c r="AY360" s="34" t="str">
        <f t="shared" si="335"/>
        <v/>
      </c>
      <c r="AZ360" s="34" t="str">
        <f t="shared" si="336"/>
        <v/>
      </c>
      <c r="BA360" s="34" t="str">
        <f t="shared" si="337"/>
        <v/>
      </c>
      <c r="BB360" s="34" t="str">
        <f t="shared" si="338"/>
        <v/>
      </c>
      <c r="BC360" s="34" t="str">
        <f t="shared" si="339"/>
        <v/>
      </c>
      <c r="BD360" s="34" t="str">
        <f t="shared" si="342"/>
        <v/>
      </c>
      <c r="BE360" s="34" t="str">
        <f t="shared" si="343"/>
        <v/>
      </c>
      <c r="BF360" s="34" t="str">
        <f t="shared" si="344"/>
        <v/>
      </c>
      <c r="BG360" s="34" t="str">
        <f t="shared" si="345"/>
        <v/>
      </c>
      <c r="BH360" s="34" t="str">
        <f t="shared" si="346"/>
        <v/>
      </c>
      <c r="BI360" s="34" t="str">
        <f t="shared" si="347"/>
        <v/>
      </c>
      <c r="BJ360" s="34" t="str">
        <f t="shared" si="348"/>
        <v/>
      </c>
      <c r="BK360" s="34" t="str">
        <f t="shared" si="349"/>
        <v/>
      </c>
      <c r="BL360" s="34" t="str">
        <f t="shared" si="350"/>
        <v/>
      </c>
      <c r="BM360" s="34" t="str">
        <f t="shared" si="351"/>
        <v/>
      </c>
      <c r="BN360" s="36" t="e">
        <f t="shared" si="340"/>
        <v>#DIV/0!</v>
      </c>
      <c r="BO360" s="36" t="e">
        <f t="shared" si="341"/>
        <v>#DIV/0!</v>
      </c>
      <c r="BP360" s="37" t="str">
        <f t="shared" si="310"/>
        <v/>
      </c>
      <c r="BQ360" s="37" t="str">
        <f t="shared" si="311"/>
        <v/>
      </c>
      <c r="BR360" s="37" t="str">
        <f t="shared" si="312"/>
        <v/>
      </c>
      <c r="BS360" s="37" t="str">
        <f t="shared" si="313"/>
        <v/>
      </c>
      <c r="BT360" s="37" t="str">
        <f t="shared" si="314"/>
        <v/>
      </c>
      <c r="BU360" s="37" t="str">
        <f t="shared" si="315"/>
        <v/>
      </c>
      <c r="BV360" s="37" t="str">
        <f t="shared" si="316"/>
        <v/>
      </c>
      <c r="BW360" s="37" t="str">
        <f t="shared" si="317"/>
        <v/>
      </c>
      <c r="BX360" s="37" t="str">
        <f t="shared" si="318"/>
        <v/>
      </c>
      <c r="BY360" s="37" t="str">
        <f t="shared" si="319"/>
        <v/>
      </c>
      <c r="BZ360" s="37" t="str">
        <f t="shared" si="320"/>
        <v/>
      </c>
      <c r="CA360" s="37" t="str">
        <f t="shared" si="321"/>
        <v/>
      </c>
      <c r="CB360" s="37" t="str">
        <f t="shared" si="322"/>
        <v/>
      </c>
      <c r="CC360" s="37" t="str">
        <f t="shared" si="323"/>
        <v/>
      </c>
      <c r="CD360" s="37" t="str">
        <f t="shared" si="324"/>
        <v/>
      </c>
      <c r="CE360" s="37" t="str">
        <f t="shared" si="325"/>
        <v/>
      </c>
      <c r="CF360" s="37" t="str">
        <f t="shared" si="326"/>
        <v/>
      </c>
      <c r="CG360" s="37" t="str">
        <f t="shared" si="327"/>
        <v/>
      </c>
      <c r="CH360" s="37" t="str">
        <f t="shared" si="328"/>
        <v/>
      </c>
      <c r="CI360" s="37" t="str">
        <f t="shared" si="329"/>
        <v/>
      </c>
    </row>
    <row r="361" spans="1:87" ht="12.75">
      <c r="A361" s="16"/>
      <c r="B361" s="14" t="str">
        <f>'Gene Table'!E360</f>
        <v>CCL1</v>
      </c>
      <c r="C361" s="14" t="s">
        <v>285</v>
      </c>
      <c r="D361" s="15" t="str">
        <f>IF(SUM('Test Sample Data'!D$3:D$98)&gt;10,IF(AND(ISNUMBER('Test Sample Data'!D360),'Test Sample Data'!D360&lt;$B$1,'Test Sample Data'!D360&gt;0),'Test Sample Data'!D360,$B$1),"")</f>
        <v/>
      </c>
      <c r="E361" s="15" t="str">
        <f>IF(SUM('Test Sample Data'!E$3:E$98)&gt;10,IF(AND(ISNUMBER('Test Sample Data'!E360),'Test Sample Data'!E360&lt;$B$1,'Test Sample Data'!E360&gt;0),'Test Sample Data'!E360,$B$1),"")</f>
        <v/>
      </c>
      <c r="F361" s="15" t="str">
        <f>IF(SUM('Test Sample Data'!F$3:F$98)&gt;10,IF(AND(ISNUMBER('Test Sample Data'!F360),'Test Sample Data'!F360&lt;$B$1,'Test Sample Data'!F360&gt;0),'Test Sample Data'!F360,$B$1),"")</f>
        <v/>
      </c>
      <c r="G361" s="15" t="str">
        <f>IF(SUM('Test Sample Data'!G$3:G$98)&gt;10,IF(AND(ISNUMBER('Test Sample Data'!G360),'Test Sample Data'!G360&lt;$B$1,'Test Sample Data'!G360&gt;0),'Test Sample Data'!G360,$B$1),"")</f>
        <v/>
      </c>
      <c r="H361" s="15" t="str">
        <f>IF(SUM('Test Sample Data'!H$3:H$98)&gt;10,IF(AND(ISNUMBER('Test Sample Data'!H360),'Test Sample Data'!H360&lt;$B$1,'Test Sample Data'!H360&gt;0),'Test Sample Data'!H360,$B$1),"")</f>
        <v/>
      </c>
      <c r="I361" s="15" t="str">
        <f>IF(SUM('Test Sample Data'!I$3:I$98)&gt;10,IF(AND(ISNUMBER('Test Sample Data'!I360),'Test Sample Data'!I360&lt;$B$1,'Test Sample Data'!I360&gt;0),'Test Sample Data'!I360,$B$1),"")</f>
        <v/>
      </c>
      <c r="J361" s="15" t="str">
        <f>IF(SUM('Test Sample Data'!J$3:J$98)&gt;10,IF(AND(ISNUMBER('Test Sample Data'!J360),'Test Sample Data'!J360&lt;$B$1,'Test Sample Data'!J360&gt;0),'Test Sample Data'!J360,$B$1),"")</f>
        <v/>
      </c>
      <c r="K361" s="15" t="str">
        <f>IF(SUM('Test Sample Data'!K$3:K$98)&gt;10,IF(AND(ISNUMBER('Test Sample Data'!K360),'Test Sample Data'!K360&lt;$B$1,'Test Sample Data'!K360&gt;0),'Test Sample Data'!K360,$B$1),"")</f>
        <v/>
      </c>
      <c r="L361" s="15" t="str">
        <f>IF(SUM('Test Sample Data'!L$3:L$98)&gt;10,IF(AND(ISNUMBER('Test Sample Data'!L360),'Test Sample Data'!L360&lt;$B$1,'Test Sample Data'!L360&gt;0),'Test Sample Data'!L360,$B$1),"")</f>
        <v/>
      </c>
      <c r="M361" s="15" t="str">
        <f>IF(SUM('Test Sample Data'!M$3:M$98)&gt;10,IF(AND(ISNUMBER('Test Sample Data'!M360),'Test Sample Data'!M360&lt;$B$1,'Test Sample Data'!M360&gt;0),'Test Sample Data'!M360,$B$1),"")</f>
        <v/>
      </c>
      <c r="N361" s="15" t="str">
        <f>'Gene Table'!E360</f>
        <v>CCL1</v>
      </c>
      <c r="O361" s="14" t="s">
        <v>285</v>
      </c>
      <c r="P361" s="15" t="str">
        <f>IF(SUM('Control Sample Data'!D$3:D$98)&gt;10,IF(AND(ISNUMBER('Control Sample Data'!D360),'Control Sample Data'!D360&lt;$B$1,'Control Sample Data'!D360&gt;0),'Control Sample Data'!D360,$B$1),"")</f>
        <v/>
      </c>
      <c r="Q361" s="15" t="str">
        <f>IF(SUM('Control Sample Data'!E$3:E$98)&gt;10,IF(AND(ISNUMBER('Control Sample Data'!E360),'Control Sample Data'!E360&lt;$B$1,'Control Sample Data'!E360&gt;0),'Control Sample Data'!E360,$B$1),"")</f>
        <v/>
      </c>
      <c r="R361" s="15" t="str">
        <f>IF(SUM('Control Sample Data'!F$3:F$98)&gt;10,IF(AND(ISNUMBER('Control Sample Data'!F360),'Control Sample Data'!F360&lt;$B$1,'Control Sample Data'!F360&gt;0),'Control Sample Data'!F360,$B$1),"")</f>
        <v/>
      </c>
      <c r="S361" s="15" t="str">
        <f>IF(SUM('Control Sample Data'!G$3:G$98)&gt;10,IF(AND(ISNUMBER('Control Sample Data'!G360),'Control Sample Data'!G360&lt;$B$1,'Control Sample Data'!G360&gt;0),'Control Sample Data'!G360,$B$1),"")</f>
        <v/>
      </c>
      <c r="T361" s="15" t="str">
        <f>IF(SUM('Control Sample Data'!H$3:H$98)&gt;10,IF(AND(ISNUMBER('Control Sample Data'!H360),'Control Sample Data'!H360&lt;$B$1,'Control Sample Data'!H360&gt;0),'Control Sample Data'!H360,$B$1),"")</f>
        <v/>
      </c>
      <c r="U361" s="15" t="str">
        <f>IF(SUM('Control Sample Data'!I$3:I$98)&gt;10,IF(AND(ISNUMBER('Control Sample Data'!I360),'Control Sample Data'!I360&lt;$B$1,'Control Sample Data'!I360&gt;0),'Control Sample Data'!I360,$B$1),"")</f>
        <v/>
      </c>
      <c r="V361" s="15" t="str">
        <f>IF(SUM('Control Sample Data'!J$3:J$98)&gt;10,IF(AND(ISNUMBER('Control Sample Data'!J360),'Control Sample Data'!J360&lt;$B$1,'Control Sample Data'!J360&gt;0),'Control Sample Data'!J360,$B$1),"")</f>
        <v/>
      </c>
      <c r="W361" s="15" t="str">
        <f>IF(SUM('Control Sample Data'!K$3:K$98)&gt;10,IF(AND(ISNUMBER('Control Sample Data'!K360),'Control Sample Data'!K360&lt;$B$1,'Control Sample Data'!K360&gt;0),'Control Sample Data'!K360,$B$1),"")</f>
        <v/>
      </c>
      <c r="X361" s="15" t="str">
        <f>IF(SUM('Control Sample Data'!L$3:L$98)&gt;10,IF(AND(ISNUMBER('Control Sample Data'!L360),'Control Sample Data'!L360&lt;$B$1,'Control Sample Data'!L360&gt;0),'Control Sample Data'!L360,$B$1),"")</f>
        <v/>
      </c>
      <c r="Y361" s="15" t="str">
        <f>IF(SUM('Control Sample Data'!M$3:M$98)&gt;10,IF(AND(ISNUMBER('Control Sample Data'!M360),'Control Sample Data'!M360&lt;$B$1,'Control Sample Data'!M360&gt;0),'Control Sample Data'!M360,$B$1),"")</f>
        <v/>
      </c>
      <c r="AT361" s="34" t="str">
        <f t="shared" si="330"/>
        <v/>
      </c>
      <c r="AU361" s="34" t="str">
        <f t="shared" si="331"/>
        <v/>
      </c>
      <c r="AV361" s="34" t="str">
        <f t="shared" si="332"/>
        <v/>
      </c>
      <c r="AW361" s="34" t="str">
        <f t="shared" si="333"/>
        <v/>
      </c>
      <c r="AX361" s="34" t="str">
        <f t="shared" si="334"/>
        <v/>
      </c>
      <c r="AY361" s="34" t="str">
        <f t="shared" si="335"/>
        <v/>
      </c>
      <c r="AZ361" s="34" t="str">
        <f t="shared" si="336"/>
        <v/>
      </c>
      <c r="BA361" s="34" t="str">
        <f t="shared" si="337"/>
        <v/>
      </c>
      <c r="BB361" s="34" t="str">
        <f t="shared" si="338"/>
        <v/>
      </c>
      <c r="BC361" s="34" t="str">
        <f t="shared" si="339"/>
        <v/>
      </c>
      <c r="BD361" s="34" t="str">
        <f t="shared" si="342"/>
        <v/>
      </c>
      <c r="BE361" s="34" t="str">
        <f t="shared" si="343"/>
        <v/>
      </c>
      <c r="BF361" s="34" t="str">
        <f t="shared" si="344"/>
        <v/>
      </c>
      <c r="BG361" s="34" t="str">
        <f t="shared" si="345"/>
        <v/>
      </c>
      <c r="BH361" s="34" t="str">
        <f t="shared" si="346"/>
        <v/>
      </c>
      <c r="BI361" s="34" t="str">
        <f t="shared" si="347"/>
        <v/>
      </c>
      <c r="BJ361" s="34" t="str">
        <f t="shared" si="348"/>
        <v/>
      </c>
      <c r="BK361" s="34" t="str">
        <f t="shared" si="349"/>
        <v/>
      </c>
      <c r="BL361" s="34" t="str">
        <f t="shared" si="350"/>
        <v/>
      </c>
      <c r="BM361" s="34" t="str">
        <f t="shared" si="351"/>
        <v/>
      </c>
      <c r="BN361" s="36" t="e">
        <f t="shared" si="340"/>
        <v>#DIV/0!</v>
      </c>
      <c r="BO361" s="36" t="e">
        <f t="shared" si="341"/>
        <v>#DIV/0!</v>
      </c>
      <c r="BP361" s="37" t="str">
        <f t="shared" si="310"/>
        <v/>
      </c>
      <c r="BQ361" s="37" t="str">
        <f t="shared" si="311"/>
        <v/>
      </c>
      <c r="BR361" s="37" t="str">
        <f t="shared" si="312"/>
        <v/>
      </c>
      <c r="BS361" s="37" t="str">
        <f t="shared" si="313"/>
        <v/>
      </c>
      <c r="BT361" s="37" t="str">
        <f t="shared" si="314"/>
        <v/>
      </c>
      <c r="BU361" s="37" t="str">
        <f t="shared" si="315"/>
        <v/>
      </c>
      <c r="BV361" s="37" t="str">
        <f t="shared" si="316"/>
        <v/>
      </c>
      <c r="BW361" s="37" t="str">
        <f t="shared" si="317"/>
        <v/>
      </c>
      <c r="BX361" s="37" t="str">
        <f t="shared" si="318"/>
        <v/>
      </c>
      <c r="BY361" s="37" t="str">
        <f t="shared" si="319"/>
        <v/>
      </c>
      <c r="BZ361" s="37" t="str">
        <f t="shared" si="320"/>
        <v/>
      </c>
      <c r="CA361" s="37" t="str">
        <f t="shared" si="321"/>
        <v/>
      </c>
      <c r="CB361" s="37" t="str">
        <f t="shared" si="322"/>
        <v/>
      </c>
      <c r="CC361" s="37" t="str">
        <f t="shared" si="323"/>
        <v/>
      </c>
      <c r="CD361" s="37" t="str">
        <f t="shared" si="324"/>
        <v/>
      </c>
      <c r="CE361" s="37" t="str">
        <f t="shared" si="325"/>
        <v/>
      </c>
      <c r="CF361" s="37" t="str">
        <f t="shared" si="326"/>
        <v/>
      </c>
      <c r="CG361" s="37" t="str">
        <f t="shared" si="327"/>
        <v/>
      </c>
      <c r="CH361" s="37" t="str">
        <f t="shared" si="328"/>
        <v/>
      </c>
      <c r="CI361" s="37" t="str">
        <f t="shared" si="329"/>
        <v/>
      </c>
    </row>
    <row r="362" spans="1:87" ht="12.75">
      <c r="A362" s="16"/>
      <c r="B362" s="14" t="str">
        <f>'Gene Table'!E361</f>
        <v>RPS6KA1</v>
      </c>
      <c r="C362" s="14" t="s">
        <v>289</v>
      </c>
      <c r="D362" s="15" t="str">
        <f>IF(SUM('Test Sample Data'!D$3:D$98)&gt;10,IF(AND(ISNUMBER('Test Sample Data'!D361),'Test Sample Data'!D361&lt;$B$1,'Test Sample Data'!D361&gt;0),'Test Sample Data'!D361,$B$1),"")</f>
        <v/>
      </c>
      <c r="E362" s="15" t="str">
        <f>IF(SUM('Test Sample Data'!E$3:E$98)&gt;10,IF(AND(ISNUMBER('Test Sample Data'!E361),'Test Sample Data'!E361&lt;$B$1,'Test Sample Data'!E361&gt;0),'Test Sample Data'!E361,$B$1),"")</f>
        <v/>
      </c>
      <c r="F362" s="15" t="str">
        <f>IF(SUM('Test Sample Data'!F$3:F$98)&gt;10,IF(AND(ISNUMBER('Test Sample Data'!F361),'Test Sample Data'!F361&lt;$B$1,'Test Sample Data'!F361&gt;0),'Test Sample Data'!F361,$B$1),"")</f>
        <v/>
      </c>
      <c r="G362" s="15" t="str">
        <f>IF(SUM('Test Sample Data'!G$3:G$98)&gt;10,IF(AND(ISNUMBER('Test Sample Data'!G361),'Test Sample Data'!G361&lt;$B$1,'Test Sample Data'!G361&gt;0),'Test Sample Data'!G361,$B$1),"")</f>
        <v/>
      </c>
      <c r="H362" s="15" t="str">
        <f>IF(SUM('Test Sample Data'!H$3:H$98)&gt;10,IF(AND(ISNUMBER('Test Sample Data'!H361),'Test Sample Data'!H361&lt;$B$1,'Test Sample Data'!H361&gt;0),'Test Sample Data'!H361,$B$1),"")</f>
        <v/>
      </c>
      <c r="I362" s="15" t="str">
        <f>IF(SUM('Test Sample Data'!I$3:I$98)&gt;10,IF(AND(ISNUMBER('Test Sample Data'!I361),'Test Sample Data'!I361&lt;$B$1,'Test Sample Data'!I361&gt;0),'Test Sample Data'!I361,$B$1),"")</f>
        <v/>
      </c>
      <c r="J362" s="15" t="str">
        <f>IF(SUM('Test Sample Data'!J$3:J$98)&gt;10,IF(AND(ISNUMBER('Test Sample Data'!J361),'Test Sample Data'!J361&lt;$B$1,'Test Sample Data'!J361&gt;0),'Test Sample Data'!J361,$B$1),"")</f>
        <v/>
      </c>
      <c r="K362" s="15" t="str">
        <f>IF(SUM('Test Sample Data'!K$3:K$98)&gt;10,IF(AND(ISNUMBER('Test Sample Data'!K361),'Test Sample Data'!K361&lt;$B$1,'Test Sample Data'!K361&gt;0),'Test Sample Data'!K361,$B$1),"")</f>
        <v/>
      </c>
      <c r="L362" s="15" t="str">
        <f>IF(SUM('Test Sample Data'!L$3:L$98)&gt;10,IF(AND(ISNUMBER('Test Sample Data'!L361),'Test Sample Data'!L361&lt;$B$1,'Test Sample Data'!L361&gt;0),'Test Sample Data'!L361,$B$1),"")</f>
        <v/>
      </c>
      <c r="M362" s="15" t="str">
        <f>IF(SUM('Test Sample Data'!M$3:M$98)&gt;10,IF(AND(ISNUMBER('Test Sample Data'!M361),'Test Sample Data'!M361&lt;$B$1,'Test Sample Data'!M361&gt;0),'Test Sample Data'!M361,$B$1),"")</f>
        <v/>
      </c>
      <c r="N362" s="15" t="str">
        <f>'Gene Table'!E361</f>
        <v>RPS6KA1</v>
      </c>
      <c r="O362" s="14" t="s">
        <v>289</v>
      </c>
      <c r="P362" s="15" t="str">
        <f>IF(SUM('Control Sample Data'!D$3:D$98)&gt;10,IF(AND(ISNUMBER('Control Sample Data'!D361),'Control Sample Data'!D361&lt;$B$1,'Control Sample Data'!D361&gt;0),'Control Sample Data'!D361,$B$1),"")</f>
        <v/>
      </c>
      <c r="Q362" s="15" t="str">
        <f>IF(SUM('Control Sample Data'!E$3:E$98)&gt;10,IF(AND(ISNUMBER('Control Sample Data'!E361),'Control Sample Data'!E361&lt;$B$1,'Control Sample Data'!E361&gt;0),'Control Sample Data'!E361,$B$1),"")</f>
        <v/>
      </c>
      <c r="R362" s="15" t="str">
        <f>IF(SUM('Control Sample Data'!F$3:F$98)&gt;10,IF(AND(ISNUMBER('Control Sample Data'!F361),'Control Sample Data'!F361&lt;$B$1,'Control Sample Data'!F361&gt;0),'Control Sample Data'!F361,$B$1),"")</f>
        <v/>
      </c>
      <c r="S362" s="15" t="str">
        <f>IF(SUM('Control Sample Data'!G$3:G$98)&gt;10,IF(AND(ISNUMBER('Control Sample Data'!G361),'Control Sample Data'!G361&lt;$B$1,'Control Sample Data'!G361&gt;0),'Control Sample Data'!G361,$B$1),"")</f>
        <v/>
      </c>
      <c r="T362" s="15" t="str">
        <f>IF(SUM('Control Sample Data'!H$3:H$98)&gt;10,IF(AND(ISNUMBER('Control Sample Data'!H361),'Control Sample Data'!H361&lt;$B$1,'Control Sample Data'!H361&gt;0),'Control Sample Data'!H361,$B$1),"")</f>
        <v/>
      </c>
      <c r="U362" s="15" t="str">
        <f>IF(SUM('Control Sample Data'!I$3:I$98)&gt;10,IF(AND(ISNUMBER('Control Sample Data'!I361),'Control Sample Data'!I361&lt;$B$1,'Control Sample Data'!I361&gt;0),'Control Sample Data'!I361,$B$1),"")</f>
        <v/>
      </c>
      <c r="V362" s="15" t="str">
        <f>IF(SUM('Control Sample Data'!J$3:J$98)&gt;10,IF(AND(ISNUMBER('Control Sample Data'!J361),'Control Sample Data'!J361&lt;$B$1,'Control Sample Data'!J361&gt;0),'Control Sample Data'!J361,$B$1),"")</f>
        <v/>
      </c>
      <c r="W362" s="15" t="str">
        <f>IF(SUM('Control Sample Data'!K$3:K$98)&gt;10,IF(AND(ISNUMBER('Control Sample Data'!K361),'Control Sample Data'!K361&lt;$B$1,'Control Sample Data'!K361&gt;0),'Control Sample Data'!K361,$B$1),"")</f>
        <v/>
      </c>
      <c r="X362" s="15" t="str">
        <f>IF(SUM('Control Sample Data'!L$3:L$98)&gt;10,IF(AND(ISNUMBER('Control Sample Data'!L361),'Control Sample Data'!L361&lt;$B$1,'Control Sample Data'!L361&gt;0),'Control Sample Data'!L361,$B$1),"")</f>
        <v/>
      </c>
      <c r="Y362" s="15" t="str">
        <f>IF(SUM('Control Sample Data'!M$3:M$98)&gt;10,IF(AND(ISNUMBER('Control Sample Data'!M361),'Control Sample Data'!M361&lt;$B$1,'Control Sample Data'!M361&gt;0),'Control Sample Data'!M361,$B$1),"")</f>
        <v/>
      </c>
      <c r="AT362" s="34" t="str">
        <f t="shared" si="330"/>
        <v/>
      </c>
      <c r="AU362" s="34" t="str">
        <f t="shared" si="331"/>
        <v/>
      </c>
      <c r="AV362" s="34" t="str">
        <f t="shared" si="332"/>
        <v/>
      </c>
      <c r="AW362" s="34" t="str">
        <f t="shared" si="333"/>
        <v/>
      </c>
      <c r="AX362" s="34" t="str">
        <f t="shared" si="334"/>
        <v/>
      </c>
      <c r="AY362" s="34" t="str">
        <f t="shared" si="335"/>
        <v/>
      </c>
      <c r="AZ362" s="34" t="str">
        <f t="shared" si="336"/>
        <v/>
      </c>
      <c r="BA362" s="34" t="str">
        <f t="shared" si="337"/>
        <v/>
      </c>
      <c r="BB362" s="34" t="str">
        <f t="shared" si="338"/>
        <v/>
      </c>
      <c r="BC362" s="34" t="str">
        <f t="shared" si="339"/>
        <v/>
      </c>
      <c r="BD362" s="34" t="str">
        <f t="shared" si="342"/>
        <v/>
      </c>
      <c r="BE362" s="34" t="str">
        <f t="shared" si="343"/>
        <v/>
      </c>
      <c r="BF362" s="34" t="str">
        <f t="shared" si="344"/>
        <v/>
      </c>
      <c r="BG362" s="34" t="str">
        <f t="shared" si="345"/>
        <v/>
      </c>
      <c r="BH362" s="34" t="str">
        <f t="shared" si="346"/>
        <v/>
      </c>
      <c r="BI362" s="34" t="str">
        <f t="shared" si="347"/>
        <v/>
      </c>
      <c r="BJ362" s="34" t="str">
        <f t="shared" si="348"/>
        <v/>
      </c>
      <c r="BK362" s="34" t="str">
        <f t="shared" si="349"/>
        <v/>
      </c>
      <c r="BL362" s="34" t="str">
        <f t="shared" si="350"/>
        <v/>
      </c>
      <c r="BM362" s="34" t="str">
        <f t="shared" si="351"/>
        <v/>
      </c>
      <c r="BN362" s="36" t="e">
        <f t="shared" si="340"/>
        <v>#DIV/0!</v>
      </c>
      <c r="BO362" s="36" t="e">
        <f t="shared" si="341"/>
        <v>#DIV/0!</v>
      </c>
      <c r="BP362" s="37" t="str">
        <f t="shared" si="310"/>
        <v/>
      </c>
      <c r="BQ362" s="37" t="str">
        <f t="shared" si="311"/>
        <v/>
      </c>
      <c r="BR362" s="37" t="str">
        <f t="shared" si="312"/>
        <v/>
      </c>
      <c r="BS362" s="37" t="str">
        <f t="shared" si="313"/>
        <v/>
      </c>
      <c r="BT362" s="37" t="str">
        <f t="shared" si="314"/>
        <v/>
      </c>
      <c r="BU362" s="37" t="str">
        <f t="shared" si="315"/>
        <v/>
      </c>
      <c r="BV362" s="37" t="str">
        <f t="shared" si="316"/>
        <v/>
      </c>
      <c r="BW362" s="37" t="str">
        <f t="shared" si="317"/>
        <v/>
      </c>
      <c r="BX362" s="37" t="str">
        <f t="shared" si="318"/>
        <v/>
      </c>
      <c r="BY362" s="37" t="str">
        <f t="shared" si="319"/>
        <v/>
      </c>
      <c r="BZ362" s="37" t="str">
        <f t="shared" si="320"/>
        <v/>
      </c>
      <c r="CA362" s="37" t="str">
        <f t="shared" si="321"/>
        <v/>
      </c>
      <c r="CB362" s="37" t="str">
        <f t="shared" si="322"/>
        <v/>
      </c>
      <c r="CC362" s="37" t="str">
        <f t="shared" si="323"/>
        <v/>
      </c>
      <c r="CD362" s="37" t="str">
        <f t="shared" si="324"/>
        <v/>
      </c>
      <c r="CE362" s="37" t="str">
        <f t="shared" si="325"/>
        <v/>
      </c>
      <c r="CF362" s="37" t="str">
        <f t="shared" si="326"/>
        <v/>
      </c>
      <c r="CG362" s="37" t="str">
        <f t="shared" si="327"/>
        <v/>
      </c>
      <c r="CH362" s="37" t="str">
        <f t="shared" si="328"/>
        <v/>
      </c>
      <c r="CI362" s="37" t="str">
        <f t="shared" si="329"/>
        <v/>
      </c>
    </row>
    <row r="363" spans="1:87" ht="12.75">
      <c r="A363" s="16"/>
      <c r="B363" s="14" t="str">
        <f>'Gene Table'!E362</f>
        <v>MRPL23</v>
      </c>
      <c r="C363" s="14" t="s">
        <v>293</v>
      </c>
      <c r="D363" s="15" t="str">
        <f>IF(SUM('Test Sample Data'!D$3:D$98)&gt;10,IF(AND(ISNUMBER('Test Sample Data'!D362),'Test Sample Data'!D362&lt;$B$1,'Test Sample Data'!D362&gt;0),'Test Sample Data'!D362,$B$1),"")</f>
        <v/>
      </c>
      <c r="E363" s="15" t="str">
        <f>IF(SUM('Test Sample Data'!E$3:E$98)&gt;10,IF(AND(ISNUMBER('Test Sample Data'!E362),'Test Sample Data'!E362&lt;$B$1,'Test Sample Data'!E362&gt;0),'Test Sample Data'!E362,$B$1),"")</f>
        <v/>
      </c>
      <c r="F363" s="15" t="str">
        <f>IF(SUM('Test Sample Data'!F$3:F$98)&gt;10,IF(AND(ISNUMBER('Test Sample Data'!F362),'Test Sample Data'!F362&lt;$B$1,'Test Sample Data'!F362&gt;0),'Test Sample Data'!F362,$B$1),"")</f>
        <v/>
      </c>
      <c r="G363" s="15" t="str">
        <f>IF(SUM('Test Sample Data'!G$3:G$98)&gt;10,IF(AND(ISNUMBER('Test Sample Data'!G362),'Test Sample Data'!G362&lt;$B$1,'Test Sample Data'!G362&gt;0),'Test Sample Data'!G362,$B$1),"")</f>
        <v/>
      </c>
      <c r="H363" s="15" t="str">
        <f>IF(SUM('Test Sample Data'!H$3:H$98)&gt;10,IF(AND(ISNUMBER('Test Sample Data'!H362),'Test Sample Data'!H362&lt;$B$1,'Test Sample Data'!H362&gt;0),'Test Sample Data'!H362,$B$1),"")</f>
        <v/>
      </c>
      <c r="I363" s="15" t="str">
        <f>IF(SUM('Test Sample Data'!I$3:I$98)&gt;10,IF(AND(ISNUMBER('Test Sample Data'!I362),'Test Sample Data'!I362&lt;$B$1,'Test Sample Data'!I362&gt;0),'Test Sample Data'!I362,$B$1),"")</f>
        <v/>
      </c>
      <c r="J363" s="15" t="str">
        <f>IF(SUM('Test Sample Data'!J$3:J$98)&gt;10,IF(AND(ISNUMBER('Test Sample Data'!J362),'Test Sample Data'!J362&lt;$B$1,'Test Sample Data'!J362&gt;0),'Test Sample Data'!J362,$B$1),"")</f>
        <v/>
      </c>
      <c r="K363" s="15" t="str">
        <f>IF(SUM('Test Sample Data'!K$3:K$98)&gt;10,IF(AND(ISNUMBER('Test Sample Data'!K362),'Test Sample Data'!K362&lt;$B$1,'Test Sample Data'!K362&gt;0),'Test Sample Data'!K362,$B$1),"")</f>
        <v/>
      </c>
      <c r="L363" s="15" t="str">
        <f>IF(SUM('Test Sample Data'!L$3:L$98)&gt;10,IF(AND(ISNUMBER('Test Sample Data'!L362),'Test Sample Data'!L362&lt;$B$1,'Test Sample Data'!L362&gt;0),'Test Sample Data'!L362,$B$1),"")</f>
        <v/>
      </c>
      <c r="M363" s="15" t="str">
        <f>IF(SUM('Test Sample Data'!M$3:M$98)&gt;10,IF(AND(ISNUMBER('Test Sample Data'!M362),'Test Sample Data'!M362&lt;$B$1,'Test Sample Data'!M362&gt;0),'Test Sample Data'!M362,$B$1),"")</f>
        <v/>
      </c>
      <c r="N363" s="15" t="str">
        <f>'Gene Table'!E362</f>
        <v>MRPL23</v>
      </c>
      <c r="O363" s="14" t="s">
        <v>293</v>
      </c>
      <c r="P363" s="15" t="str">
        <f>IF(SUM('Control Sample Data'!D$3:D$98)&gt;10,IF(AND(ISNUMBER('Control Sample Data'!D362),'Control Sample Data'!D362&lt;$B$1,'Control Sample Data'!D362&gt;0),'Control Sample Data'!D362,$B$1),"")</f>
        <v/>
      </c>
      <c r="Q363" s="15" t="str">
        <f>IF(SUM('Control Sample Data'!E$3:E$98)&gt;10,IF(AND(ISNUMBER('Control Sample Data'!E362),'Control Sample Data'!E362&lt;$B$1,'Control Sample Data'!E362&gt;0),'Control Sample Data'!E362,$B$1),"")</f>
        <v/>
      </c>
      <c r="R363" s="15" t="str">
        <f>IF(SUM('Control Sample Data'!F$3:F$98)&gt;10,IF(AND(ISNUMBER('Control Sample Data'!F362),'Control Sample Data'!F362&lt;$B$1,'Control Sample Data'!F362&gt;0),'Control Sample Data'!F362,$B$1),"")</f>
        <v/>
      </c>
      <c r="S363" s="15" t="str">
        <f>IF(SUM('Control Sample Data'!G$3:G$98)&gt;10,IF(AND(ISNUMBER('Control Sample Data'!G362),'Control Sample Data'!G362&lt;$B$1,'Control Sample Data'!G362&gt;0),'Control Sample Data'!G362,$B$1),"")</f>
        <v/>
      </c>
      <c r="T363" s="15" t="str">
        <f>IF(SUM('Control Sample Data'!H$3:H$98)&gt;10,IF(AND(ISNUMBER('Control Sample Data'!H362),'Control Sample Data'!H362&lt;$B$1,'Control Sample Data'!H362&gt;0),'Control Sample Data'!H362,$B$1),"")</f>
        <v/>
      </c>
      <c r="U363" s="15" t="str">
        <f>IF(SUM('Control Sample Data'!I$3:I$98)&gt;10,IF(AND(ISNUMBER('Control Sample Data'!I362),'Control Sample Data'!I362&lt;$B$1,'Control Sample Data'!I362&gt;0),'Control Sample Data'!I362,$B$1),"")</f>
        <v/>
      </c>
      <c r="V363" s="15" t="str">
        <f>IF(SUM('Control Sample Data'!J$3:J$98)&gt;10,IF(AND(ISNUMBER('Control Sample Data'!J362),'Control Sample Data'!J362&lt;$B$1,'Control Sample Data'!J362&gt;0),'Control Sample Data'!J362,$B$1),"")</f>
        <v/>
      </c>
      <c r="W363" s="15" t="str">
        <f>IF(SUM('Control Sample Data'!K$3:K$98)&gt;10,IF(AND(ISNUMBER('Control Sample Data'!K362),'Control Sample Data'!K362&lt;$B$1,'Control Sample Data'!K362&gt;0),'Control Sample Data'!K362,$B$1),"")</f>
        <v/>
      </c>
      <c r="X363" s="15" t="str">
        <f>IF(SUM('Control Sample Data'!L$3:L$98)&gt;10,IF(AND(ISNUMBER('Control Sample Data'!L362),'Control Sample Data'!L362&lt;$B$1,'Control Sample Data'!L362&gt;0),'Control Sample Data'!L362,$B$1),"")</f>
        <v/>
      </c>
      <c r="Y363" s="15" t="str">
        <f>IF(SUM('Control Sample Data'!M$3:M$98)&gt;10,IF(AND(ISNUMBER('Control Sample Data'!M362),'Control Sample Data'!M362&lt;$B$1,'Control Sample Data'!M362&gt;0),'Control Sample Data'!M362,$B$1),"")</f>
        <v/>
      </c>
      <c r="AT363" s="34" t="str">
        <f t="shared" si="330"/>
        <v/>
      </c>
      <c r="AU363" s="34" t="str">
        <f t="shared" si="331"/>
        <v/>
      </c>
      <c r="AV363" s="34" t="str">
        <f t="shared" si="332"/>
        <v/>
      </c>
      <c r="AW363" s="34" t="str">
        <f t="shared" si="333"/>
        <v/>
      </c>
      <c r="AX363" s="34" t="str">
        <f t="shared" si="334"/>
        <v/>
      </c>
      <c r="AY363" s="34" t="str">
        <f t="shared" si="335"/>
        <v/>
      </c>
      <c r="AZ363" s="34" t="str">
        <f t="shared" si="336"/>
        <v/>
      </c>
      <c r="BA363" s="34" t="str">
        <f t="shared" si="337"/>
        <v/>
      </c>
      <c r="BB363" s="34" t="str">
        <f t="shared" si="338"/>
        <v/>
      </c>
      <c r="BC363" s="34" t="str">
        <f t="shared" si="339"/>
        <v/>
      </c>
      <c r="BD363" s="34" t="str">
        <f t="shared" si="342"/>
        <v/>
      </c>
      <c r="BE363" s="34" t="str">
        <f t="shared" si="343"/>
        <v/>
      </c>
      <c r="BF363" s="34" t="str">
        <f t="shared" si="344"/>
        <v/>
      </c>
      <c r="BG363" s="34" t="str">
        <f t="shared" si="345"/>
        <v/>
      </c>
      <c r="BH363" s="34" t="str">
        <f t="shared" si="346"/>
        <v/>
      </c>
      <c r="BI363" s="34" t="str">
        <f t="shared" si="347"/>
        <v/>
      </c>
      <c r="BJ363" s="34" t="str">
        <f t="shared" si="348"/>
        <v/>
      </c>
      <c r="BK363" s="34" t="str">
        <f t="shared" si="349"/>
        <v/>
      </c>
      <c r="BL363" s="34" t="str">
        <f t="shared" si="350"/>
        <v/>
      </c>
      <c r="BM363" s="34" t="str">
        <f t="shared" si="351"/>
        <v/>
      </c>
      <c r="BN363" s="36" t="e">
        <f t="shared" si="340"/>
        <v>#DIV/0!</v>
      </c>
      <c r="BO363" s="36" t="e">
        <f t="shared" si="341"/>
        <v>#DIV/0!</v>
      </c>
      <c r="BP363" s="37" t="str">
        <f t="shared" si="310"/>
        <v/>
      </c>
      <c r="BQ363" s="37" t="str">
        <f t="shared" si="311"/>
        <v/>
      </c>
      <c r="BR363" s="37" t="str">
        <f t="shared" si="312"/>
        <v/>
      </c>
      <c r="BS363" s="37" t="str">
        <f t="shared" si="313"/>
        <v/>
      </c>
      <c r="BT363" s="37" t="str">
        <f t="shared" si="314"/>
        <v/>
      </c>
      <c r="BU363" s="37" t="str">
        <f t="shared" si="315"/>
        <v/>
      </c>
      <c r="BV363" s="37" t="str">
        <f t="shared" si="316"/>
        <v/>
      </c>
      <c r="BW363" s="37" t="str">
        <f t="shared" si="317"/>
        <v/>
      </c>
      <c r="BX363" s="37" t="str">
        <f t="shared" si="318"/>
        <v/>
      </c>
      <c r="BY363" s="37" t="str">
        <f t="shared" si="319"/>
        <v/>
      </c>
      <c r="BZ363" s="37" t="str">
        <f t="shared" si="320"/>
        <v/>
      </c>
      <c r="CA363" s="37" t="str">
        <f t="shared" si="321"/>
        <v/>
      </c>
      <c r="CB363" s="37" t="str">
        <f t="shared" si="322"/>
        <v/>
      </c>
      <c r="CC363" s="37" t="str">
        <f t="shared" si="323"/>
        <v/>
      </c>
      <c r="CD363" s="37" t="str">
        <f t="shared" si="324"/>
        <v/>
      </c>
      <c r="CE363" s="37" t="str">
        <f t="shared" si="325"/>
        <v/>
      </c>
      <c r="CF363" s="37" t="str">
        <f t="shared" si="326"/>
        <v/>
      </c>
      <c r="CG363" s="37" t="str">
        <f t="shared" si="327"/>
        <v/>
      </c>
      <c r="CH363" s="37" t="str">
        <f t="shared" si="328"/>
        <v/>
      </c>
      <c r="CI363" s="37" t="str">
        <f t="shared" si="329"/>
        <v/>
      </c>
    </row>
    <row r="364" spans="1:87" ht="12.75">
      <c r="A364" s="16"/>
      <c r="B364" s="14" t="str">
        <f>'Gene Table'!E363</f>
        <v>RPA3</v>
      </c>
      <c r="C364" s="14" t="s">
        <v>297</v>
      </c>
      <c r="D364" s="15" t="str">
        <f>IF(SUM('Test Sample Data'!D$3:D$98)&gt;10,IF(AND(ISNUMBER('Test Sample Data'!D363),'Test Sample Data'!D363&lt;$B$1,'Test Sample Data'!D363&gt;0),'Test Sample Data'!D363,$B$1),"")</f>
        <v/>
      </c>
      <c r="E364" s="15" t="str">
        <f>IF(SUM('Test Sample Data'!E$3:E$98)&gt;10,IF(AND(ISNUMBER('Test Sample Data'!E363),'Test Sample Data'!E363&lt;$B$1,'Test Sample Data'!E363&gt;0),'Test Sample Data'!E363,$B$1),"")</f>
        <v/>
      </c>
      <c r="F364" s="15" t="str">
        <f>IF(SUM('Test Sample Data'!F$3:F$98)&gt;10,IF(AND(ISNUMBER('Test Sample Data'!F363),'Test Sample Data'!F363&lt;$B$1,'Test Sample Data'!F363&gt;0),'Test Sample Data'!F363,$B$1),"")</f>
        <v/>
      </c>
      <c r="G364" s="15" t="str">
        <f>IF(SUM('Test Sample Data'!G$3:G$98)&gt;10,IF(AND(ISNUMBER('Test Sample Data'!G363),'Test Sample Data'!G363&lt;$B$1,'Test Sample Data'!G363&gt;0),'Test Sample Data'!G363,$B$1),"")</f>
        <v/>
      </c>
      <c r="H364" s="15" t="str">
        <f>IF(SUM('Test Sample Data'!H$3:H$98)&gt;10,IF(AND(ISNUMBER('Test Sample Data'!H363),'Test Sample Data'!H363&lt;$B$1,'Test Sample Data'!H363&gt;0),'Test Sample Data'!H363,$B$1),"")</f>
        <v/>
      </c>
      <c r="I364" s="15" t="str">
        <f>IF(SUM('Test Sample Data'!I$3:I$98)&gt;10,IF(AND(ISNUMBER('Test Sample Data'!I363),'Test Sample Data'!I363&lt;$B$1,'Test Sample Data'!I363&gt;0),'Test Sample Data'!I363,$B$1),"")</f>
        <v/>
      </c>
      <c r="J364" s="15" t="str">
        <f>IF(SUM('Test Sample Data'!J$3:J$98)&gt;10,IF(AND(ISNUMBER('Test Sample Data'!J363),'Test Sample Data'!J363&lt;$B$1,'Test Sample Data'!J363&gt;0),'Test Sample Data'!J363,$B$1),"")</f>
        <v/>
      </c>
      <c r="K364" s="15" t="str">
        <f>IF(SUM('Test Sample Data'!K$3:K$98)&gt;10,IF(AND(ISNUMBER('Test Sample Data'!K363),'Test Sample Data'!K363&lt;$B$1,'Test Sample Data'!K363&gt;0),'Test Sample Data'!K363,$B$1),"")</f>
        <v/>
      </c>
      <c r="L364" s="15" t="str">
        <f>IF(SUM('Test Sample Data'!L$3:L$98)&gt;10,IF(AND(ISNUMBER('Test Sample Data'!L363),'Test Sample Data'!L363&lt;$B$1,'Test Sample Data'!L363&gt;0),'Test Sample Data'!L363,$B$1),"")</f>
        <v/>
      </c>
      <c r="M364" s="15" t="str">
        <f>IF(SUM('Test Sample Data'!M$3:M$98)&gt;10,IF(AND(ISNUMBER('Test Sample Data'!M363),'Test Sample Data'!M363&lt;$B$1,'Test Sample Data'!M363&gt;0),'Test Sample Data'!M363,$B$1),"")</f>
        <v/>
      </c>
      <c r="N364" s="15" t="str">
        <f>'Gene Table'!E363</f>
        <v>RPA3</v>
      </c>
      <c r="O364" s="14" t="s">
        <v>297</v>
      </c>
      <c r="P364" s="15" t="str">
        <f>IF(SUM('Control Sample Data'!D$3:D$98)&gt;10,IF(AND(ISNUMBER('Control Sample Data'!D363),'Control Sample Data'!D363&lt;$B$1,'Control Sample Data'!D363&gt;0),'Control Sample Data'!D363,$B$1),"")</f>
        <v/>
      </c>
      <c r="Q364" s="15" t="str">
        <f>IF(SUM('Control Sample Data'!E$3:E$98)&gt;10,IF(AND(ISNUMBER('Control Sample Data'!E363),'Control Sample Data'!E363&lt;$B$1,'Control Sample Data'!E363&gt;0),'Control Sample Data'!E363,$B$1),"")</f>
        <v/>
      </c>
      <c r="R364" s="15" t="str">
        <f>IF(SUM('Control Sample Data'!F$3:F$98)&gt;10,IF(AND(ISNUMBER('Control Sample Data'!F363),'Control Sample Data'!F363&lt;$B$1,'Control Sample Data'!F363&gt;0),'Control Sample Data'!F363,$B$1),"")</f>
        <v/>
      </c>
      <c r="S364" s="15" t="str">
        <f>IF(SUM('Control Sample Data'!G$3:G$98)&gt;10,IF(AND(ISNUMBER('Control Sample Data'!G363),'Control Sample Data'!G363&lt;$B$1,'Control Sample Data'!G363&gt;0),'Control Sample Data'!G363,$B$1),"")</f>
        <v/>
      </c>
      <c r="T364" s="15" t="str">
        <f>IF(SUM('Control Sample Data'!H$3:H$98)&gt;10,IF(AND(ISNUMBER('Control Sample Data'!H363),'Control Sample Data'!H363&lt;$B$1,'Control Sample Data'!H363&gt;0),'Control Sample Data'!H363,$B$1),"")</f>
        <v/>
      </c>
      <c r="U364" s="15" t="str">
        <f>IF(SUM('Control Sample Data'!I$3:I$98)&gt;10,IF(AND(ISNUMBER('Control Sample Data'!I363),'Control Sample Data'!I363&lt;$B$1,'Control Sample Data'!I363&gt;0),'Control Sample Data'!I363,$B$1),"")</f>
        <v/>
      </c>
      <c r="V364" s="15" t="str">
        <f>IF(SUM('Control Sample Data'!J$3:J$98)&gt;10,IF(AND(ISNUMBER('Control Sample Data'!J363),'Control Sample Data'!J363&lt;$B$1,'Control Sample Data'!J363&gt;0),'Control Sample Data'!J363,$B$1),"")</f>
        <v/>
      </c>
      <c r="W364" s="15" t="str">
        <f>IF(SUM('Control Sample Data'!K$3:K$98)&gt;10,IF(AND(ISNUMBER('Control Sample Data'!K363),'Control Sample Data'!K363&lt;$B$1,'Control Sample Data'!K363&gt;0),'Control Sample Data'!K363,$B$1),"")</f>
        <v/>
      </c>
      <c r="X364" s="15" t="str">
        <f>IF(SUM('Control Sample Data'!L$3:L$98)&gt;10,IF(AND(ISNUMBER('Control Sample Data'!L363),'Control Sample Data'!L363&lt;$B$1,'Control Sample Data'!L363&gt;0),'Control Sample Data'!L363,$B$1),"")</f>
        <v/>
      </c>
      <c r="Y364" s="15" t="str">
        <f>IF(SUM('Control Sample Data'!M$3:M$98)&gt;10,IF(AND(ISNUMBER('Control Sample Data'!M363),'Control Sample Data'!M363&lt;$B$1,'Control Sample Data'!M363&gt;0),'Control Sample Data'!M363,$B$1),"")</f>
        <v/>
      </c>
      <c r="AT364" s="34" t="str">
        <f t="shared" si="330"/>
        <v/>
      </c>
      <c r="AU364" s="34" t="str">
        <f t="shared" si="331"/>
        <v/>
      </c>
      <c r="AV364" s="34" t="str">
        <f t="shared" si="332"/>
        <v/>
      </c>
      <c r="AW364" s="34" t="str">
        <f t="shared" si="333"/>
        <v/>
      </c>
      <c r="AX364" s="34" t="str">
        <f t="shared" si="334"/>
        <v/>
      </c>
      <c r="AY364" s="34" t="str">
        <f t="shared" si="335"/>
        <v/>
      </c>
      <c r="AZ364" s="34" t="str">
        <f t="shared" si="336"/>
        <v/>
      </c>
      <c r="BA364" s="34" t="str">
        <f t="shared" si="337"/>
        <v/>
      </c>
      <c r="BB364" s="34" t="str">
        <f t="shared" si="338"/>
        <v/>
      </c>
      <c r="BC364" s="34" t="str">
        <f t="shared" si="339"/>
        <v/>
      </c>
      <c r="BD364" s="34" t="str">
        <f t="shared" si="342"/>
        <v/>
      </c>
      <c r="BE364" s="34" t="str">
        <f t="shared" si="343"/>
        <v/>
      </c>
      <c r="BF364" s="34" t="str">
        <f t="shared" si="344"/>
        <v/>
      </c>
      <c r="BG364" s="34" t="str">
        <f t="shared" si="345"/>
        <v/>
      </c>
      <c r="BH364" s="34" t="str">
        <f t="shared" si="346"/>
        <v/>
      </c>
      <c r="BI364" s="34" t="str">
        <f t="shared" si="347"/>
        <v/>
      </c>
      <c r="BJ364" s="34" t="str">
        <f t="shared" si="348"/>
        <v/>
      </c>
      <c r="BK364" s="34" t="str">
        <f t="shared" si="349"/>
        <v/>
      </c>
      <c r="BL364" s="34" t="str">
        <f t="shared" si="350"/>
        <v/>
      </c>
      <c r="BM364" s="34" t="str">
        <f t="shared" si="351"/>
        <v/>
      </c>
      <c r="BN364" s="36" t="e">
        <f t="shared" si="340"/>
        <v>#DIV/0!</v>
      </c>
      <c r="BO364" s="36" t="e">
        <f t="shared" si="341"/>
        <v>#DIV/0!</v>
      </c>
      <c r="BP364" s="37" t="str">
        <f t="shared" si="310"/>
        <v/>
      </c>
      <c r="BQ364" s="37" t="str">
        <f t="shared" si="311"/>
        <v/>
      </c>
      <c r="BR364" s="37" t="str">
        <f t="shared" si="312"/>
        <v/>
      </c>
      <c r="BS364" s="37" t="str">
        <f t="shared" si="313"/>
        <v/>
      </c>
      <c r="BT364" s="37" t="str">
        <f t="shared" si="314"/>
        <v/>
      </c>
      <c r="BU364" s="37" t="str">
        <f t="shared" si="315"/>
        <v/>
      </c>
      <c r="BV364" s="37" t="str">
        <f t="shared" si="316"/>
        <v/>
      </c>
      <c r="BW364" s="37" t="str">
        <f t="shared" si="317"/>
        <v/>
      </c>
      <c r="BX364" s="37" t="str">
        <f t="shared" si="318"/>
        <v/>
      </c>
      <c r="BY364" s="37" t="str">
        <f t="shared" si="319"/>
        <v/>
      </c>
      <c r="BZ364" s="37" t="str">
        <f t="shared" si="320"/>
        <v/>
      </c>
      <c r="CA364" s="37" t="str">
        <f t="shared" si="321"/>
        <v/>
      </c>
      <c r="CB364" s="37" t="str">
        <f t="shared" si="322"/>
        <v/>
      </c>
      <c r="CC364" s="37" t="str">
        <f t="shared" si="323"/>
        <v/>
      </c>
      <c r="CD364" s="37" t="str">
        <f t="shared" si="324"/>
        <v/>
      </c>
      <c r="CE364" s="37" t="str">
        <f t="shared" si="325"/>
        <v/>
      </c>
      <c r="CF364" s="37" t="str">
        <f t="shared" si="326"/>
        <v/>
      </c>
      <c r="CG364" s="37" t="str">
        <f t="shared" si="327"/>
        <v/>
      </c>
      <c r="CH364" s="37" t="str">
        <f t="shared" si="328"/>
        <v/>
      </c>
      <c r="CI364" s="37" t="str">
        <f t="shared" si="329"/>
        <v/>
      </c>
    </row>
    <row r="365" spans="1:87" ht="12.75">
      <c r="A365" s="16"/>
      <c r="B365" s="14" t="str">
        <f>'Gene Table'!E364</f>
        <v>RPA2</v>
      </c>
      <c r="C365" s="14" t="s">
        <v>301</v>
      </c>
      <c r="D365" s="15" t="str">
        <f>IF(SUM('Test Sample Data'!D$3:D$98)&gt;10,IF(AND(ISNUMBER('Test Sample Data'!D364),'Test Sample Data'!D364&lt;$B$1,'Test Sample Data'!D364&gt;0),'Test Sample Data'!D364,$B$1),"")</f>
        <v/>
      </c>
      <c r="E365" s="15" t="str">
        <f>IF(SUM('Test Sample Data'!E$3:E$98)&gt;10,IF(AND(ISNUMBER('Test Sample Data'!E364),'Test Sample Data'!E364&lt;$B$1,'Test Sample Data'!E364&gt;0),'Test Sample Data'!E364,$B$1),"")</f>
        <v/>
      </c>
      <c r="F365" s="15" t="str">
        <f>IF(SUM('Test Sample Data'!F$3:F$98)&gt;10,IF(AND(ISNUMBER('Test Sample Data'!F364),'Test Sample Data'!F364&lt;$B$1,'Test Sample Data'!F364&gt;0),'Test Sample Data'!F364,$B$1),"")</f>
        <v/>
      </c>
      <c r="G365" s="15" t="str">
        <f>IF(SUM('Test Sample Data'!G$3:G$98)&gt;10,IF(AND(ISNUMBER('Test Sample Data'!G364),'Test Sample Data'!G364&lt;$B$1,'Test Sample Data'!G364&gt;0),'Test Sample Data'!G364,$B$1),"")</f>
        <v/>
      </c>
      <c r="H365" s="15" t="str">
        <f>IF(SUM('Test Sample Data'!H$3:H$98)&gt;10,IF(AND(ISNUMBER('Test Sample Data'!H364),'Test Sample Data'!H364&lt;$B$1,'Test Sample Data'!H364&gt;0),'Test Sample Data'!H364,$B$1),"")</f>
        <v/>
      </c>
      <c r="I365" s="15" t="str">
        <f>IF(SUM('Test Sample Data'!I$3:I$98)&gt;10,IF(AND(ISNUMBER('Test Sample Data'!I364),'Test Sample Data'!I364&lt;$B$1,'Test Sample Data'!I364&gt;0),'Test Sample Data'!I364,$B$1),"")</f>
        <v/>
      </c>
      <c r="J365" s="15" t="str">
        <f>IF(SUM('Test Sample Data'!J$3:J$98)&gt;10,IF(AND(ISNUMBER('Test Sample Data'!J364),'Test Sample Data'!J364&lt;$B$1,'Test Sample Data'!J364&gt;0),'Test Sample Data'!J364,$B$1),"")</f>
        <v/>
      </c>
      <c r="K365" s="15" t="str">
        <f>IF(SUM('Test Sample Data'!K$3:K$98)&gt;10,IF(AND(ISNUMBER('Test Sample Data'!K364),'Test Sample Data'!K364&lt;$B$1,'Test Sample Data'!K364&gt;0),'Test Sample Data'!K364,$B$1),"")</f>
        <v/>
      </c>
      <c r="L365" s="15" t="str">
        <f>IF(SUM('Test Sample Data'!L$3:L$98)&gt;10,IF(AND(ISNUMBER('Test Sample Data'!L364),'Test Sample Data'!L364&lt;$B$1,'Test Sample Data'!L364&gt;0),'Test Sample Data'!L364,$B$1),"")</f>
        <v/>
      </c>
      <c r="M365" s="15" t="str">
        <f>IF(SUM('Test Sample Data'!M$3:M$98)&gt;10,IF(AND(ISNUMBER('Test Sample Data'!M364),'Test Sample Data'!M364&lt;$B$1,'Test Sample Data'!M364&gt;0),'Test Sample Data'!M364,$B$1),"")</f>
        <v/>
      </c>
      <c r="N365" s="15" t="str">
        <f>'Gene Table'!E364</f>
        <v>RPA2</v>
      </c>
      <c r="O365" s="14" t="s">
        <v>301</v>
      </c>
      <c r="P365" s="15" t="str">
        <f>IF(SUM('Control Sample Data'!D$3:D$98)&gt;10,IF(AND(ISNUMBER('Control Sample Data'!D364),'Control Sample Data'!D364&lt;$B$1,'Control Sample Data'!D364&gt;0),'Control Sample Data'!D364,$B$1),"")</f>
        <v/>
      </c>
      <c r="Q365" s="15" t="str">
        <f>IF(SUM('Control Sample Data'!E$3:E$98)&gt;10,IF(AND(ISNUMBER('Control Sample Data'!E364),'Control Sample Data'!E364&lt;$B$1,'Control Sample Data'!E364&gt;0),'Control Sample Data'!E364,$B$1),"")</f>
        <v/>
      </c>
      <c r="R365" s="15" t="str">
        <f>IF(SUM('Control Sample Data'!F$3:F$98)&gt;10,IF(AND(ISNUMBER('Control Sample Data'!F364),'Control Sample Data'!F364&lt;$B$1,'Control Sample Data'!F364&gt;0),'Control Sample Data'!F364,$B$1),"")</f>
        <v/>
      </c>
      <c r="S365" s="15" t="str">
        <f>IF(SUM('Control Sample Data'!G$3:G$98)&gt;10,IF(AND(ISNUMBER('Control Sample Data'!G364),'Control Sample Data'!G364&lt;$B$1,'Control Sample Data'!G364&gt;0),'Control Sample Data'!G364,$B$1),"")</f>
        <v/>
      </c>
      <c r="T365" s="15" t="str">
        <f>IF(SUM('Control Sample Data'!H$3:H$98)&gt;10,IF(AND(ISNUMBER('Control Sample Data'!H364),'Control Sample Data'!H364&lt;$B$1,'Control Sample Data'!H364&gt;0),'Control Sample Data'!H364,$B$1),"")</f>
        <v/>
      </c>
      <c r="U365" s="15" t="str">
        <f>IF(SUM('Control Sample Data'!I$3:I$98)&gt;10,IF(AND(ISNUMBER('Control Sample Data'!I364),'Control Sample Data'!I364&lt;$B$1,'Control Sample Data'!I364&gt;0),'Control Sample Data'!I364,$B$1),"")</f>
        <v/>
      </c>
      <c r="V365" s="15" t="str">
        <f>IF(SUM('Control Sample Data'!J$3:J$98)&gt;10,IF(AND(ISNUMBER('Control Sample Data'!J364),'Control Sample Data'!J364&lt;$B$1,'Control Sample Data'!J364&gt;0),'Control Sample Data'!J364,$B$1),"")</f>
        <v/>
      </c>
      <c r="W365" s="15" t="str">
        <f>IF(SUM('Control Sample Data'!K$3:K$98)&gt;10,IF(AND(ISNUMBER('Control Sample Data'!K364),'Control Sample Data'!K364&lt;$B$1,'Control Sample Data'!K364&gt;0),'Control Sample Data'!K364,$B$1),"")</f>
        <v/>
      </c>
      <c r="X365" s="15" t="str">
        <f>IF(SUM('Control Sample Data'!L$3:L$98)&gt;10,IF(AND(ISNUMBER('Control Sample Data'!L364),'Control Sample Data'!L364&lt;$B$1,'Control Sample Data'!L364&gt;0),'Control Sample Data'!L364,$B$1),"")</f>
        <v/>
      </c>
      <c r="Y365" s="15" t="str">
        <f>IF(SUM('Control Sample Data'!M$3:M$98)&gt;10,IF(AND(ISNUMBER('Control Sample Data'!M364),'Control Sample Data'!M364&lt;$B$1,'Control Sample Data'!M364&gt;0),'Control Sample Data'!M364,$B$1),"")</f>
        <v/>
      </c>
      <c r="AT365" s="34" t="str">
        <f t="shared" si="330"/>
        <v/>
      </c>
      <c r="AU365" s="34" t="str">
        <f t="shared" si="331"/>
        <v/>
      </c>
      <c r="AV365" s="34" t="str">
        <f t="shared" si="332"/>
        <v/>
      </c>
      <c r="AW365" s="34" t="str">
        <f t="shared" si="333"/>
        <v/>
      </c>
      <c r="AX365" s="34" t="str">
        <f t="shared" si="334"/>
        <v/>
      </c>
      <c r="AY365" s="34" t="str">
        <f t="shared" si="335"/>
        <v/>
      </c>
      <c r="AZ365" s="34" t="str">
        <f t="shared" si="336"/>
        <v/>
      </c>
      <c r="BA365" s="34" t="str">
        <f t="shared" si="337"/>
        <v/>
      </c>
      <c r="BB365" s="34" t="str">
        <f t="shared" si="338"/>
        <v/>
      </c>
      <c r="BC365" s="34" t="str">
        <f t="shared" si="339"/>
        <v/>
      </c>
      <c r="BD365" s="34" t="str">
        <f t="shared" si="342"/>
        <v/>
      </c>
      <c r="BE365" s="34" t="str">
        <f t="shared" si="343"/>
        <v/>
      </c>
      <c r="BF365" s="34" t="str">
        <f t="shared" si="344"/>
        <v/>
      </c>
      <c r="BG365" s="34" t="str">
        <f t="shared" si="345"/>
        <v/>
      </c>
      <c r="BH365" s="34" t="str">
        <f t="shared" si="346"/>
        <v/>
      </c>
      <c r="BI365" s="34" t="str">
        <f t="shared" si="347"/>
        <v/>
      </c>
      <c r="BJ365" s="34" t="str">
        <f t="shared" si="348"/>
        <v/>
      </c>
      <c r="BK365" s="34" t="str">
        <f t="shared" si="349"/>
        <v/>
      </c>
      <c r="BL365" s="34" t="str">
        <f t="shared" si="350"/>
        <v/>
      </c>
      <c r="BM365" s="34" t="str">
        <f t="shared" si="351"/>
        <v/>
      </c>
      <c r="BN365" s="36" t="e">
        <f t="shared" si="340"/>
        <v>#DIV/0!</v>
      </c>
      <c r="BO365" s="36" t="e">
        <f t="shared" si="341"/>
        <v>#DIV/0!</v>
      </c>
      <c r="BP365" s="37" t="str">
        <f t="shared" si="310"/>
        <v/>
      </c>
      <c r="BQ365" s="37" t="str">
        <f t="shared" si="311"/>
        <v/>
      </c>
      <c r="BR365" s="37" t="str">
        <f t="shared" si="312"/>
        <v/>
      </c>
      <c r="BS365" s="37" t="str">
        <f t="shared" si="313"/>
        <v/>
      </c>
      <c r="BT365" s="37" t="str">
        <f t="shared" si="314"/>
        <v/>
      </c>
      <c r="BU365" s="37" t="str">
        <f t="shared" si="315"/>
        <v/>
      </c>
      <c r="BV365" s="37" t="str">
        <f t="shared" si="316"/>
        <v/>
      </c>
      <c r="BW365" s="37" t="str">
        <f t="shared" si="317"/>
        <v/>
      </c>
      <c r="BX365" s="37" t="str">
        <f t="shared" si="318"/>
        <v/>
      </c>
      <c r="BY365" s="37" t="str">
        <f t="shared" si="319"/>
        <v/>
      </c>
      <c r="BZ365" s="37" t="str">
        <f t="shared" si="320"/>
        <v/>
      </c>
      <c r="CA365" s="37" t="str">
        <f t="shared" si="321"/>
        <v/>
      </c>
      <c r="CB365" s="37" t="str">
        <f t="shared" si="322"/>
        <v/>
      </c>
      <c r="CC365" s="37" t="str">
        <f t="shared" si="323"/>
        <v/>
      </c>
      <c r="CD365" s="37" t="str">
        <f t="shared" si="324"/>
        <v/>
      </c>
      <c r="CE365" s="37" t="str">
        <f t="shared" si="325"/>
        <v/>
      </c>
      <c r="CF365" s="37" t="str">
        <f t="shared" si="326"/>
        <v/>
      </c>
      <c r="CG365" s="37" t="str">
        <f t="shared" si="327"/>
        <v/>
      </c>
      <c r="CH365" s="37" t="str">
        <f t="shared" si="328"/>
        <v/>
      </c>
      <c r="CI365" s="37" t="str">
        <f t="shared" si="329"/>
        <v/>
      </c>
    </row>
    <row r="366" spans="1:87" ht="12.75">
      <c r="A366" s="16"/>
      <c r="B366" s="14" t="str">
        <f>'Gene Table'!E365</f>
        <v>RPA1</v>
      </c>
      <c r="C366" s="14" t="s">
        <v>305</v>
      </c>
      <c r="D366" s="15" t="str">
        <f>IF(SUM('Test Sample Data'!D$3:D$98)&gt;10,IF(AND(ISNUMBER('Test Sample Data'!D365),'Test Sample Data'!D365&lt;$B$1,'Test Sample Data'!D365&gt;0),'Test Sample Data'!D365,$B$1),"")</f>
        <v/>
      </c>
      <c r="E366" s="15" t="str">
        <f>IF(SUM('Test Sample Data'!E$3:E$98)&gt;10,IF(AND(ISNUMBER('Test Sample Data'!E365),'Test Sample Data'!E365&lt;$B$1,'Test Sample Data'!E365&gt;0),'Test Sample Data'!E365,$B$1),"")</f>
        <v/>
      </c>
      <c r="F366" s="15" t="str">
        <f>IF(SUM('Test Sample Data'!F$3:F$98)&gt;10,IF(AND(ISNUMBER('Test Sample Data'!F365),'Test Sample Data'!F365&lt;$B$1,'Test Sample Data'!F365&gt;0),'Test Sample Data'!F365,$B$1),"")</f>
        <v/>
      </c>
      <c r="G366" s="15" t="str">
        <f>IF(SUM('Test Sample Data'!G$3:G$98)&gt;10,IF(AND(ISNUMBER('Test Sample Data'!G365),'Test Sample Data'!G365&lt;$B$1,'Test Sample Data'!G365&gt;0),'Test Sample Data'!G365,$B$1),"")</f>
        <v/>
      </c>
      <c r="H366" s="15" t="str">
        <f>IF(SUM('Test Sample Data'!H$3:H$98)&gt;10,IF(AND(ISNUMBER('Test Sample Data'!H365),'Test Sample Data'!H365&lt;$B$1,'Test Sample Data'!H365&gt;0),'Test Sample Data'!H365,$B$1),"")</f>
        <v/>
      </c>
      <c r="I366" s="15" t="str">
        <f>IF(SUM('Test Sample Data'!I$3:I$98)&gt;10,IF(AND(ISNUMBER('Test Sample Data'!I365),'Test Sample Data'!I365&lt;$B$1,'Test Sample Data'!I365&gt;0),'Test Sample Data'!I365,$B$1),"")</f>
        <v/>
      </c>
      <c r="J366" s="15" t="str">
        <f>IF(SUM('Test Sample Data'!J$3:J$98)&gt;10,IF(AND(ISNUMBER('Test Sample Data'!J365),'Test Sample Data'!J365&lt;$B$1,'Test Sample Data'!J365&gt;0),'Test Sample Data'!J365,$B$1),"")</f>
        <v/>
      </c>
      <c r="K366" s="15" t="str">
        <f>IF(SUM('Test Sample Data'!K$3:K$98)&gt;10,IF(AND(ISNUMBER('Test Sample Data'!K365),'Test Sample Data'!K365&lt;$B$1,'Test Sample Data'!K365&gt;0),'Test Sample Data'!K365,$B$1),"")</f>
        <v/>
      </c>
      <c r="L366" s="15" t="str">
        <f>IF(SUM('Test Sample Data'!L$3:L$98)&gt;10,IF(AND(ISNUMBER('Test Sample Data'!L365),'Test Sample Data'!L365&lt;$B$1,'Test Sample Data'!L365&gt;0),'Test Sample Data'!L365,$B$1),"")</f>
        <v/>
      </c>
      <c r="M366" s="15" t="str">
        <f>IF(SUM('Test Sample Data'!M$3:M$98)&gt;10,IF(AND(ISNUMBER('Test Sample Data'!M365),'Test Sample Data'!M365&lt;$B$1,'Test Sample Data'!M365&gt;0),'Test Sample Data'!M365,$B$1),"")</f>
        <v/>
      </c>
      <c r="N366" s="15" t="str">
        <f>'Gene Table'!E365</f>
        <v>RPA1</v>
      </c>
      <c r="O366" s="14" t="s">
        <v>305</v>
      </c>
      <c r="P366" s="15" t="str">
        <f>IF(SUM('Control Sample Data'!D$3:D$98)&gt;10,IF(AND(ISNUMBER('Control Sample Data'!D365),'Control Sample Data'!D365&lt;$B$1,'Control Sample Data'!D365&gt;0),'Control Sample Data'!D365,$B$1),"")</f>
        <v/>
      </c>
      <c r="Q366" s="15" t="str">
        <f>IF(SUM('Control Sample Data'!E$3:E$98)&gt;10,IF(AND(ISNUMBER('Control Sample Data'!E365),'Control Sample Data'!E365&lt;$B$1,'Control Sample Data'!E365&gt;0),'Control Sample Data'!E365,$B$1),"")</f>
        <v/>
      </c>
      <c r="R366" s="15" t="str">
        <f>IF(SUM('Control Sample Data'!F$3:F$98)&gt;10,IF(AND(ISNUMBER('Control Sample Data'!F365),'Control Sample Data'!F365&lt;$B$1,'Control Sample Data'!F365&gt;0),'Control Sample Data'!F365,$B$1),"")</f>
        <v/>
      </c>
      <c r="S366" s="15" t="str">
        <f>IF(SUM('Control Sample Data'!G$3:G$98)&gt;10,IF(AND(ISNUMBER('Control Sample Data'!G365),'Control Sample Data'!G365&lt;$B$1,'Control Sample Data'!G365&gt;0),'Control Sample Data'!G365,$B$1),"")</f>
        <v/>
      </c>
      <c r="T366" s="15" t="str">
        <f>IF(SUM('Control Sample Data'!H$3:H$98)&gt;10,IF(AND(ISNUMBER('Control Sample Data'!H365),'Control Sample Data'!H365&lt;$B$1,'Control Sample Data'!H365&gt;0),'Control Sample Data'!H365,$B$1),"")</f>
        <v/>
      </c>
      <c r="U366" s="15" t="str">
        <f>IF(SUM('Control Sample Data'!I$3:I$98)&gt;10,IF(AND(ISNUMBER('Control Sample Data'!I365),'Control Sample Data'!I365&lt;$B$1,'Control Sample Data'!I365&gt;0),'Control Sample Data'!I365,$B$1),"")</f>
        <v/>
      </c>
      <c r="V366" s="15" t="str">
        <f>IF(SUM('Control Sample Data'!J$3:J$98)&gt;10,IF(AND(ISNUMBER('Control Sample Data'!J365),'Control Sample Data'!J365&lt;$B$1,'Control Sample Data'!J365&gt;0),'Control Sample Data'!J365,$B$1),"")</f>
        <v/>
      </c>
      <c r="W366" s="15" t="str">
        <f>IF(SUM('Control Sample Data'!K$3:K$98)&gt;10,IF(AND(ISNUMBER('Control Sample Data'!K365),'Control Sample Data'!K365&lt;$B$1,'Control Sample Data'!K365&gt;0),'Control Sample Data'!K365,$B$1),"")</f>
        <v/>
      </c>
      <c r="X366" s="15" t="str">
        <f>IF(SUM('Control Sample Data'!L$3:L$98)&gt;10,IF(AND(ISNUMBER('Control Sample Data'!L365),'Control Sample Data'!L365&lt;$B$1,'Control Sample Data'!L365&gt;0),'Control Sample Data'!L365,$B$1),"")</f>
        <v/>
      </c>
      <c r="Y366" s="15" t="str">
        <f>IF(SUM('Control Sample Data'!M$3:M$98)&gt;10,IF(AND(ISNUMBER('Control Sample Data'!M365),'Control Sample Data'!M365&lt;$B$1,'Control Sample Data'!M365&gt;0),'Control Sample Data'!M365,$B$1),"")</f>
        <v/>
      </c>
      <c r="AT366" s="34" t="str">
        <f t="shared" si="330"/>
        <v/>
      </c>
      <c r="AU366" s="34" t="str">
        <f t="shared" si="331"/>
        <v/>
      </c>
      <c r="AV366" s="34" t="str">
        <f t="shared" si="332"/>
        <v/>
      </c>
      <c r="AW366" s="34" t="str">
        <f t="shared" si="333"/>
        <v/>
      </c>
      <c r="AX366" s="34" t="str">
        <f t="shared" si="334"/>
        <v/>
      </c>
      <c r="AY366" s="34" t="str">
        <f t="shared" si="335"/>
        <v/>
      </c>
      <c r="AZ366" s="34" t="str">
        <f t="shared" si="336"/>
        <v/>
      </c>
      <c r="BA366" s="34" t="str">
        <f t="shared" si="337"/>
        <v/>
      </c>
      <c r="BB366" s="34" t="str">
        <f t="shared" si="338"/>
        <v/>
      </c>
      <c r="BC366" s="34" t="str">
        <f t="shared" si="339"/>
        <v/>
      </c>
      <c r="BD366" s="34" t="str">
        <f t="shared" si="342"/>
        <v/>
      </c>
      <c r="BE366" s="34" t="str">
        <f t="shared" si="343"/>
        <v/>
      </c>
      <c r="BF366" s="34" t="str">
        <f t="shared" si="344"/>
        <v/>
      </c>
      <c r="BG366" s="34" t="str">
        <f t="shared" si="345"/>
        <v/>
      </c>
      <c r="BH366" s="34" t="str">
        <f t="shared" si="346"/>
        <v/>
      </c>
      <c r="BI366" s="34" t="str">
        <f t="shared" si="347"/>
        <v/>
      </c>
      <c r="BJ366" s="34" t="str">
        <f t="shared" si="348"/>
        <v/>
      </c>
      <c r="BK366" s="34" t="str">
        <f t="shared" si="349"/>
        <v/>
      </c>
      <c r="BL366" s="34" t="str">
        <f t="shared" si="350"/>
        <v/>
      </c>
      <c r="BM366" s="34" t="str">
        <f t="shared" si="351"/>
        <v/>
      </c>
      <c r="BN366" s="36" t="e">
        <f t="shared" si="340"/>
        <v>#DIV/0!</v>
      </c>
      <c r="BO366" s="36" t="e">
        <f t="shared" si="341"/>
        <v>#DIV/0!</v>
      </c>
      <c r="BP366" s="37" t="str">
        <f t="shared" si="310"/>
        <v/>
      </c>
      <c r="BQ366" s="37" t="str">
        <f t="shared" si="311"/>
        <v/>
      </c>
      <c r="BR366" s="37" t="str">
        <f t="shared" si="312"/>
        <v/>
      </c>
      <c r="BS366" s="37" t="str">
        <f t="shared" si="313"/>
        <v/>
      </c>
      <c r="BT366" s="37" t="str">
        <f t="shared" si="314"/>
        <v/>
      </c>
      <c r="BU366" s="37" t="str">
        <f t="shared" si="315"/>
        <v/>
      </c>
      <c r="BV366" s="37" t="str">
        <f t="shared" si="316"/>
        <v/>
      </c>
      <c r="BW366" s="37" t="str">
        <f t="shared" si="317"/>
        <v/>
      </c>
      <c r="BX366" s="37" t="str">
        <f t="shared" si="318"/>
        <v/>
      </c>
      <c r="BY366" s="37" t="str">
        <f t="shared" si="319"/>
        <v/>
      </c>
      <c r="BZ366" s="37" t="str">
        <f t="shared" si="320"/>
        <v/>
      </c>
      <c r="CA366" s="37" t="str">
        <f t="shared" si="321"/>
        <v/>
      </c>
      <c r="CB366" s="37" t="str">
        <f t="shared" si="322"/>
        <v/>
      </c>
      <c r="CC366" s="37" t="str">
        <f t="shared" si="323"/>
        <v/>
      </c>
      <c r="CD366" s="37" t="str">
        <f t="shared" si="324"/>
        <v/>
      </c>
      <c r="CE366" s="37" t="str">
        <f t="shared" si="325"/>
        <v/>
      </c>
      <c r="CF366" s="37" t="str">
        <f t="shared" si="326"/>
        <v/>
      </c>
      <c r="CG366" s="37" t="str">
        <f t="shared" si="327"/>
        <v/>
      </c>
      <c r="CH366" s="37" t="str">
        <f t="shared" si="328"/>
        <v/>
      </c>
      <c r="CI366" s="37" t="str">
        <f t="shared" si="329"/>
        <v/>
      </c>
    </row>
    <row r="367" spans="1:87" ht="12.75">
      <c r="A367" s="16"/>
      <c r="B367" s="14" t="str">
        <f>'Gene Table'!E366</f>
        <v>ACTB</v>
      </c>
      <c r="C367" s="14" t="s">
        <v>309</v>
      </c>
      <c r="D367" s="15" t="str">
        <f>IF(SUM('Test Sample Data'!D$3:D$98)&gt;10,IF(AND(ISNUMBER('Test Sample Data'!D366),'Test Sample Data'!D366&lt;$B$1,'Test Sample Data'!D366&gt;0),'Test Sample Data'!D366,$B$1),"")</f>
        <v/>
      </c>
      <c r="E367" s="15" t="str">
        <f>IF(SUM('Test Sample Data'!E$3:E$98)&gt;10,IF(AND(ISNUMBER('Test Sample Data'!E366),'Test Sample Data'!E366&lt;$B$1,'Test Sample Data'!E366&gt;0),'Test Sample Data'!E366,$B$1),"")</f>
        <v/>
      </c>
      <c r="F367" s="15" t="str">
        <f>IF(SUM('Test Sample Data'!F$3:F$98)&gt;10,IF(AND(ISNUMBER('Test Sample Data'!F366),'Test Sample Data'!F366&lt;$B$1,'Test Sample Data'!F366&gt;0),'Test Sample Data'!F366,$B$1),"")</f>
        <v/>
      </c>
      <c r="G367" s="15" t="str">
        <f>IF(SUM('Test Sample Data'!G$3:G$98)&gt;10,IF(AND(ISNUMBER('Test Sample Data'!G366),'Test Sample Data'!G366&lt;$B$1,'Test Sample Data'!G366&gt;0),'Test Sample Data'!G366,$B$1),"")</f>
        <v/>
      </c>
      <c r="H367" s="15" t="str">
        <f>IF(SUM('Test Sample Data'!H$3:H$98)&gt;10,IF(AND(ISNUMBER('Test Sample Data'!H366),'Test Sample Data'!H366&lt;$B$1,'Test Sample Data'!H366&gt;0),'Test Sample Data'!H366,$B$1),"")</f>
        <v/>
      </c>
      <c r="I367" s="15" t="str">
        <f>IF(SUM('Test Sample Data'!I$3:I$98)&gt;10,IF(AND(ISNUMBER('Test Sample Data'!I366),'Test Sample Data'!I366&lt;$B$1,'Test Sample Data'!I366&gt;0),'Test Sample Data'!I366,$B$1),"")</f>
        <v/>
      </c>
      <c r="J367" s="15" t="str">
        <f>IF(SUM('Test Sample Data'!J$3:J$98)&gt;10,IF(AND(ISNUMBER('Test Sample Data'!J366),'Test Sample Data'!J366&lt;$B$1,'Test Sample Data'!J366&gt;0),'Test Sample Data'!J366,$B$1),"")</f>
        <v/>
      </c>
      <c r="K367" s="15" t="str">
        <f>IF(SUM('Test Sample Data'!K$3:K$98)&gt;10,IF(AND(ISNUMBER('Test Sample Data'!K366),'Test Sample Data'!K366&lt;$B$1,'Test Sample Data'!K366&gt;0),'Test Sample Data'!K366,$B$1),"")</f>
        <v/>
      </c>
      <c r="L367" s="15" t="str">
        <f>IF(SUM('Test Sample Data'!L$3:L$98)&gt;10,IF(AND(ISNUMBER('Test Sample Data'!L366),'Test Sample Data'!L366&lt;$B$1,'Test Sample Data'!L366&gt;0),'Test Sample Data'!L366,$B$1),"")</f>
        <v/>
      </c>
      <c r="M367" s="15" t="str">
        <f>IF(SUM('Test Sample Data'!M$3:M$98)&gt;10,IF(AND(ISNUMBER('Test Sample Data'!M366),'Test Sample Data'!M366&lt;$B$1,'Test Sample Data'!M366&gt;0),'Test Sample Data'!M366,$B$1),"")</f>
        <v/>
      </c>
      <c r="N367" s="15" t="str">
        <f>'Gene Table'!E366</f>
        <v>ACTB</v>
      </c>
      <c r="O367" s="14" t="s">
        <v>309</v>
      </c>
      <c r="P367" s="15" t="str">
        <f>IF(SUM('Control Sample Data'!D$3:D$98)&gt;10,IF(AND(ISNUMBER('Control Sample Data'!D366),'Control Sample Data'!D366&lt;$B$1,'Control Sample Data'!D366&gt;0),'Control Sample Data'!D366,$B$1),"")</f>
        <v/>
      </c>
      <c r="Q367" s="15" t="str">
        <f>IF(SUM('Control Sample Data'!E$3:E$98)&gt;10,IF(AND(ISNUMBER('Control Sample Data'!E366),'Control Sample Data'!E366&lt;$B$1,'Control Sample Data'!E366&gt;0),'Control Sample Data'!E366,$B$1),"")</f>
        <v/>
      </c>
      <c r="R367" s="15" t="str">
        <f>IF(SUM('Control Sample Data'!F$3:F$98)&gt;10,IF(AND(ISNUMBER('Control Sample Data'!F366),'Control Sample Data'!F366&lt;$B$1,'Control Sample Data'!F366&gt;0),'Control Sample Data'!F366,$B$1),"")</f>
        <v/>
      </c>
      <c r="S367" s="15" t="str">
        <f>IF(SUM('Control Sample Data'!G$3:G$98)&gt;10,IF(AND(ISNUMBER('Control Sample Data'!G366),'Control Sample Data'!G366&lt;$B$1,'Control Sample Data'!G366&gt;0),'Control Sample Data'!G366,$B$1),"")</f>
        <v/>
      </c>
      <c r="T367" s="15" t="str">
        <f>IF(SUM('Control Sample Data'!H$3:H$98)&gt;10,IF(AND(ISNUMBER('Control Sample Data'!H366),'Control Sample Data'!H366&lt;$B$1,'Control Sample Data'!H366&gt;0),'Control Sample Data'!H366,$B$1),"")</f>
        <v/>
      </c>
      <c r="U367" s="15" t="str">
        <f>IF(SUM('Control Sample Data'!I$3:I$98)&gt;10,IF(AND(ISNUMBER('Control Sample Data'!I366),'Control Sample Data'!I366&lt;$B$1,'Control Sample Data'!I366&gt;0),'Control Sample Data'!I366,$B$1),"")</f>
        <v/>
      </c>
      <c r="V367" s="15" t="str">
        <f>IF(SUM('Control Sample Data'!J$3:J$98)&gt;10,IF(AND(ISNUMBER('Control Sample Data'!J366),'Control Sample Data'!J366&lt;$B$1,'Control Sample Data'!J366&gt;0),'Control Sample Data'!J366,$B$1),"")</f>
        <v/>
      </c>
      <c r="W367" s="15" t="str">
        <f>IF(SUM('Control Sample Data'!K$3:K$98)&gt;10,IF(AND(ISNUMBER('Control Sample Data'!K366),'Control Sample Data'!K366&lt;$B$1,'Control Sample Data'!K366&gt;0),'Control Sample Data'!K366,$B$1),"")</f>
        <v/>
      </c>
      <c r="X367" s="15" t="str">
        <f>IF(SUM('Control Sample Data'!L$3:L$98)&gt;10,IF(AND(ISNUMBER('Control Sample Data'!L366),'Control Sample Data'!L366&lt;$B$1,'Control Sample Data'!L366&gt;0),'Control Sample Data'!L366,$B$1),"")</f>
        <v/>
      </c>
      <c r="Y367" s="15" t="str">
        <f>IF(SUM('Control Sample Data'!M$3:M$98)&gt;10,IF(AND(ISNUMBER('Control Sample Data'!M366),'Control Sample Data'!M366&lt;$B$1,'Control Sample Data'!M366&gt;0),'Control Sample Data'!M366,$B$1),"")</f>
        <v/>
      </c>
      <c r="AT367" s="34" t="str">
        <f t="shared" si="330"/>
        <v/>
      </c>
      <c r="AU367" s="34" t="str">
        <f t="shared" si="331"/>
        <v/>
      </c>
      <c r="AV367" s="34" t="str">
        <f t="shared" si="332"/>
        <v/>
      </c>
      <c r="AW367" s="34" t="str">
        <f t="shared" si="333"/>
        <v/>
      </c>
      <c r="AX367" s="34" t="str">
        <f t="shared" si="334"/>
        <v/>
      </c>
      <c r="AY367" s="34" t="str">
        <f t="shared" si="335"/>
        <v/>
      </c>
      <c r="AZ367" s="34" t="str">
        <f t="shared" si="336"/>
        <v/>
      </c>
      <c r="BA367" s="34" t="str">
        <f t="shared" si="337"/>
        <v/>
      </c>
      <c r="BB367" s="34" t="str">
        <f t="shared" si="338"/>
        <v/>
      </c>
      <c r="BC367" s="34" t="str">
        <f t="shared" si="339"/>
        <v/>
      </c>
      <c r="BD367" s="34" t="str">
        <f t="shared" si="342"/>
        <v/>
      </c>
      <c r="BE367" s="34" t="str">
        <f t="shared" si="343"/>
        <v/>
      </c>
      <c r="BF367" s="34" t="str">
        <f t="shared" si="344"/>
        <v/>
      </c>
      <c r="BG367" s="34" t="str">
        <f t="shared" si="345"/>
        <v/>
      </c>
      <c r="BH367" s="34" t="str">
        <f t="shared" si="346"/>
        <v/>
      </c>
      <c r="BI367" s="34" t="str">
        <f t="shared" si="347"/>
        <v/>
      </c>
      <c r="BJ367" s="34" t="str">
        <f t="shared" si="348"/>
        <v/>
      </c>
      <c r="BK367" s="34" t="str">
        <f t="shared" si="349"/>
        <v/>
      </c>
      <c r="BL367" s="34" t="str">
        <f t="shared" si="350"/>
        <v/>
      </c>
      <c r="BM367" s="34" t="str">
        <f t="shared" si="351"/>
        <v/>
      </c>
      <c r="BN367" s="36" t="e">
        <f t="shared" si="340"/>
        <v>#DIV/0!</v>
      </c>
      <c r="BO367" s="36" t="e">
        <f t="shared" si="341"/>
        <v>#DIV/0!</v>
      </c>
      <c r="BP367" s="37" t="str">
        <f t="shared" si="310"/>
        <v/>
      </c>
      <c r="BQ367" s="37" t="str">
        <f t="shared" si="311"/>
        <v/>
      </c>
      <c r="BR367" s="37" t="str">
        <f t="shared" si="312"/>
        <v/>
      </c>
      <c r="BS367" s="37" t="str">
        <f t="shared" si="313"/>
        <v/>
      </c>
      <c r="BT367" s="37" t="str">
        <f t="shared" si="314"/>
        <v/>
      </c>
      <c r="BU367" s="37" t="str">
        <f t="shared" si="315"/>
        <v/>
      </c>
      <c r="BV367" s="37" t="str">
        <f t="shared" si="316"/>
        <v/>
      </c>
      <c r="BW367" s="37" t="str">
        <f t="shared" si="317"/>
        <v/>
      </c>
      <c r="BX367" s="37" t="str">
        <f t="shared" si="318"/>
        <v/>
      </c>
      <c r="BY367" s="37" t="str">
        <f t="shared" si="319"/>
        <v/>
      </c>
      <c r="BZ367" s="37" t="str">
        <f t="shared" si="320"/>
        <v/>
      </c>
      <c r="CA367" s="37" t="str">
        <f t="shared" si="321"/>
        <v/>
      </c>
      <c r="CB367" s="37" t="str">
        <f t="shared" si="322"/>
        <v/>
      </c>
      <c r="CC367" s="37" t="str">
        <f t="shared" si="323"/>
        <v/>
      </c>
      <c r="CD367" s="37" t="str">
        <f t="shared" si="324"/>
        <v/>
      </c>
      <c r="CE367" s="37" t="str">
        <f t="shared" si="325"/>
        <v/>
      </c>
      <c r="CF367" s="37" t="str">
        <f t="shared" si="326"/>
        <v/>
      </c>
      <c r="CG367" s="37" t="str">
        <f t="shared" si="327"/>
        <v/>
      </c>
      <c r="CH367" s="37" t="str">
        <f t="shared" si="328"/>
        <v/>
      </c>
      <c r="CI367" s="37" t="str">
        <f t="shared" si="329"/>
        <v/>
      </c>
    </row>
    <row r="368" spans="1:87" ht="12.75">
      <c r="A368" s="16"/>
      <c r="B368" s="14" t="str">
        <f>'Gene Table'!E367</f>
        <v>REV3L</v>
      </c>
      <c r="C368" s="14" t="s">
        <v>313</v>
      </c>
      <c r="D368" s="15" t="str">
        <f>IF(SUM('Test Sample Data'!D$3:D$98)&gt;10,IF(AND(ISNUMBER('Test Sample Data'!D367),'Test Sample Data'!D367&lt;$B$1,'Test Sample Data'!D367&gt;0),'Test Sample Data'!D367,$B$1),"")</f>
        <v/>
      </c>
      <c r="E368" s="15" t="str">
        <f>IF(SUM('Test Sample Data'!E$3:E$98)&gt;10,IF(AND(ISNUMBER('Test Sample Data'!E367),'Test Sample Data'!E367&lt;$B$1,'Test Sample Data'!E367&gt;0),'Test Sample Data'!E367,$B$1),"")</f>
        <v/>
      </c>
      <c r="F368" s="15" t="str">
        <f>IF(SUM('Test Sample Data'!F$3:F$98)&gt;10,IF(AND(ISNUMBER('Test Sample Data'!F367),'Test Sample Data'!F367&lt;$B$1,'Test Sample Data'!F367&gt;0),'Test Sample Data'!F367,$B$1),"")</f>
        <v/>
      </c>
      <c r="G368" s="15" t="str">
        <f>IF(SUM('Test Sample Data'!G$3:G$98)&gt;10,IF(AND(ISNUMBER('Test Sample Data'!G367),'Test Sample Data'!G367&lt;$B$1,'Test Sample Data'!G367&gt;0),'Test Sample Data'!G367,$B$1),"")</f>
        <v/>
      </c>
      <c r="H368" s="15" t="str">
        <f>IF(SUM('Test Sample Data'!H$3:H$98)&gt;10,IF(AND(ISNUMBER('Test Sample Data'!H367),'Test Sample Data'!H367&lt;$B$1,'Test Sample Data'!H367&gt;0),'Test Sample Data'!H367,$B$1),"")</f>
        <v/>
      </c>
      <c r="I368" s="15" t="str">
        <f>IF(SUM('Test Sample Data'!I$3:I$98)&gt;10,IF(AND(ISNUMBER('Test Sample Data'!I367),'Test Sample Data'!I367&lt;$B$1,'Test Sample Data'!I367&gt;0),'Test Sample Data'!I367,$B$1),"")</f>
        <v/>
      </c>
      <c r="J368" s="15" t="str">
        <f>IF(SUM('Test Sample Data'!J$3:J$98)&gt;10,IF(AND(ISNUMBER('Test Sample Data'!J367),'Test Sample Data'!J367&lt;$B$1,'Test Sample Data'!J367&gt;0),'Test Sample Data'!J367,$B$1),"")</f>
        <v/>
      </c>
      <c r="K368" s="15" t="str">
        <f>IF(SUM('Test Sample Data'!K$3:K$98)&gt;10,IF(AND(ISNUMBER('Test Sample Data'!K367),'Test Sample Data'!K367&lt;$B$1,'Test Sample Data'!K367&gt;0),'Test Sample Data'!K367,$B$1),"")</f>
        <v/>
      </c>
      <c r="L368" s="15" t="str">
        <f>IF(SUM('Test Sample Data'!L$3:L$98)&gt;10,IF(AND(ISNUMBER('Test Sample Data'!L367),'Test Sample Data'!L367&lt;$B$1,'Test Sample Data'!L367&gt;0),'Test Sample Data'!L367,$B$1),"")</f>
        <v/>
      </c>
      <c r="M368" s="15" t="str">
        <f>IF(SUM('Test Sample Data'!M$3:M$98)&gt;10,IF(AND(ISNUMBER('Test Sample Data'!M367),'Test Sample Data'!M367&lt;$B$1,'Test Sample Data'!M367&gt;0),'Test Sample Data'!M367,$B$1),"")</f>
        <v/>
      </c>
      <c r="N368" s="15" t="str">
        <f>'Gene Table'!E367</f>
        <v>REV3L</v>
      </c>
      <c r="O368" s="14" t="s">
        <v>313</v>
      </c>
      <c r="P368" s="15" t="str">
        <f>IF(SUM('Control Sample Data'!D$3:D$98)&gt;10,IF(AND(ISNUMBER('Control Sample Data'!D367),'Control Sample Data'!D367&lt;$B$1,'Control Sample Data'!D367&gt;0),'Control Sample Data'!D367,$B$1),"")</f>
        <v/>
      </c>
      <c r="Q368" s="15" t="str">
        <f>IF(SUM('Control Sample Data'!E$3:E$98)&gt;10,IF(AND(ISNUMBER('Control Sample Data'!E367),'Control Sample Data'!E367&lt;$B$1,'Control Sample Data'!E367&gt;0),'Control Sample Data'!E367,$B$1),"")</f>
        <v/>
      </c>
      <c r="R368" s="15" t="str">
        <f>IF(SUM('Control Sample Data'!F$3:F$98)&gt;10,IF(AND(ISNUMBER('Control Sample Data'!F367),'Control Sample Data'!F367&lt;$B$1,'Control Sample Data'!F367&gt;0),'Control Sample Data'!F367,$B$1),"")</f>
        <v/>
      </c>
      <c r="S368" s="15" t="str">
        <f>IF(SUM('Control Sample Data'!G$3:G$98)&gt;10,IF(AND(ISNUMBER('Control Sample Data'!G367),'Control Sample Data'!G367&lt;$B$1,'Control Sample Data'!G367&gt;0),'Control Sample Data'!G367,$B$1),"")</f>
        <v/>
      </c>
      <c r="T368" s="15" t="str">
        <f>IF(SUM('Control Sample Data'!H$3:H$98)&gt;10,IF(AND(ISNUMBER('Control Sample Data'!H367),'Control Sample Data'!H367&lt;$B$1,'Control Sample Data'!H367&gt;0),'Control Sample Data'!H367,$B$1),"")</f>
        <v/>
      </c>
      <c r="U368" s="15" t="str">
        <f>IF(SUM('Control Sample Data'!I$3:I$98)&gt;10,IF(AND(ISNUMBER('Control Sample Data'!I367),'Control Sample Data'!I367&lt;$B$1,'Control Sample Data'!I367&gt;0),'Control Sample Data'!I367,$B$1),"")</f>
        <v/>
      </c>
      <c r="V368" s="15" t="str">
        <f>IF(SUM('Control Sample Data'!J$3:J$98)&gt;10,IF(AND(ISNUMBER('Control Sample Data'!J367),'Control Sample Data'!J367&lt;$B$1,'Control Sample Data'!J367&gt;0),'Control Sample Data'!J367,$B$1),"")</f>
        <v/>
      </c>
      <c r="W368" s="15" t="str">
        <f>IF(SUM('Control Sample Data'!K$3:K$98)&gt;10,IF(AND(ISNUMBER('Control Sample Data'!K367),'Control Sample Data'!K367&lt;$B$1,'Control Sample Data'!K367&gt;0),'Control Sample Data'!K367,$B$1),"")</f>
        <v/>
      </c>
      <c r="X368" s="15" t="str">
        <f>IF(SUM('Control Sample Data'!L$3:L$98)&gt;10,IF(AND(ISNUMBER('Control Sample Data'!L367),'Control Sample Data'!L367&lt;$B$1,'Control Sample Data'!L367&gt;0),'Control Sample Data'!L367,$B$1),"")</f>
        <v/>
      </c>
      <c r="Y368" s="15" t="str">
        <f>IF(SUM('Control Sample Data'!M$3:M$98)&gt;10,IF(AND(ISNUMBER('Control Sample Data'!M367),'Control Sample Data'!M367&lt;$B$1,'Control Sample Data'!M367&gt;0),'Control Sample Data'!M367,$B$1),"")</f>
        <v/>
      </c>
      <c r="AT368" s="34" t="str">
        <f t="shared" si="330"/>
        <v/>
      </c>
      <c r="AU368" s="34" t="str">
        <f t="shared" si="331"/>
        <v/>
      </c>
      <c r="AV368" s="34" t="str">
        <f t="shared" si="332"/>
        <v/>
      </c>
      <c r="AW368" s="34" t="str">
        <f t="shared" si="333"/>
        <v/>
      </c>
      <c r="AX368" s="34" t="str">
        <f t="shared" si="334"/>
        <v/>
      </c>
      <c r="AY368" s="34" t="str">
        <f t="shared" si="335"/>
        <v/>
      </c>
      <c r="AZ368" s="34" t="str">
        <f t="shared" si="336"/>
        <v/>
      </c>
      <c r="BA368" s="34" t="str">
        <f t="shared" si="337"/>
        <v/>
      </c>
      <c r="BB368" s="34" t="str">
        <f t="shared" si="338"/>
        <v/>
      </c>
      <c r="BC368" s="34" t="str">
        <f t="shared" si="339"/>
        <v/>
      </c>
      <c r="BD368" s="34" t="str">
        <f t="shared" si="342"/>
        <v/>
      </c>
      <c r="BE368" s="34" t="str">
        <f t="shared" si="343"/>
        <v/>
      </c>
      <c r="BF368" s="34" t="str">
        <f t="shared" si="344"/>
        <v/>
      </c>
      <c r="BG368" s="34" t="str">
        <f t="shared" si="345"/>
        <v/>
      </c>
      <c r="BH368" s="34" t="str">
        <f t="shared" si="346"/>
        <v/>
      </c>
      <c r="BI368" s="34" t="str">
        <f t="shared" si="347"/>
        <v/>
      </c>
      <c r="BJ368" s="34" t="str">
        <f t="shared" si="348"/>
        <v/>
      </c>
      <c r="BK368" s="34" t="str">
        <f t="shared" si="349"/>
        <v/>
      </c>
      <c r="BL368" s="34" t="str">
        <f t="shared" si="350"/>
        <v/>
      </c>
      <c r="BM368" s="34" t="str">
        <f t="shared" si="351"/>
        <v/>
      </c>
      <c r="BN368" s="36" t="e">
        <f t="shared" si="340"/>
        <v>#DIV/0!</v>
      </c>
      <c r="BO368" s="36" t="e">
        <f t="shared" si="341"/>
        <v>#DIV/0!</v>
      </c>
      <c r="BP368" s="37" t="str">
        <f t="shared" si="310"/>
        <v/>
      </c>
      <c r="BQ368" s="37" t="str">
        <f t="shared" si="311"/>
        <v/>
      </c>
      <c r="BR368" s="37" t="str">
        <f t="shared" si="312"/>
        <v/>
      </c>
      <c r="BS368" s="37" t="str">
        <f t="shared" si="313"/>
        <v/>
      </c>
      <c r="BT368" s="37" t="str">
        <f t="shared" si="314"/>
        <v/>
      </c>
      <c r="BU368" s="37" t="str">
        <f t="shared" si="315"/>
        <v/>
      </c>
      <c r="BV368" s="37" t="str">
        <f t="shared" si="316"/>
        <v/>
      </c>
      <c r="BW368" s="37" t="str">
        <f t="shared" si="317"/>
        <v/>
      </c>
      <c r="BX368" s="37" t="str">
        <f t="shared" si="318"/>
        <v/>
      </c>
      <c r="BY368" s="37" t="str">
        <f t="shared" si="319"/>
        <v/>
      </c>
      <c r="BZ368" s="37" t="str">
        <f t="shared" si="320"/>
        <v/>
      </c>
      <c r="CA368" s="37" t="str">
        <f t="shared" si="321"/>
        <v/>
      </c>
      <c r="CB368" s="37" t="str">
        <f t="shared" si="322"/>
        <v/>
      </c>
      <c r="CC368" s="37" t="str">
        <f t="shared" si="323"/>
        <v/>
      </c>
      <c r="CD368" s="37" t="str">
        <f t="shared" si="324"/>
        <v/>
      </c>
      <c r="CE368" s="37" t="str">
        <f t="shared" si="325"/>
        <v/>
      </c>
      <c r="CF368" s="37" t="str">
        <f t="shared" si="326"/>
        <v/>
      </c>
      <c r="CG368" s="37" t="str">
        <f t="shared" si="327"/>
        <v/>
      </c>
      <c r="CH368" s="37" t="str">
        <f t="shared" si="328"/>
        <v/>
      </c>
      <c r="CI368" s="37" t="str">
        <f t="shared" si="329"/>
        <v/>
      </c>
    </row>
    <row r="369" spans="1:87" ht="12.75">
      <c r="A369" s="16"/>
      <c r="B369" s="14" t="str">
        <f>'Gene Table'!E368</f>
        <v>RELA</v>
      </c>
      <c r="C369" s="14" t="s">
        <v>317</v>
      </c>
      <c r="D369" s="15" t="str">
        <f>IF(SUM('Test Sample Data'!D$3:D$98)&gt;10,IF(AND(ISNUMBER('Test Sample Data'!D368),'Test Sample Data'!D368&lt;$B$1,'Test Sample Data'!D368&gt;0),'Test Sample Data'!D368,$B$1),"")</f>
        <v/>
      </c>
      <c r="E369" s="15" t="str">
        <f>IF(SUM('Test Sample Data'!E$3:E$98)&gt;10,IF(AND(ISNUMBER('Test Sample Data'!E368),'Test Sample Data'!E368&lt;$B$1,'Test Sample Data'!E368&gt;0),'Test Sample Data'!E368,$B$1),"")</f>
        <v/>
      </c>
      <c r="F369" s="15" t="str">
        <f>IF(SUM('Test Sample Data'!F$3:F$98)&gt;10,IF(AND(ISNUMBER('Test Sample Data'!F368),'Test Sample Data'!F368&lt;$B$1,'Test Sample Data'!F368&gt;0),'Test Sample Data'!F368,$B$1),"")</f>
        <v/>
      </c>
      <c r="G369" s="15" t="str">
        <f>IF(SUM('Test Sample Data'!G$3:G$98)&gt;10,IF(AND(ISNUMBER('Test Sample Data'!G368),'Test Sample Data'!G368&lt;$B$1,'Test Sample Data'!G368&gt;0),'Test Sample Data'!G368,$B$1),"")</f>
        <v/>
      </c>
      <c r="H369" s="15" t="str">
        <f>IF(SUM('Test Sample Data'!H$3:H$98)&gt;10,IF(AND(ISNUMBER('Test Sample Data'!H368),'Test Sample Data'!H368&lt;$B$1,'Test Sample Data'!H368&gt;0),'Test Sample Data'!H368,$B$1),"")</f>
        <v/>
      </c>
      <c r="I369" s="15" t="str">
        <f>IF(SUM('Test Sample Data'!I$3:I$98)&gt;10,IF(AND(ISNUMBER('Test Sample Data'!I368),'Test Sample Data'!I368&lt;$B$1,'Test Sample Data'!I368&gt;0),'Test Sample Data'!I368,$B$1),"")</f>
        <v/>
      </c>
      <c r="J369" s="15" t="str">
        <f>IF(SUM('Test Sample Data'!J$3:J$98)&gt;10,IF(AND(ISNUMBER('Test Sample Data'!J368),'Test Sample Data'!J368&lt;$B$1,'Test Sample Data'!J368&gt;0),'Test Sample Data'!J368,$B$1),"")</f>
        <v/>
      </c>
      <c r="K369" s="15" t="str">
        <f>IF(SUM('Test Sample Data'!K$3:K$98)&gt;10,IF(AND(ISNUMBER('Test Sample Data'!K368),'Test Sample Data'!K368&lt;$B$1,'Test Sample Data'!K368&gt;0),'Test Sample Data'!K368,$B$1),"")</f>
        <v/>
      </c>
      <c r="L369" s="15" t="str">
        <f>IF(SUM('Test Sample Data'!L$3:L$98)&gt;10,IF(AND(ISNUMBER('Test Sample Data'!L368),'Test Sample Data'!L368&lt;$B$1,'Test Sample Data'!L368&gt;0),'Test Sample Data'!L368,$B$1),"")</f>
        <v/>
      </c>
      <c r="M369" s="15" t="str">
        <f>IF(SUM('Test Sample Data'!M$3:M$98)&gt;10,IF(AND(ISNUMBER('Test Sample Data'!M368),'Test Sample Data'!M368&lt;$B$1,'Test Sample Data'!M368&gt;0),'Test Sample Data'!M368,$B$1),"")</f>
        <v/>
      </c>
      <c r="N369" s="15" t="str">
        <f>'Gene Table'!E368</f>
        <v>RELA</v>
      </c>
      <c r="O369" s="14" t="s">
        <v>317</v>
      </c>
      <c r="P369" s="15" t="str">
        <f>IF(SUM('Control Sample Data'!D$3:D$98)&gt;10,IF(AND(ISNUMBER('Control Sample Data'!D368),'Control Sample Data'!D368&lt;$B$1,'Control Sample Data'!D368&gt;0),'Control Sample Data'!D368,$B$1),"")</f>
        <v/>
      </c>
      <c r="Q369" s="15" t="str">
        <f>IF(SUM('Control Sample Data'!E$3:E$98)&gt;10,IF(AND(ISNUMBER('Control Sample Data'!E368),'Control Sample Data'!E368&lt;$B$1,'Control Sample Data'!E368&gt;0),'Control Sample Data'!E368,$B$1),"")</f>
        <v/>
      </c>
      <c r="R369" s="15" t="str">
        <f>IF(SUM('Control Sample Data'!F$3:F$98)&gt;10,IF(AND(ISNUMBER('Control Sample Data'!F368),'Control Sample Data'!F368&lt;$B$1,'Control Sample Data'!F368&gt;0),'Control Sample Data'!F368,$B$1),"")</f>
        <v/>
      </c>
      <c r="S369" s="15" t="str">
        <f>IF(SUM('Control Sample Data'!G$3:G$98)&gt;10,IF(AND(ISNUMBER('Control Sample Data'!G368),'Control Sample Data'!G368&lt;$B$1,'Control Sample Data'!G368&gt;0),'Control Sample Data'!G368,$B$1),"")</f>
        <v/>
      </c>
      <c r="T369" s="15" t="str">
        <f>IF(SUM('Control Sample Data'!H$3:H$98)&gt;10,IF(AND(ISNUMBER('Control Sample Data'!H368),'Control Sample Data'!H368&lt;$B$1,'Control Sample Data'!H368&gt;0),'Control Sample Data'!H368,$B$1),"")</f>
        <v/>
      </c>
      <c r="U369" s="15" t="str">
        <f>IF(SUM('Control Sample Data'!I$3:I$98)&gt;10,IF(AND(ISNUMBER('Control Sample Data'!I368),'Control Sample Data'!I368&lt;$B$1,'Control Sample Data'!I368&gt;0),'Control Sample Data'!I368,$B$1),"")</f>
        <v/>
      </c>
      <c r="V369" s="15" t="str">
        <f>IF(SUM('Control Sample Data'!J$3:J$98)&gt;10,IF(AND(ISNUMBER('Control Sample Data'!J368),'Control Sample Data'!J368&lt;$B$1,'Control Sample Data'!J368&gt;0),'Control Sample Data'!J368,$B$1),"")</f>
        <v/>
      </c>
      <c r="W369" s="15" t="str">
        <f>IF(SUM('Control Sample Data'!K$3:K$98)&gt;10,IF(AND(ISNUMBER('Control Sample Data'!K368),'Control Sample Data'!K368&lt;$B$1,'Control Sample Data'!K368&gt;0),'Control Sample Data'!K368,$B$1),"")</f>
        <v/>
      </c>
      <c r="X369" s="15" t="str">
        <f>IF(SUM('Control Sample Data'!L$3:L$98)&gt;10,IF(AND(ISNUMBER('Control Sample Data'!L368),'Control Sample Data'!L368&lt;$B$1,'Control Sample Data'!L368&gt;0),'Control Sample Data'!L368,$B$1),"")</f>
        <v/>
      </c>
      <c r="Y369" s="15" t="str">
        <f>IF(SUM('Control Sample Data'!M$3:M$98)&gt;10,IF(AND(ISNUMBER('Control Sample Data'!M368),'Control Sample Data'!M368&lt;$B$1,'Control Sample Data'!M368&gt;0),'Control Sample Data'!M368,$B$1),"")</f>
        <v/>
      </c>
      <c r="AT369" s="34" t="str">
        <f t="shared" si="330"/>
        <v/>
      </c>
      <c r="AU369" s="34" t="str">
        <f t="shared" si="331"/>
        <v/>
      </c>
      <c r="AV369" s="34" t="str">
        <f t="shared" si="332"/>
        <v/>
      </c>
      <c r="AW369" s="34" t="str">
        <f t="shared" si="333"/>
        <v/>
      </c>
      <c r="AX369" s="34" t="str">
        <f t="shared" si="334"/>
        <v/>
      </c>
      <c r="AY369" s="34" t="str">
        <f t="shared" si="335"/>
        <v/>
      </c>
      <c r="AZ369" s="34" t="str">
        <f t="shared" si="336"/>
        <v/>
      </c>
      <c r="BA369" s="34" t="str">
        <f t="shared" si="337"/>
        <v/>
      </c>
      <c r="BB369" s="34" t="str">
        <f t="shared" si="338"/>
        <v/>
      </c>
      <c r="BC369" s="34" t="str">
        <f t="shared" si="339"/>
        <v/>
      </c>
      <c r="BD369" s="34" t="str">
        <f t="shared" si="342"/>
        <v/>
      </c>
      <c r="BE369" s="34" t="str">
        <f t="shared" si="343"/>
        <v/>
      </c>
      <c r="BF369" s="34" t="str">
        <f t="shared" si="344"/>
        <v/>
      </c>
      <c r="BG369" s="34" t="str">
        <f t="shared" si="345"/>
        <v/>
      </c>
      <c r="BH369" s="34" t="str">
        <f t="shared" si="346"/>
        <v/>
      </c>
      <c r="BI369" s="34" t="str">
        <f t="shared" si="347"/>
        <v/>
      </c>
      <c r="BJ369" s="34" t="str">
        <f t="shared" si="348"/>
        <v/>
      </c>
      <c r="BK369" s="34" t="str">
        <f t="shared" si="349"/>
        <v/>
      </c>
      <c r="BL369" s="34" t="str">
        <f t="shared" si="350"/>
        <v/>
      </c>
      <c r="BM369" s="34" t="str">
        <f t="shared" si="351"/>
        <v/>
      </c>
      <c r="BN369" s="36" t="e">
        <f t="shared" si="340"/>
        <v>#DIV/0!</v>
      </c>
      <c r="BO369" s="36" t="e">
        <f t="shared" si="341"/>
        <v>#DIV/0!</v>
      </c>
      <c r="BP369" s="37" t="str">
        <f t="shared" si="310"/>
        <v/>
      </c>
      <c r="BQ369" s="37" t="str">
        <f t="shared" si="311"/>
        <v/>
      </c>
      <c r="BR369" s="37" t="str">
        <f t="shared" si="312"/>
        <v/>
      </c>
      <c r="BS369" s="37" t="str">
        <f t="shared" si="313"/>
        <v/>
      </c>
      <c r="BT369" s="37" t="str">
        <f t="shared" si="314"/>
        <v/>
      </c>
      <c r="BU369" s="37" t="str">
        <f t="shared" si="315"/>
        <v/>
      </c>
      <c r="BV369" s="37" t="str">
        <f t="shared" si="316"/>
        <v/>
      </c>
      <c r="BW369" s="37" t="str">
        <f t="shared" si="317"/>
        <v/>
      </c>
      <c r="BX369" s="37" t="str">
        <f t="shared" si="318"/>
        <v/>
      </c>
      <c r="BY369" s="37" t="str">
        <f t="shared" si="319"/>
        <v/>
      </c>
      <c r="BZ369" s="37" t="str">
        <f t="shared" si="320"/>
        <v/>
      </c>
      <c r="CA369" s="37" t="str">
        <f t="shared" si="321"/>
        <v/>
      </c>
      <c r="CB369" s="37" t="str">
        <f t="shared" si="322"/>
        <v/>
      </c>
      <c r="CC369" s="37" t="str">
        <f t="shared" si="323"/>
        <v/>
      </c>
      <c r="CD369" s="37" t="str">
        <f t="shared" si="324"/>
        <v/>
      </c>
      <c r="CE369" s="37" t="str">
        <f t="shared" si="325"/>
        <v/>
      </c>
      <c r="CF369" s="37" t="str">
        <f t="shared" si="326"/>
        <v/>
      </c>
      <c r="CG369" s="37" t="str">
        <f t="shared" si="327"/>
        <v/>
      </c>
      <c r="CH369" s="37" t="str">
        <f t="shared" si="328"/>
        <v/>
      </c>
      <c r="CI369" s="37" t="str">
        <f t="shared" si="329"/>
        <v/>
      </c>
    </row>
    <row r="370" spans="1:87" ht="12.75">
      <c r="A370" s="16"/>
      <c r="B370" s="14" t="str">
        <f>'Gene Table'!E369</f>
        <v>RBBP8</v>
      </c>
      <c r="C370" s="14" t="s">
        <v>321</v>
      </c>
      <c r="D370" s="15" t="str">
        <f>IF(SUM('Test Sample Data'!D$3:D$98)&gt;10,IF(AND(ISNUMBER('Test Sample Data'!D369),'Test Sample Data'!D369&lt;$B$1,'Test Sample Data'!D369&gt;0),'Test Sample Data'!D369,$B$1),"")</f>
        <v/>
      </c>
      <c r="E370" s="15" t="str">
        <f>IF(SUM('Test Sample Data'!E$3:E$98)&gt;10,IF(AND(ISNUMBER('Test Sample Data'!E369),'Test Sample Data'!E369&lt;$B$1,'Test Sample Data'!E369&gt;0),'Test Sample Data'!E369,$B$1),"")</f>
        <v/>
      </c>
      <c r="F370" s="15" t="str">
        <f>IF(SUM('Test Sample Data'!F$3:F$98)&gt;10,IF(AND(ISNUMBER('Test Sample Data'!F369),'Test Sample Data'!F369&lt;$B$1,'Test Sample Data'!F369&gt;0),'Test Sample Data'!F369,$B$1),"")</f>
        <v/>
      </c>
      <c r="G370" s="15" t="str">
        <f>IF(SUM('Test Sample Data'!G$3:G$98)&gt;10,IF(AND(ISNUMBER('Test Sample Data'!G369),'Test Sample Data'!G369&lt;$B$1,'Test Sample Data'!G369&gt;0),'Test Sample Data'!G369,$B$1),"")</f>
        <v/>
      </c>
      <c r="H370" s="15" t="str">
        <f>IF(SUM('Test Sample Data'!H$3:H$98)&gt;10,IF(AND(ISNUMBER('Test Sample Data'!H369),'Test Sample Data'!H369&lt;$B$1,'Test Sample Data'!H369&gt;0),'Test Sample Data'!H369,$B$1),"")</f>
        <v/>
      </c>
      <c r="I370" s="15" t="str">
        <f>IF(SUM('Test Sample Data'!I$3:I$98)&gt;10,IF(AND(ISNUMBER('Test Sample Data'!I369),'Test Sample Data'!I369&lt;$B$1,'Test Sample Data'!I369&gt;0),'Test Sample Data'!I369,$B$1),"")</f>
        <v/>
      </c>
      <c r="J370" s="15" t="str">
        <f>IF(SUM('Test Sample Data'!J$3:J$98)&gt;10,IF(AND(ISNUMBER('Test Sample Data'!J369),'Test Sample Data'!J369&lt;$B$1,'Test Sample Data'!J369&gt;0),'Test Sample Data'!J369,$B$1),"")</f>
        <v/>
      </c>
      <c r="K370" s="15" t="str">
        <f>IF(SUM('Test Sample Data'!K$3:K$98)&gt;10,IF(AND(ISNUMBER('Test Sample Data'!K369),'Test Sample Data'!K369&lt;$B$1,'Test Sample Data'!K369&gt;0),'Test Sample Data'!K369,$B$1),"")</f>
        <v/>
      </c>
      <c r="L370" s="15" t="str">
        <f>IF(SUM('Test Sample Data'!L$3:L$98)&gt;10,IF(AND(ISNUMBER('Test Sample Data'!L369),'Test Sample Data'!L369&lt;$B$1,'Test Sample Data'!L369&gt;0),'Test Sample Data'!L369,$B$1),"")</f>
        <v/>
      </c>
      <c r="M370" s="15" t="str">
        <f>IF(SUM('Test Sample Data'!M$3:M$98)&gt;10,IF(AND(ISNUMBER('Test Sample Data'!M369),'Test Sample Data'!M369&lt;$B$1,'Test Sample Data'!M369&gt;0),'Test Sample Data'!M369,$B$1),"")</f>
        <v/>
      </c>
      <c r="N370" s="15" t="str">
        <f>'Gene Table'!E369</f>
        <v>RBBP8</v>
      </c>
      <c r="O370" s="14" t="s">
        <v>321</v>
      </c>
      <c r="P370" s="15" t="str">
        <f>IF(SUM('Control Sample Data'!D$3:D$98)&gt;10,IF(AND(ISNUMBER('Control Sample Data'!D369),'Control Sample Data'!D369&lt;$B$1,'Control Sample Data'!D369&gt;0),'Control Sample Data'!D369,$B$1),"")</f>
        <v/>
      </c>
      <c r="Q370" s="15" t="str">
        <f>IF(SUM('Control Sample Data'!E$3:E$98)&gt;10,IF(AND(ISNUMBER('Control Sample Data'!E369),'Control Sample Data'!E369&lt;$B$1,'Control Sample Data'!E369&gt;0),'Control Sample Data'!E369,$B$1),"")</f>
        <v/>
      </c>
      <c r="R370" s="15" t="str">
        <f>IF(SUM('Control Sample Data'!F$3:F$98)&gt;10,IF(AND(ISNUMBER('Control Sample Data'!F369),'Control Sample Data'!F369&lt;$B$1,'Control Sample Data'!F369&gt;0),'Control Sample Data'!F369,$B$1),"")</f>
        <v/>
      </c>
      <c r="S370" s="15" t="str">
        <f>IF(SUM('Control Sample Data'!G$3:G$98)&gt;10,IF(AND(ISNUMBER('Control Sample Data'!G369),'Control Sample Data'!G369&lt;$B$1,'Control Sample Data'!G369&gt;0),'Control Sample Data'!G369,$B$1),"")</f>
        <v/>
      </c>
      <c r="T370" s="15" t="str">
        <f>IF(SUM('Control Sample Data'!H$3:H$98)&gt;10,IF(AND(ISNUMBER('Control Sample Data'!H369),'Control Sample Data'!H369&lt;$B$1,'Control Sample Data'!H369&gt;0),'Control Sample Data'!H369,$B$1),"")</f>
        <v/>
      </c>
      <c r="U370" s="15" t="str">
        <f>IF(SUM('Control Sample Data'!I$3:I$98)&gt;10,IF(AND(ISNUMBER('Control Sample Data'!I369),'Control Sample Data'!I369&lt;$B$1,'Control Sample Data'!I369&gt;0),'Control Sample Data'!I369,$B$1),"")</f>
        <v/>
      </c>
      <c r="V370" s="15" t="str">
        <f>IF(SUM('Control Sample Data'!J$3:J$98)&gt;10,IF(AND(ISNUMBER('Control Sample Data'!J369),'Control Sample Data'!J369&lt;$B$1,'Control Sample Data'!J369&gt;0),'Control Sample Data'!J369,$B$1),"")</f>
        <v/>
      </c>
      <c r="W370" s="15" t="str">
        <f>IF(SUM('Control Sample Data'!K$3:K$98)&gt;10,IF(AND(ISNUMBER('Control Sample Data'!K369),'Control Sample Data'!K369&lt;$B$1,'Control Sample Data'!K369&gt;0),'Control Sample Data'!K369,$B$1),"")</f>
        <v/>
      </c>
      <c r="X370" s="15" t="str">
        <f>IF(SUM('Control Sample Data'!L$3:L$98)&gt;10,IF(AND(ISNUMBER('Control Sample Data'!L369),'Control Sample Data'!L369&lt;$B$1,'Control Sample Data'!L369&gt;0),'Control Sample Data'!L369,$B$1),"")</f>
        <v/>
      </c>
      <c r="Y370" s="15" t="str">
        <f>IF(SUM('Control Sample Data'!M$3:M$98)&gt;10,IF(AND(ISNUMBER('Control Sample Data'!M369),'Control Sample Data'!M369&lt;$B$1,'Control Sample Data'!M369&gt;0),'Control Sample Data'!M369,$B$1),"")</f>
        <v/>
      </c>
      <c r="AT370" s="34" t="str">
        <f t="shared" si="330"/>
        <v/>
      </c>
      <c r="AU370" s="34" t="str">
        <f t="shared" si="331"/>
        <v/>
      </c>
      <c r="AV370" s="34" t="str">
        <f t="shared" si="332"/>
        <v/>
      </c>
      <c r="AW370" s="34" t="str">
        <f t="shared" si="333"/>
        <v/>
      </c>
      <c r="AX370" s="34" t="str">
        <f t="shared" si="334"/>
        <v/>
      </c>
      <c r="AY370" s="34" t="str">
        <f t="shared" si="335"/>
        <v/>
      </c>
      <c r="AZ370" s="34" t="str">
        <f t="shared" si="336"/>
        <v/>
      </c>
      <c r="BA370" s="34" t="str">
        <f t="shared" si="337"/>
        <v/>
      </c>
      <c r="BB370" s="34" t="str">
        <f t="shared" si="338"/>
        <v/>
      </c>
      <c r="BC370" s="34" t="str">
        <f t="shared" si="339"/>
        <v/>
      </c>
      <c r="BD370" s="34" t="str">
        <f t="shared" si="342"/>
        <v/>
      </c>
      <c r="BE370" s="34" t="str">
        <f t="shared" si="343"/>
        <v/>
      </c>
      <c r="BF370" s="34" t="str">
        <f t="shared" si="344"/>
        <v/>
      </c>
      <c r="BG370" s="34" t="str">
        <f t="shared" si="345"/>
        <v/>
      </c>
      <c r="BH370" s="34" t="str">
        <f t="shared" si="346"/>
        <v/>
      </c>
      <c r="BI370" s="34" t="str">
        <f t="shared" si="347"/>
        <v/>
      </c>
      <c r="BJ370" s="34" t="str">
        <f t="shared" si="348"/>
        <v/>
      </c>
      <c r="BK370" s="34" t="str">
        <f t="shared" si="349"/>
        <v/>
      </c>
      <c r="BL370" s="34" t="str">
        <f t="shared" si="350"/>
        <v/>
      </c>
      <c r="BM370" s="34" t="str">
        <f t="shared" si="351"/>
        <v/>
      </c>
      <c r="BN370" s="36" t="e">
        <f t="shared" si="340"/>
        <v>#DIV/0!</v>
      </c>
      <c r="BO370" s="36" t="e">
        <f t="shared" si="341"/>
        <v>#DIV/0!</v>
      </c>
      <c r="BP370" s="37" t="str">
        <f t="shared" si="310"/>
        <v/>
      </c>
      <c r="BQ370" s="37" t="str">
        <f t="shared" si="311"/>
        <v/>
      </c>
      <c r="BR370" s="37" t="str">
        <f t="shared" si="312"/>
        <v/>
      </c>
      <c r="BS370" s="37" t="str">
        <f t="shared" si="313"/>
        <v/>
      </c>
      <c r="BT370" s="37" t="str">
        <f t="shared" si="314"/>
        <v/>
      </c>
      <c r="BU370" s="37" t="str">
        <f t="shared" si="315"/>
        <v/>
      </c>
      <c r="BV370" s="37" t="str">
        <f t="shared" si="316"/>
        <v/>
      </c>
      <c r="BW370" s="37" t="str">
        <f t="shared" si="317"/>
        <v/>
      </c>
      <c r="BX370" s="37" t="str">
        <f t="shared" si="318"/>
        <v/>
      </c>
      <c r="BY370" s="37" t="str">
        <f t="shared" si="319"/>
        <v/>
      </c>
      <c r="BZ370" s="37" t="str">
        <f t="shared" si="320"/>
        <v/>
      </c>
      <c r="CA370" s="37" t="str">
        <f t="shared" si="321"/>
        <v/>
      </c>
      <c r="CB370" s="37" t="str">
        <f t="shared" si="322"/>
        <v/>
      </c>
      <c r="CC370" s="37" t="str">
        <f t="shared" si="323"/>
        <v/>
      </c>
      <c r="CD370" s="37" t="str">
        <f t="shared" si="324"/>
        <v/>
      </c>
      <c r="CE370" s="37" t="str">
        <f t="shared" si="325"/>
        <v/>
      </c>
      <c r="CF370" s="37" t="str">
        <f t="shared" si="326"/>
        <v/>
      </c>
      <c r="CG370" s="37" t="str">
        <f t="shared" si="327"/>
        <v/>
      </c>
      <c r="CH370" s="37" t="str">
        <f t="shared" si="328"/>
        <v/>
      </c>
      <c r="CI370" s="37" t="str">
        <f t="shared" si="329"/>
        <v/>
      </c>
    </row>
    <row r="371" spans="1:87" ht="12.75">
      <c r="A371" s="16"/>
      <c r="B371" s="14" t="str">
        <f>'Gene Table'!E370</f>
        <v>RAD17</v>
      </c>
      <c r="C371" s="14" t="s">
        <v>325</v>
      </c>
      <c r="D371" s="15" t="str">
        <f>IF(SUM('Test Sample Data'!D$3:D$98)&gt;10,IF(AND(ISNUMBER('Test Sample Data'!D370),'Test Sample Data'!D370&lt;$B$1,'Test Sample Data'!D370&gt;0),'Test Sample Data'!D370,$B$1),"")</f>
        <v/>
      </c>
      <c r="E371" s="15" t="str">
        <f>IF(SUM('Test Sample Data'!E$3:E$98)&gt;10,IF(AND(ISNUMBER('Test Sample Data'!E370),'Test Sample Data'!E370&lt;$B$1,'Test Sample Data'!E370&gt;0),'Test Sample Data'!E370,$B$1),"")</f>
        <v/>
      </c>
      <c r="F371" s="15" t="str">
        <f>IF(SUM('Test Sample Data'!F$3:F$98)&gt;10,IF(AND(ISNUMBER('Test Sample Data'!F370),'Test Sample Data'!F370&lt;$B$1,'Test Sample Data'!F370&gt;0),'Test Sample Data'!F370,$B$1),"")</f>
        <v/>
      </c>
      <c r="G371" s="15" t="str">
        <f>IF(SUM('Test Sample Data'!G$3:G$98)&gt;10,IF(AND(ISNUMBER('Test Sample Data'!G370),'Test Sample Data'!G370&lt;$B$1,'Test Sample Data'!G370&gt;0),'Test Sample Data'!G370,$B$1),"")</f>
        <v/>
      </c>
      <c r="H371" s="15" t="str">
        <f>IF(SUM('Test Sample Data'!H$3:H$98)&gt;10,IF(AND(ISNUMBER('Test Sample Data'!H370),'Test Sample Data'!H370&lt;$B$1,'Test Sample Data'!H370&gt;0),'Test Sample Data'!H370,$B$1),"")</f>
        <v/>
      </c>
      <c r="I371" s="15" t="str">
        <f>IF(SUM('Test Sample Data'!I$3:I$98)&gt;10,IF(AND(ISNUMBER('Test Sample Data'!I370),'Test Sample Data'!I370&lt;$B$1,'Test Sample Data'!I370&gt;0),'Test Sample Data'!I370,$B$1),"")</f>
        <v/>
      </c>
      <c r="J371" s="15" t="str">
        <f>IF(SUM('Test Sample Data'!J$3:J$98)&gt;10,IF(AND(ISNUMBER('Test Sample Data'!J370),'Test Sample Data'!J370&lt;$B$1,'Test Sample Data'!J370&gt;0),'Test Sample Data'!J370,$B$1),"")</f>
        <v/>
      </c>
      <c r="K371" s="15" t="str">
        <f>IF(SUM('Test Sample Data'!K$3:K$98)&gt;10,IF(AND(ISNUMBER('Test Sample Data'!K370),'Test Sample Data'!K370&lt;$B$1,'Test Sample Data'!K370&gt;0),'Test Sample Data'!K370,$B$1),"")</f>
        <v/>
      </c>
      <c r="L371" s="15" t="str">
        <f>IF(SUM('Test Sample Data'!L$3:L$98)&gt;10,IF(AND(ISNUMBER('Test Sample Data'!L370),'Test Sample Data'!L370&lt;$B$1,'Test Sample Data'!L370&gt;0),'Test Sample Data'!L370,$B$1),"")</f>
        <v/>
      </c>
      <c r="M371" s="15" t="str">
        <f>IF(SUM('Test Sample Data'!M$3:M$98)&gt;10,IF(AND(ISNUMBER('Test Sample Data'!M370),'Test Sample Data'!M370&lt;$B$1,'Test Sample Data'!M370&gt;0),'Test Sample Data'!M370,$B$1),"")</f>
        <v/>
      </c>
      <c r="N371" s="15" t="str">
        <f>'Gene Table'!E370</f>
        <v>RAD17</v>
      </c>
      <c r="O371" s="14" t="s">
        <v>325</v>
      </c>
      <c r="P371" s="15" t="str">
        <f>IF(SUM('Control Sample Data'!D$3:D$98)&gt;10,IF(AND(ISNUMBER('Control Sample Data'!D370),'Control Sample Data'!D370&lt;$B$1,'Control Sample Data'!D370&gt;0),'Control Sample Data'!D370,$B$1),"")</f>
        <v/>
      </c>
      <c r="Q371" s="15" t="str">
        <f>IF(SUM('Control Sample Data'!E$3:E$98)&gt;10,IF(AND(ISNUMBER('Control Sample Data'!E370),'Control Sample Data'!E370&lt;$B$1,'Control Sample Data'!E370&gt;0),'Control Sample Data'!E370,$B$1),"")</f>
        <v/>
      </c>
      <c r="R371" s="15" t="str">
        <f>IF(SUM('Control Sample Data'!F$3:F$98)&gt;10,IF(AND(ISNUMBER('Control Sample Data'!F370),'Control Sample Data'!F370&lt;$B$1,'Control Sample Data'!F370&gt;0),'Control Sample Data'!F370,$B$1),"")</f>
        <v/>
      </c>
      <c r="S371" s="15" t="str">
        <f>IF(SUM('Control Sample Data'!G$3:G$98)&gt;10,IF(AND(ISNUMBER('Control Sample Data'!G370),'Control Sample Data'!G370&lt;$B$1,'Control Sample Data'!G370&gt;0),'Control Sample Data'!G370,$B$1),"")</f>
        <v/>
      </c>
      <c r="T371" s="15" t="str">
        <f>IF(SUM('Control Sample Data'!H$3:H$98)&gt;10,IF(AND(ISNUMBER('Control Sample Data'!H370),'Control Sample Data'!H370&lt;$B$1,'Control Sample Data'!H370&gt;0),'Control Sample Data'!H370,$B$1),"")</f>
        <v/>
      </c>
      <c r="U371" s="15" t="str">
        <f>IF(SUM('Control Sample Data'!I$3:I$98)&gt;10,IF(AND(ISNUMBER('Control Sample Data'!I370),'Control Sample Data'!I370&lt;$B$1,'Control Sample Data'!I370&gt;0),'Control Sample Data'!I370,$B$1),"")</f>
        <v/>
      </c>
      <c r="V371" s="15" t="str">
        <f>IF(SUM('Control Sample Data'!J$3:J$98)&gt;10,IF(AND(ISNUMBER('Control Sample Data'!J370),'Control Sample Data'!J370&lt;$B$1,'Control Sample Data'!J370&gt;0),'Control Sample Data'!J370,$B$1),"")</f>
        <v/>
      </c>
      <c r="W371" s="15" t="str">
        <f>IF(SUM('Control Sample Data'!K$3:K$98)&gt;10,IF(AND(ISNUMBER('Control Sample Data'!K370),'Control Sample Data'!K370&lt;$B$1,'Control Sample Data'!K370&gt;0),'Control Sample Data'!K370,$B$1),"")</f>
        <v/>
      </c>
      <c r="X371" s="15" t="str">
        <f>IF(SUM('Control Sample Data'!L$3:L$98)&gt;10,IF(AND(ISNUMBER('Control Sample Data'!L370),'Control Sample Data'!L370&lt;$B$1,'Control Sample Data'!L370&gt;0),'Control Sample Data'!L370,$B$1),"")</f>
        <v/>
      </c>
      <c r="Y371" s="15" t="str">
        <f>IF(SUM('Control Sample Data'!M$3:M$98)&gt;10,IF(AND(ISNUMBER('Control Sample Data'!M370),'Control Sample Data'!M370&lt;$B$1,'Control Sample Data'!M370&gt;0),'Control Sample Data'!M370,$B$1),"")</f>
        <v/>
      </c>
      <c r="AT371" s="34" t="str">
        <f t="shared" si="330"/>
        <v/>
      </c>
      <c r="AU371" s="34" t="str">
        <f t="shared" si="331"/>
        <v/>
      </c>
      <c r="AV371" s="34" t="str">
        <f t="shared" si="332"/>
        <v/>
      </c>
      <c r="AW371" s="34" t="str">
        <f t="shared" si="333"/>
        <v/>
      </c>
      <c r="AX371" s="34" t="str">
        <f t="shared" si="334"/>
        <v/>
      </c>
      <c r="AY371" s="34" t="str">
        <f t="shared" si="335"/>
        <v/>
      </c>
      <c r="AZ371" s="34" t="str">
        <f t="shared" si="336"/>
        <v/>
      </c>
      <c r="BA371" s="34" t="str">
        <f t="shared" si="337"/>
        <v/>
      </c>
      <c r="BB371" s="34" t="str">
        <f t="shared" si="338"/>
        <v/>
      </c>
      <c r="BC371" s="34" t="str">
        <f t="shared" si="339"/>
        <v/>
      </c>
      <c r="BD371" s="34" t="str">
        <f t="shared" si="342"/>
        <v/>
      </c>
      <c r="BE371" s="34" t="str">
        <f t="shared" si="343"/>
        <v/>
      </c>
      <c r="BF371" s="34" t="str">
        <f t="shared" si="344"/>
        <v/>
      </c>
      <c r="BG371" s="34" t="str">
        <f t="shared" si="345"/>
        <v/>
      </c>
      <c r="BH371" s="34" t="str">
        <f t="shared" si="346"/>
        <v/>
      </c>
      <c r="BI371" s="34" t="str">
        <f t="shared" si="347"/>
        <v/>
      </c>
      <c r="BJ371" s="34" t="str">
        <f t="shared" si="348"/>
        <v/>
      </c>
      <c r="BK371" s="34" t="str">
        <f t="shared" si="349"/>
        <v/>
      </c>
      <c r="BL371" s="34" t="str">
        <f t="shared" si="350"/>
        <v/>
      </c>
      <c r="BM371" s="34" t="str">
        <f t="shared" si="351"/>
        <v/>
      </c>
      <c r="BN371" s="36" t="e">
        <f t="shared" si="340"/>
        <v>#DIV/0!</v>
      </c>
      <c r="BO371" s="36" t="e">
        <f t="shared" si="341"/>
        <v>#DIV/0!</v>
      </c>
      <c r="BP371" s="37" t="str">
        <f t="shared" si="310"/>
        <v/>
      </c>
      <c r="BQ371" s="37" t="str">
        <f t="shared" si="311"/>
        <v/>
      </c>
      <c r="BR371" s="37" t="str">
        <f t="shared" si="312"/>
        <v/>
      </c>
      <c r="BS371" s="37" t="str">
        <f t="shared" si="313"/>
        <v/>
      </c>
      <c r="BT371" s="37" t="str">
        <f t="shared" si="314"/>
        <v/>
      </c>
      <c r="BU371" s="37" t="str">
        <f t="shared" si="315"/>
        <v/>
      </c>
      <c r="BV371" s="37" t="str">
        <f t="shared" si="316"/>
        <v/>
      </c>
      <c r="BW371" s="37" t="str">
        <f t="shared" si="317"/>
        <v/>
      </c>
      <c r="BX371" s="37" t="str">
        <f t="shared" si="318"/>
        <v/>
      </c>
      <c r="BY371" s="37" t="str">
        <f t="shared" si="319"/>
        <v/>
      </c>
      <c r="BZ371" s="37" t="str">
        <f t="shared" si="320"/>
        <v/>
      </c>
      <c r="CA371" s="37" t="str">
        <f t="shared" si="321"/>
        <v/>
      </c>
      <c r="CB371" s="37" t="str">
        <f t="shared" si="322"/>
        <v/>
      </c>
      <c r="CC371" s="37" t="str">
        <f t="shared" si="323"/>
        <v/>
      </c>
      <c r="CD371" s="37" t="str">
        <f t="shared" si="324"/>
        <v/>
      </c>
      <c r="CE371" s="37" t="str">
        <f t="shared" si="325"/>
        <v/>
      </c>
      <c r="CF371" s="37" t="str">
        <f t="shared" si="326"/>
        <v/>
      </c>
      <c r="CG371" s="37" t="str">
        <f t="shared" si="327"/>
        <v/>
      </c>
      <c r="CH371" s="37" t="str">
        <f t="shared" si="328"/>
        <v/>
      </c>
      <c r="CI371" s="37" t="str">
        <f t="shared" si="329"/>
        <v/>
      </c>
    </row>
    <row r="372" spans="1:87" ht="12.75">
      <c r="A372" s="16"/>
      <c r="B372" s="14" t="str">
        <f>'Gene Table'!E371</f>
        <v>RAD1</v>
      </c>
      <c r="C372" s="14" t="s">
        <v>329</v>
      </c>
      <c r="D372" s="15" t="str">
        <f>IF(SUM('Test Sample Data'!D$3:D$98)&gt;10,IF(AND(ISNUMBER('Test Sample Data'!D371),'Test Sample Data'!D371&lt;$B$1,'Test Sample Data'!D371&gt;0),'Test Sample Data'!D371,$B$1),"")</f>
        <v/>
      </c>
      <c r="E372" s="15" t="str">
        <f>IF(SUM('Test Sample Data'!E$3:E$98)&gt;10,IF(AND(ISNUMBER('Test Sample Data'!E371),'Test Sample Data'!E371&lt;$B$1,'Test Sample Data'!E371&gt;0),'Test Sample Data'!E371,$B$1),"")</f>
        <v/>
      </c>
      <c r="F372" s="15" t="str">
        <f>IF(SUM('Test Sample Data'!F$3:F$98)&gt;10,IF(AND(ISNUMBER('Test Sample Data'!F371),'Test Sample Data'!F371&lt;$B$1,'Test Sample Data'!F371&gt;0),'Test Sample Data'!F371,$B$1),"")</f>
        <v/>
      </c>
      <c r="G372" s="15" t="str">
        <f>IF(SUM('Test Sample Data'!G$3:G$98)&gt;10,IF(AND(ISNUMBER('Test Sample Data'!G371),'Test Sample Data'!G371&lt;$B$1,'Test Sample Data'!G371&gt;0),'Test Sample Data'!G371,$B$1),"")</f>
        <v/>
      </c>
      <c r="H372" s="15" t="str">
        <f>IF(SUM('Test Sample Data'!H$3:H$98)&gt;10,IF(AND(ISNUMBER('Test Sample Data'!H371),'Test Sample Data'!H371&lt;$B$1,'Test Sample Data'!H371&gt;0),'Test Sample Data'!H371,$B$1),"")</f>
        <v/>
      </c>
      <c r="I372" s="15" t="str">
        <f>IF(SUM('Test Sample Data'!I$3:I$98)&gt;10,IF(AND(ISNUMBER('Test Sample Data'!I371),'Test Sample Data'!I371&lt;$B$1,'Test Sample Data'!I371&gt;0),'Test Sample Data'!I371,$B$1),"")</f>
        <v/>
      </c>
      <c r="J372" s="15" t="str">
        <f>IF(SUM('Test Sample Data'!J$3:J$98)&gt;10,IF(AND(ISNUMBER('Test Sample Data'!J371),'Test Sample Data'!J371&lt;$B$1,'Test Sample Data'!J371&gt;0),'Test Sample Data'!J371,$B$1),"")</f>
        <v/>
      </c>
      <c r="K372" s="15" t="str">
        <f>IF(SUM('Test Sample Data'!K$3:K$98)&gt;10,IF(AND(ISNUMBER('Test Sample Data'!K371),'Test Sample Data'!K371&lt;$B$1,'Test Sample Data'!K371&gt;0),'Test Sample Data'!K371,$B$1),"")</f>
        <v/>
      </c>
      <c r="L372" s="15" t="str">
        <f>IF(SUM('Test Sample Data'!L$3:L$98)&gt;10,IF(AND(ISNUMBER('Test Sample Data'!L371),'Test Sample Data'!L371&lt;$B$1,'Test Sample Data'!L371&gt;0),'Test Sample Data'!L371,$B$1),"")</f>
        <v/>
      </c>
      <c r="M372" s="15" t="str">
        <f>IF(SUM('Test Sample Data'!M$3:M$98)&gt;10,IF(AND(ISNUMBER('Test Sample Data'!M371),'Test Sample Data'!M371&lt;$B$1,'Test Sample Data'!M371&gt;0),'Test Sample Data'!M371,$B$1),"")</f>
        <v/>
      </c>
      <c r="N372" s="15" t="str">
        <f>'Gene Table'!E371</f>
        <v>RAD1</v>
      </c>
      <c r="O372" s="14" t="s">
        <v>329</v>
      </c>
      <c r="P372" s="15" t="str">
        <f>IF(SUM('Control Sample Data'!D$3:D$98)&gt;10,IF(AND(ISNUMBER('Control Sample Data'!D371),'Control Sample Data'!D371&lt;$B$1,'Control Sample Data'!D371&gt;0),'Control Sample Data'!D371,$B$1),"")</f>
        <v/>
      </c>
      <c r="Q372" s="15" t="str">
        <f>IF(SUM('Control Sample Data'!E$3:E$98)&gt;10,IF(AND(ISNUMBER('Control Sample Data'!E371),'Control Sample Data'!E371&lt;$B$1,'Control Sample Data'!E371&gt;0),'Control Sample Data'!E371,$B$1),"")</f>
        <v/>
      </c>
      <c r="R372" s="15" t="str">
        <f>IF(SUM('Control Sample Data'!F$3:F$98)&gt;10,IF(AND(ISNUMBER('Control Sample Data'!F371),'Control Sample Data'!F371&lt;$B$1,'Control Sample Data'!F371&gt;0),'Control Sample Data'!F371,$B$1),"")</f>
        <v/>
      </c>
      <c r="S372" s="15" t="str">
        <f>IF(SUM('Control Sample Data'!G$3:G$98)&gt;10,IF(AND(ISNUMBER('Control Sample Data'!G371),'Control Sample Data'!G371&lt;$B$1,'Control Sample Data'!G371&gt;0),'Control Sample Data'!G371,$B$1),"")</f>
        <v/>
      </c>
      <c r="T372" s="15" t="str">
        <f>IF(SUM('Control Sample Data'!H$3:H$98)&gt;10,IF(AND(ISNUMBER('Control Sample Data'!H371),'Control Sample Data'!H371&lt;$B$1,'Control Sample Data'!H371&gt;0),'Control Sample Data'!H371,$B$1),"")</f>
        <v/>
      </c>
      <c r="U372" s="15" t="str">
        <f>IF(SUM('Control Sample Data'!I$3:I$98)&gt;10,IF(AND(ISNUMBER('Control Sample Data'!I371),'Control Sample Data'!I371&lt;$B$1,'Control Sample Data'!I371&gt;0),'Control Sample Data'!I371,$B$1),"")</f>
        <v/>
      </c>
      <c r="V372" s="15" t="str">
        <f>IF(SUM('Control Sample Data'!J$3:J$98)&gt;10,IF(AND(ISNUMBER('Control Sample Data'!J371),'Control Sample Data'!J371&lt;$B$1,'Control Sample Data'!J371&gt;0),'Control Sample Data'!J371,$B$1),"")</f>
        <v/>
      </c>
      <c r="W372" s="15" t="str">
        <f>IF(SUM('Control Sample Data'!K$3:K$98)&gt;10,IF(AND(ISNUMBER('Control Sample Data'!K371),'Control Sample Data'!K371&lt;$B$1,'Control Sample Data'!K371&gt;0),'Control Sample Data'!K371,$B$1),"")</f>
        <v/>
      </c>
      <c r="X372" s="15" t="str">
        <f>IF(SUM('Control Sample Data'!L$3:L$98)&gt;10,IF(AND(ISNUMBER('Control Sample Data'!L371),'Control Sample Data'!L371&lt;$B$1,'Control Sample Data'!L371&gt;0),'Control Sample Data'!L371,$B$1),"")</f>
        <v/>
      </c>
      <c r="Y372" s="15" t="str">
        <f>IF(SUM('Control Sample Data'!M$3:M$98)&gt;10,IF(AND(ISNUMBER('Control Sample Data'!M371),'Control Sample Data'!M371&lt;$B$1,'Control Sample Data'!M371&gt;0),'Control Sample Data'!M371,$B$1),"")</f>
        <v/>
      </c>
      <c r="AT372" s="34" t="str">
        <f t="shared" si="330"/>
        <v/>
      </c>
      <c r="AU372" s="34" t="str">
        <f t="shared" si="331"/>
        <v/>
      </c>
      <c r="AV372" s="34" t="str">
        <f t="shared" si="332"/>
        <v/>
      </c>
      <c r="AW372" s="34" t="str">
        <f t="shared" si="333"/>
        <v/>
      </c>
      <c r="AX372" s="34" t="str">
        <f t="shared" si="334"/>
        <v/>
      </c>
      <c r="AY372" s="34" t="str">
        <f t="shared" si="335"/>
        <v/>
      </c>
      <c r="AZ372" s="34" t="str">
        <f t="shared" si="336"/>
        <v/>
      </c>
      <c r="BA372" s="34" t="str">
        <f t="shared" si="337"/>
        <v/>
      </c>
      <c r="BB372" s="34" t="str">
        <f t="shared" si="338"/>
        <v/>
      </c>
      <c r="BC372" s="34" t="str">
        <f t="shared" si="339"/>
        <v/>
      </c>
      <c r="BD372" s="34" t="str">
        <f t="shared" si="342"/>
        <v/>
      </c>
      <c r="BE372" s="34" t="str">
        <f t="shared" si="343"/>
        <v/>
      </c>
      <c r="BF372" s="34" t="str">
        <f t="shared" si="344"/>
        <v/>
      </c>
      <c r="BG372" s="34" t="str">
        <f t="shared" si="345"/>
        <v/>
      </c>
      <c r="BH372" s="34" t="str">
        <f t="shared" si="346"/>
        <v/>
      </c>
      <c r="BI372" s="34" t="str">
        <f t="shared" si="347"/>
        <v/>
      </c>
      <c r="BJ372" s="34" t="str">
        <f t="shared" si="348"/>
        <v/>
      </c>
      <c r="BK372" s="34" t="str">
        <f t="shared" si="349"/>
        <v/>
      </c>
      <c r="BL372" s="34" t="str">
        <f t="shared" si="350"/>
        <v/>
      </c>
      <c r="BM372" s="34" t="str">
        <f t="shared" si="351"/>
        <v/>
      </c>
      <c r="BN372" s="36" t="e">
        <f t="shared" si="340"/>
        <v>#DIV/0!</v>
      </c>
      <c r="BO372" s="36" t="e">
        <f t="shared" si="341"/>
        <v>#DIV/0!</v>
      </c>
      <c r="BP372" s="37" t="str">
        <f t="shared" si="310"/>
        <v/>
      </c>
      <c r="BQ372" s="37" t="str">
        <f t="shared" si="311"/>
        <v/>
      </c>
      <c r="BR372" s="37" t="str">
        <f t="shared" si="312"/>
        <v/>
      </c>
      <c r="BS372" s="37" t="str">
        <f t="shared" si="313"/>
        <v/>
      </c>
      <c r="BT372" s="37" t="str">
        <f t="shared" si="314"/>
        <v/>
      </c>
      <c r="BU372" s="37" t="str">
        <f t="shared" si="315"/>
        <v/>
      </c>
      <c r="BV372" s="37" t="str">
        <f t="shared" si="316"/>
        <v/>
      </c>
      <c r="BW372" s="37" t="str">
        <f t="shared" si="317"/>
        <v/>
      </c>
      <c r="BX372" s="37" t="str">
        <f t="shared" si="318"/>
        <v/>
      </c>
      <c r="BY372" s="37" t="str">
        <f t="shared" si="319"/>
        <v/>
      </c>
      <c r="BZ372" s="37" t="str">
        <f t="shared" si="320"/>
        <v/>
      </c>
      <c r="CA372" s="37" t="str">
        <f t="shared" si="321"/>
        <v/>
      </c>
      <c r="CB372" s="37" t="str">
        <f t="shared" si="322"/>
        <v/>
      </c>
      <c r="CC372" s="37" t="str">
        <f t="shared" si="323"/>
        <v/>
      </c>
      <c r="CD372" s="37" t="str">
        <f t="shared" si="324"/>
        <v/>
      </c>
      <c r="CE372" s="37" t="str">
        <f t="shared" si="325"/>
        <v/>
      </c>
      <c r="CF372" s="37" t="str">
        <f t="shared" si="326"/>
        <v/>
      </c>
      <c r="CG372" s="37" t="str">
        <f t="shared" si="327"/>
        <v/>
      </c>
      <c r="CH372" s="37" t="str">
        <f t="shared" si="328"/>
        <v/>
      </c>
      <c r="CI372" s="37" t="str">
        <f t="shared" si="329"/>
        <v/>
      </c>
    </row>
    <row r="373" spans="1:87" ht="12.75">
      <c r="A373" s="16"/>
      <c r="B373" s="14" t="str">
        <f>'Gene Table'!E372</f>
        <v>PTPRN2</v>
      </c>
      <c r="C373" s="14" t="s">
        <v>333</v>
      </c>
      <c r="D373" s="15" t="str">
        <f>IF(SUM('Test Sample Data'!D$3:D$98)&gt;10,IF(AND(ISNUMBER('Test Sample Data'!D372),'Test Sample Data'!D372&lt;$B$1,'Test Sample Data'!D372&gt;0),'Test Sample Data'!D372,$B$1),"")</f>
        <v/>
      </c>
      <c r="E373" s="15" t="str">
        <f>IF(SUM('Test Sample Data'!E$3:E$98)&gt;10,IF(AND(ISNUMBER('Test Sample Data'!E372),'Test Sample Data'!E372&lt;$B$1,'Test Sample Data'!E372&gt;0),'Test Sample Data'!E372,$B$1),"")</f>
        <v/>
      </c>
      <c r="F373" s="15" t="str">
        <f>IF(SUM('Test Sample Data'!F$3:F$98)&gt;10,IF(AND(ISNUMBER('Test Sample Data'!F372),'Test Sample Data'!F372&lt;$B$1,'Test Sample Data'!F372&gt;0),'Test Sample Data'!F372,$B$1),"")</f>
        <v/>
      </c>
      <c r="G373" s="15" t="str">
        <f>IF(SUM('Test Sample Data'!G$3:G$98)&gt;10,IF(AND(ISNUMBER('Test Sample Data'!G372),'Test Sample Data'!G372&lt;$B$1,'Test Sample Data'!G372&gt;0),'Test Sample Data'!G372,$B$1),"")</f>
        <v/>
      </c>
      <c r="H373" s="15" t="str">
        <f>IF(SUM('Test Sample Data'!H$3:H$98)&gt;10,IF(AND(ISNUMBER('Test Sample Data'!H372),'Test Sample Data'!H372&lt;$B$1,'Test Sample Data'!H372&gt;0),'Test Sample Data'!H372,$B$1),"")</f>
        <v/>
      </c>
      <c r="I373" s="15" t="str">
        <f>IF(SUM('Test Sample Data'!I$3:I$98)&gt;10,IF(AND(ISNUMBER('Test Sample Data'!I372),'Test Sample Data'!I372&lt;$B$1,'Test Sample Data'!I372&gt;0),'Test Sample Data'!I372,$B$1),"")</f>
        <v/>
      </c>
      <c r="J373" s="15" t="str">
        <f>IF(SUM('Test Sample Data'!J$3:J$98)&gt;10,IF(AND(ISNUMBER('Test Sample Data'!J372),'Test Sample Data'!J372&lt;$B$1,'Test Sample Data'!J372&gt;0),'Test Sample Data'!J372,$B$1),"")</f>
        <v/>
      </c>
      <c r="K373" s="15" t="str">
        <f>IF(SUM('Test Sample Data'!K$3:K$98)&gt;10,IF(AND(ISNUMBER('Test Sample Data'!K372),'Test Sample Data'!K372&lt;$B$1,'Test Sample Data'!K372&gt;0),'Test Sample Data'!K372,$B$1),"")</f>
        <v/>
      </c>
      <c r="L373" s="15" t="str">
        <f>IF(SUM('Test Sample Data'!L$3:L$98)&gt;10,IF(AND(ISNUMBER('Test Sample Data'!L372),'Test Sample Data'!L372&lt;$B$1,'Test Sample Data'!L372&gt;0),'Test Sample Data'!L372,$B$1),"")</f>
        <v/>
      </c>
      <c r="M373" s="15" t="str">
        <f>IF(SUM('Test Sample Data'!M$3:M$98)&gt;10,IF(AND(ISNUMBER('Test Sample Data'!M372),'Test Sample Data'!M372&lt;$B$1,'Test Sample Data'!M372&gt;0),'Test Sample Data'!M372,$B$1),"")</f>
        <v/>
      </c>
      <c r="N373" s="15" t="str">
        <f>'Gene Table'!E372</f>
        <v>PTPRN2</v>
      </c>
      <c r="O373" s="14" t="s">
        <v>333</v>
      </c>
      <c r="P373" s="15" t="str">
        <f>IF(SUM('Control Sample Data'!D$3:D$98)&gt;10,IF(AND(ISNUMBER('Control Sample Data'!D372),'Control Sample Data'!D372&lt;$B$1,'Control Sample Data'!D372&gt;0),'Control Sample Data'!D372,$B$1),"")</f>
        <v/>
      </c>
      <c r="Q373" s="15" t="str">
        <f>IF(SUM('Control Sample Data'!E$3:E$98)&gt;10,IF(AND(ISNUMBER('Control Sample Data'!E372),'Control Sample Data'!E372&lt;$B$1,'Control Sample Data'!E372&gt;0),'Control Sample Data'!E372,$B$1),"")</f>
        <v/>
      </c>
      <c r="R373" s="15" t="str">
        <f>IF(SUM('Control Sample Data'!F$3:F$98)&gt;10,IF(AND(ISNUMBER('Control Sample Data'!F372),'Control Sample Data'!F372&lt;$B$1,'Control Sample Data'!F372&gt;0),'Control Sample Data'!F372,$B$1),"")</f>
        <v/>
      </c>
      <c r="S373" s="15" t="str">
        <f>IF(SUM('Control Sample Data'!G$3:G$98)&gt;10,IF(AND(ISNUMBER('Control Sample Data'!G372),'Control Sample Data'!G372&lt;$B$1,'Control Sample Data'!G372&gt;0),'Control Sample Data'!G372,$B$1),"")</f>
        <v/>
      </c>
      <c r="T373" s="15" t="str">
        <f>IF(SUM('Control Sample Data'!H$3:H$98)&gt;10,IF(AND(ISNUMBER('Control Sample Data'!H372),'Control Sample Data'!H372&lt;$B$1,'Control Sample Data'!H372&gt;0),'Control Sample Data'!H372,$B$1),"")</f>
        <v/>
      </c>
      <c r="U373" s="15" t="str">
        <f>IF(SUM('Control Sample Data'!I$3:I$98)&gt;10,IF(AND(ISNUMBER('Control Sample Data'!I372),'Control Sample Data'!I372&lt;$B$1,'Control Sample Data'!I372&gt;0),'Control Sample Data'!I372,$B$1),"")</f>
        <v/>
      </c>
      <c r="V373" s="15" t="str">
        <f>IF(SUM('Control Sample Data'!J$3:J$98)&gt;10,IF(AND(ISNUMBER('Control Sample Data'!J372),'Control Sample Data'!J372&lt;$B$1,'Control Sample Data'!J372&gt;0),'Control Sample Data'!J372,$B$1),"")</f>
        <v/>
      </c>
      <c r="W373" s="15" t="str">
        <f>IF(SUM('Control Sample Data'!K$3:K$98)&gt;10,IF(AND(ISNUMBER('Control Sample Data'!K372),'Control Sample Data'!K372&lt;$B$1,'Control Sample Data'!K372&gt;0),'Control Sample Data'!K372,$B$1),"")</f>
        <v/>
      </c>
      <c r="X373" s="15" t="str">
        <f>IF(SUM('Control Sample Data'!L$3:L$98)&gt;10,IF(AND(ISNUMBER('Control Sample Data'!L372),'Control Sample Data'!L372&lt;$B$1,'Control Sample Data'!L372&gt;0),'Control Sample Data'!L372,$B$1),"")</f>
        <v/>
      </c>
      <c r="Y373" s="15" t="str">
        <f>IF(SUM('Control Sample Data'!M$3:M$98)&gt;10,IF(AND(ISNUMBER('Control Sample Data'!M372),'Control Sample Data'!M372&lt;$B$1,'Control Sample Data'!M372&gt;0),'Control Sample Data'!M372,$B$1),"")</f>
        <v/>
      </c>
      <c r="AT373" s="34" t="str">
        <f t="shared" si="330"/>
        <v/>
      </c>
      <c r="AU373" s="34" t="str">
        <f t="shared" si="331"/>
        <v/>
      </c>
      <c r="AV373" s="34" t="str">
        <f t="shared" si="332"/>
        <v/>
      </c>
      <c r="AW373" s="34" t="str">
        <f t="shared" si="333"/>
        <v/>
      </c>
      <c r="AX373" s="34" t="str">
        <f t="shared" si="334"/>
        <v/>
      </c>
      <c r="AY373" s="34" t="str">
        <f t="shared" si="335"/>
        <v/>
      </c>
      <c r="AZ373" s="34" t="str">
        <f t="shared" si="336"/>
        <v/>
      </c>
      <c r="BA373" s="34" t="str">
        <f t="shared" si="337"/>
        <v/>
      </c>
      <c r="BB373" s="34" t="str">
        <f t="shared" si="338"/>
        <v/>
      </c>
      <c r="BC373" s="34" t="str">
        <f t="shared" si="339"/>
        <v/>
      </c>
      <c r="BD373" s="34" t="str">
        <f t="shared" si="342"/>
        <v/>
      </c>
      <c r="BE373" s="34" t="str">
        <f t="shared" si="343"/>
        <v/>
      </c>
      <c r="BF373" s="34" t="str">
        <f t="shared" si="344"/>
        <v/>
      </c>
      <c r="BG373" s="34" t="str">
        <f t="shared" si="345"/>
        <v/>
      </c>
      <c r="BH373" s="34" t="str">
        <f t="shared" si="346"/>
        <v/>
      </c>
      <c r="BI373" s="34" t="str">
        <f t="shared" si="347"/>
        <v/>
      </c>
      <c r="BJ373" s="34" t="str">
        <f t="shared" si="348"/>
        <v/>
      </c>
      <c r="BK373" s="34" t="str">
        <f t="shared" si="349"/>
        <v/>
      </c>
      <c r="BL373" s="34" t="str">
        <f t="shared" si="350"/>
        <v/>
      </c>
      <c r="BM373" s="34" t="str">
        <f t="shared" si="351"/>
        <v/>
      </c>
      <c r="BN373" s="36" t="e">
        <f t="shared" si="340"/>
        <v>#DIV/0!</v>
      </c>
      <c r="BO373" s="36" t="e">
        <f t="shared" si="341"/>
        <v>#DIV/0!</v>
      </c>
      <c r="BP373" s="37" t="str">
        <f t="shared" si="310"/>
        <v/>
      </c>
      <c r="BQ373" s="37" t="str">
        <f t="shared" si="311"/>
        <v/>
      </c>
      <c r="BR373" s="37" t="str">
        <f t="shared" si="312"/>
        <v/>
      </c>
      <c r="BS373" s="37" t="str">
        <f t="shared" si="313"/>
        <v/>
      </c>
      <c r="BT373" s="37" t="str">
        <f t="shared" si="314"/>
        <v/>
      </c>
      <c r="BU373" s="37" t="str">
        <f t="shared" si="315"/>
        <v/>
      </c>
      <c r="BV373" s="37" t="str">
        <f t="shared" si="316"/>
        <v/>
      </c>
      <c r="BW373" s="37" t="str">
        <f t="shared" si="317"/>
        <v/>
      </c>
      <c r="BX373" s="37" t="str">
        <f t="shared" si="318"/>
        <v/>
      </c>
      <c r="BY373" s="37" t="str">
        <f t="shared" si="319"/>
        <v/>
      </c>
      <c r="BZ373" s="37" t="str">
        <f t="shared" si="320"/>
        <v/>
      </c>
      <c r="CA373" s="37" t="str">
        <f t="shared" si="321"/>
        <v/>
      </c>
      <c r="CB373" s="37" t="str">
        <f t="shared" si="322"/>
        <v/>
      </c>
      <c r="CC373" s="37" t="str">
        <f t="shared" si="323"/>
        <v/>
      </c>
      <c r="CD373" s="37" t="str">
        <f t="shared" si="324"/>
        <v/>
      </c>
      <c r="CE373" s="37" t="str">
        <f t="shared" si="325"/>
        <v/>
      </c>
      <c r="CF373" s="37" t="str">
        <f t="shared" si="326"/>
        <v/>
      </c>
      <c r="CG373" s="37" t="str">
        <f t="shared" si="327"/>
        <v/>
      </c>
      <c r="CH373" s="37" t="str">
        <f t="shared" si="328"/>
        <v/>
      </c>
      <c r="CI373" s="37" t="str">
        <f t="shared" si="329"/>
        <v/>
      </c>
    </row>
    <row r="374" spans="1:87" ht="12.75">
      <c r="A374" s="16"/>
      <c r="B374" s="14" t="str">
        <f>'Gene Table'!E373</f>
        <v>LSM2</v>
      </c>
      <c r="C374" s="14" t="s">
        <v>337</v>
      </c>
      <c r="D374" s="15" t="str">
        <f>IF(SUM('Test Sample Data'!D$3:D$98)&gt;10,IF(AND(ISNUMBER('Test Sample Data'!D373),'Test Sample Data'!D373&lt;$B$1,'Test Sample Data'!D373&gt;0),'Test Sample Data'!D373,$B$1),"")</f>
        <v/>
      </c>
      <c r="E374" s="15" t="str">
        <f>IF(SUM('Test Sample Data'!E$3:E$98)&gt;10,IF(AND(ISNUMBER('Test Sample Data'!E373),'Test Sample Data'!E373&lt;$B$1,'Test Sample Data'!E373&gt;0),'Test Sample Data'!E373,$B$1),"")</f>
        <v/>
      </c>
      <c r="F374" s="15" t="str">
        <f>IF(SUM('Test Sample Data'!F$3:F$98)&gt;10,IF(AND(ISNUMBER('Test Sample Data'!F373),'Test Sample Data'!F373&lt;$B$1,'Test Sample Data'!F373&gt;0),'Test Sample Data'!F373,$B$1),"")</f>
        <v/>
      </c>
      <c r="G374" s="15" t="str">
        <f>IF(SUM('Test Sample Data'!G$3:G$98)&gt;10,IF(AND(ISNUMBER('Test Sample Data'!G373),'Test Sample Data'!G373&lt;$B$1,'Test Sample Data'!G373&gt;0),'Test Sample Data'!G373,$B$1),"")</f>
        <v/>
      </c>
      <c r="H374" s="15" t="str">
        <f>IF(SUM('Test Sample Data'!H$3:H$98)&gt;10,IF(AND(ISNUMBER('Test Sample Data'!H373),'Test Sample Data'!H373&lt;$B$1,'Test Sample Data'!H373&gt;0),'Test Sample Data'!H373,$B$1),"")</f>
        <v/>
      </c>
      <c r="I374" s="15" t="str">
        <f>IF(SUM('Test Sample Data'!I$3:I$98)&gt;10,IF(AND(ISNUMBER('Test Sample Data'!I373),'Test Sample Data'!I373&lt;$B$1,'Test Sample Data'!I373&gt;0),'Test Sample Data'!I373,$B$1),"")</f>
        <v/>
      </c>
      <c r="J374" s="15" t="str">
        <f>IF(SUM('Test Sample Data'!J$3:J$98)&gt;10,IF(AND(ISNUMBER('Test Sample Data'!J373),'Test Sample Data'!J373&lt;$B$1,'Test Sample Data'!J373&gt;0),'Test Sample Data'!J373,$B$1),"")</f>
        <v/>
      </c>
      <c r="K374" s="15" t="str">
        <f>IF(SUM('Test Sample Data'!K$3:K$98)&gt;10,IF(AND(ISNUMBER('Test Sample Data'!K373),'Test Sample Data'!K373&lt;$B$1,'Test Sample Data'!K373&gt;0),'Test Sample Data'!K373,$B$1),"")</f>
        <v/>
      </c>
      <c r="L374" s="15" t="str">
        <f>IF(SUM('Test Sample Data'!L$3:L$98)&gt;10,IF(AND(ISNUMBER('Test Sample Data'!L373),'Test Sample Data'!L373&lt;$B$1,'Test Sample Data'!L373&gt;0),'Test Sample Data'!L373,$B$1),"")</f>
        <v/>
      </c>
      <c r="M374" s="15" t="str">
        <f>IF(SUM('Test Sample Data'!M$3:M$98)&gt;10,IF(AND(ISNUMBER('Test Sample Data'!M373),'Test Sample Data'!M373&lt;$B$1,'Test Sample Data'!M373&gt;0),'Test Sample Data'!M373,$B$1),"")</f>
        <v/>
      </c>
      <c r="N374" s="15" t="str">
        <f>'Gene Table'!E373</f>
        <v>LSM2</v>
      </c>
      <c r="O374" s="14" t="s">
        <v>337</v>
      </c>
      <c r="P374" s="15" t="str">
        <f>IF(SUM('Control Sample Data'!D$3:D$98)&gt;10,IF(AND(ISNUMBER('Control Sample Data'!D373),'Control Sample Data'!D373&lt;$B$1,'Control Sample Data'!D373&gt;0),'Control Sample Data'!D373,$B$1),"")</f>
        <v/>
      </c>
      <c r="Q374" s="15" t="str">
        <f>IF(SUM('Control Sample Data'!E$3:E$98)&gt;10,IF(AND(ISNUMBER('Control Sample Data'!E373),'Control Sample Data'!E373&lt;$B$1,'Control Sample Data'!E373&gt;0),'Control Sample Data'!E373,$B$1),"")</f>
        <v/>
      </c>
      <c r="R374" s="15" t="str">
        <f>IF(SUM('Control Sample Data'!F$3:F$98)&gt;10,IF(AND(ISNUMBER('Control Sample Data'!F373),'Control Sample Data'!F373&lt;$B$1,'Control Sample Data'!F373&gt;0),'Control Sample Data'!F373,$B$1),"")</f>
        <v/>
      </c>
      <c r="S374" s="15" t="str">
        <f>IF(SUM('Control Sample Data'!G$3:G$98)&gt;10,IF(AND(ISNUMBER('Control Sample Data'!G373),'Control Sample Data'!G373&lt;$B$1,'Control Sample Data'!G373&gt;0),'Control Sample Data'!G373,$B$1),"")</f>
        <v/>
      </c>
      <c r="T374" s="15" t="str">
        <f>IF(SUM('Control Sample Data'!H$3:H$98)&gt;10,IF(AND(ISNUMBER('Control Sample Data'!H373),'Control Sample Data'!H373&lt;$B$1,'Control Sample Data'!H373&gt;0),'Control Sample Data'!H373,$B$1),"")</f>
        <v/>
      </c>
      <c r="U374" s="15" t="str">
        <f>IF(SUM('Control Sample Data'!I$3:I$98)&gt;10,IF(AND(ISNUMBER('Control Sample Data'!I373),'Control Sample Data'!I373&lt;$B$1,'Control Sample Data'!I373&gt;0),'Control Sample Data'!I373,$B$1),"")</f>
        <v/>
      </c>
      <c r="V374" s="15" t="str">
        <f>IF(SUM('Control Sample Data'!J$3:J$98)&gt;10,IF(AND(ISNUMBER('Control Sample Data'!J373),'Control Sample Data'!J373&lt;$B$1,'Control Sample Data'!J373&gt;0),'Control Sample Data'!J373,$B$1),"")</f>
        <v/>
      </c>
      <c r="W374" s="15" t="str">
        <f>IF(SUM('Control Sample Data'!K$3:K$98)&gt;10,IF(AND(ISNUMBER('Control Sample Data'!K373),'Control Sample Data'!K373&lt;$B$1,'Control Sample Data'!K373&gt;0),'Control Sample Data'!K373,$B$1),"")</f>
        <v/>
      </c>
      <c r="X374" s="15" t="str">
        <f>IF(SUM('Control Sample Data'!L$3:L$98)&gt;10,IF(AND(ISNUMBER('Control Sample Data'!L373),'Control Sample Data'!L373&lt;$B$1,'Control Sample Data'!L373&gt;0),'Control Sample Data'!L373,$B$1),"")</f>
        <v/>
      </c>
      <c r="Y374" s="15" t="str">
        <f>IF(SUM('Control Sample Data'!M$3:M$98)&gt;10,IF(AND(ISNUMBER('Control Sample Data'!M373),'Control Sample Data'!M373&lt;$B$1,'Control Sample Data'!M373&gt;0),'Control Sample Data'!M373,$B$1),"")</f>
        <v/>
      </c>
      <c r="AT374" s="34" t="str">
        <f t="shared" si="330"/>
        <v/>
      </c>
      <c r="AU374" s="34" t="str">
        <f t="shared" si="331"/>
        <v/>
      </c>
      <c r="AV374" s="34" t="str">
        <f t="shared" si="332"/>
        <v/>
      </c>
      <c r="AW374" s="34" t="str">
        <f t="shared" si="333"/>
        <v/>
      </c>
      <c r="AX374" s="34" t="str">
        <f t="shared" si="334"/>
        <v/>
      </c>
      <c r="AY374" s="34" t="str">
        <f t="shared" si="335"/>
        <v/>
      </c>
      <c r="AZ374" s="34" t="str">
        <f t="shared" si="336"/>
        <v/>
      </c>
      <c r="BA374" s="34" t="str">
        <f t="shared" si="337"/>
        <v/>
      </c>
      <c r="BB374" s="34" t="str">
        <f t="shared" si="338"/>
        <v/>
      </c>
      <c r="BC374" s="34" t="str">
        <f t="shared" si="339"/>
        <v/>
      </c>
      <c r="BD374" s="34" t="str">
        <f t="shared" si="342"/>
        <v/>
      </c>
      <c r="BE374" s="34" t="str">
        <f t="shared" si="343"/>
        <v/>
      </c>
      <c r="BF374" s="34" t="str">
        <f t="shared" si="344"/>
        <v/>
      </c>
      <c r="BG374" s="34" t="str">
        <f t="shared" si="345"/>
        <v/>
      </c>
      <c r="BH374" s="34" t="str">
        <f t="shared" si="346"/>
        <v/>
      </c>
      <c r="BI374" s="34" t="str">
        <f t="shared" si="347"/>
        <v/>
      </c>
      <c r="BJ374" s="34" t="str">
        <f t="shared" si="348"/>
        <v/>
      </c>
      <c r="BK374" s="34" t="str">
        <f t="shared" si="349"/>
        <v/>
      </c>
      <c r="BL374" s="34" t="str">
        <f t="shared" si="350"/>
        <v/>
      </c>
      <c r="BM374" s="34" t="str">
        <f t="shared" si="351"/>
        <v/>
      </c>
      <c r="BN374" s="36" t="e">
        <f t="shared" si="340"/>
        <v>#DIV/0!</v>
      </c>
      <c r="BO374" s="36" t="e">
        <f t="shared" si="341"/>
        <v>#DIV/0!</v>
      </c>
      <c r="BP374" s="37" t="str">
        <f t="shared" si="310"/>
        <v/>
      </c>
      <c r="BQ374" s="37" t="str">
        <f t="shared" si="311"/>
        <v/>
      </c>
      <c r="BR374" s="37" t="str">
        <f t="shared" si="312"/>
        <v/>
      </c>
      <c r="BS374" s="37" t="str">
        <f t="shared" si="313"/>
        <v/>
      </c>
      <c r="BT374" s="37" t="str">
        <f t="shared" si="314"/>
        <v/>
      </c>
      <c r="BU374" s="37" t="str">
        <f t="shared" si="315"/>
        <v/>
      </c>
      <c r="BV374" s="37" t="str">
        <f t="shared" si="316"/>
        <v/>
      </c>
      <c r="BW374" s="37" t="str">
        <f t="shared" si="317"/>
        <v/>
      </c>
      <c r="BX374" s="37" t="str">
        <f t="shared" si="318"/>
        <v/>
      </c>
      <c r="BY374" s="37" t="str">
        <f t="shared" si="319"/>
        <v/>
      </c>
      <c r="BZ374" s="37" t="str">
        <f t="shared" si="320"/>
        <v/>
      </c>
      <c r="CA374" s="37" t="str">
        <f t="shared" si="321"/>
        <v/>
      </c>
      <c r="CB374" s="37" t="str">
        <f t="shared" si="322"/>
        <v/>
      </c>
      <c r="CC374" s="37" t="str">
        <f t="shared" si="323"/>
        <v/>
      </c>
      <c r="CD374" s="37" t="str">
        <f t="shared" si="324"/>
        <v/>
      </c>
      <c r="CE374" s="37" t="str">
        <f t="shared" si="325"/>
        <v/>
      </c>
      <c r="CF374" s="37" t="str">
        <f t="shared" si="326"/>
        <v/>
      </c>
      <c r="CG374" s="37" t="str">
        <f t="shared" si="327"/>
        <v/>
      </c>
      <c r="CH374" s="37" t="str">
        <f t="shared" si="328"/>
        <v/>
      </c>
      <c r="CI374" s="37" t="str">
        <f t="shared" si="329"/>
        <v/>
      </c>
    </row>
    <row r="375" spans="1:87" ht="12.75">
      <c r="A375" s="16"/>
      <c r="B375" s="14" t="str">
        <f>'Gene Table'!E374</f>
        <v>CALCOCO1</v>
      </c>
      <c r="C375" s="14" t="s">
        <v>341</v>
      </c>
      <c r="D375" s="15" t="str">
        <f>IF(SUM('Test Sample Data'!D$3:D$98)&gt;10,IF(AND(ISNUMBER('Test Sample Data'!D374),'Test Sample Data'!D374&lt;$B$1,'Test Sample Data'!D374&gt;0),'Test Sample Data'!D374,$B$1),"")</f>
        <v/>
      </c>
      <c r="E375" s="15" t="str">
        <f>IF(SUM('Test Sample Data'!E$3:E$98)&gt;10,IF(AND(ISNUMBER('Test Sample Data'!E374),'Test Sample Data'!E374&lt;$B$1,'Test Sample Data'!E374&gt;0),'Test Sample Data'!E374,$B$1),"")</f>
        <v/>
      </c>
      <c r="F375" s="15" t="str">
        <f>IF(SUM('Test Sample Data'!F$3:F$98)&gt;10,IF(AND(ISNUMBER('Test Sample Data'!F374),'Test Sample Data'!F374&lt;$B$1,'Test Sample Data'!F374&gt;0),'Test Sample Data'!F374,$B$1),"")</f>
        <v/>
      </c>
      <c r="G375" s="15" t="str">
        <f>IF(SUM('Test Sample Data'!G$3:G$98)&gt;10,IF(AND(ISNUMBER('Test Sample Data'!G374),'Test Sample Data'!G374&lt;$B$1,'Test Sample Data'!G374&gt;0),'Test Sample Data'!G374,$B$1),"")</f>
        <v/>
      </c>
      <c r="H375" s="15" t="str">
        <f>IF(SUM('Test Sample Data'!H$3:H$98)&gt;10,IF(AND(ISNUMBER('Test Sample Data'!H374),'Test Sample Data'!H374&lt;$B$1,'Test Sample Data'!H374&gt;0),'Test Sample Data'!H374,$B$1),"")</f>
        <v/>
      </c>
      <c r="I375" s="15" t="str">
        <f>IF(SUM('Test Sample Data'!I$3:I$98)&gt;10,IF(AND(ISNUMBER('Test Sample Data'!I374),'Test Sample Data'!I374&lt;$B$1,'Test Sample Data'!I374&gt;0),'Test Sample Data'!I374,$B$1),"")</f>
        <v/>
      </c>
      <c r="J375" s="15" t="str">
        <f>IF(SUM('Test Sample Data'!J$3:J$98)&gt;10,IF(AND(ISNUMBER('Test Sample Data'!J374),'Test Sample Data'!J374&lt;$B$1,'Test Sample Data'!J374&gt;0),'Test Sample Data'!J374,$B$1),"")</f>
        <v/>
      </c>
      <c r="K375" s="15" t="str">
        <f>IF(SUM('Test Sample Data'!K$3:K$98)&gt;10,IF(AND(ISNUMBER('Test Sample Data'!K374),'Test Sample Data'!K374&lt;$B$1,'Test Sample Data'!K374&gt;0),'Test Sample Data'!K374,$B$1),"")</f>
        <v/>
      </c>
      <c r="L375" s="15" t="str">
        <f>IF(SUM('Test Sample Data'!L$3:L$98)&gt;10,IF(AND(ISNUMBER('Test Sample Data'!L374),'Test Sample Data'!L374&lt;$B$1,'Test Sample Data'!L374&gt;0),'Test Sample Data'!L374,$B$1),"")</f>
        <v/>
      </c>
      <c r="M375" s="15" t="str">
        <f>IF(SUM('Test Sample Data'!M$3:M$98)&gt;10,IF(AND(ISNUMBER('Test Sample Data'!M374),'Test Sample Data'!M374&lt;$B$1,'Test Sample Data'!M374&gt;0),'Test Sample Data'!M374,$B$1),"")</f>
        <v/>
      </c>
      <c r="N375" s="15" t="str">
        <f>'Gene Table'!E374</f>
        <v>CALCOCO1</v>
      </c>
      <c r="O375" s="14" t="s">
        <v>341</v>
      </c>
      <c r="P375" s="15" t="str">
        <f>IF(SUM('Control Sample Data'!D$3:D$98)&gt;10,IF(AND(ISNUMBER('Control Sample Data'!D374),'Control Sample Data'!D374&lt;$B$1,'Control Sample Data'!D374&gt;0),'Control Sample Data'!D374,$B$1),"")</f>
        <v/>
      </c>
      <c r="Q375" s="15" t="str">
        <f>IF(SUM('Control Sample Data'!E$3:E$98)&gt;10,IF(AND(ISNUMBER('Control Sample Data'!E374),'Control Sample Data'!E374&lt;$B$1,'Control Sample Data'!E374&gt;0),'Control Sample Data'!E374,$B$1),"")</f>
        <v/>
      </c>
      <c r="R375" s="15" t="str">
        <f>IF(SUM('Control Sample Data'!F$3:F$98)&gt;10,IF(AND(ISNUMBER('Control Sample Data'!F374),'Control Sample Data'!F374&lt;$B$1,'Control Sample Data'!F374&gt;0),'Control Sample Data'!F374,$B$1),"")</f>
        <v/>
      </c>
      <c r="S375" s="15" t="str">
        <f>IF(SUM('Control Sample Data'!G$3:G$98)&gt;10,IF(AND(ISNUMBER('Control Sample Data'!G374),'Control Sample Data'!G374&lt;$B$1,'Control Sample Data'!G374&gt;0),'Control Sample Data'!G374,$B$1),"")</f>
        <v/>
      </c>
      <c r="T375" s="15" t="str">
        <f>IF(SUM('Control Sample Data'!H$3:H$98)&gt;10,IF(AND(ISNUMBER('Control Sample Data'!H374),'Control Sample Data'!H374&lt;$B$1,'Control Sample Data'!H374&gt;0),'Control Sample Data'!H374,$B$1),"")</f>
        <v/>
      </c>
      <c r="U375" s="15" t="str">
        <f>IF(SUM('Control Sample Data'!I$3:I$98)&gt;10,IF(AND(ISNUMBER('Control Sample Data'!I374),'Control Sample Data'!I374&lt;$B$1,'Control Sample Data'!I374&gt;0),'Control Sample Data'!I374,$B$1),"")</f>
        <v/>
      </c>
      <c r="V375" s="15" t="str">
        <f>IF(SUM('Control Sample Data'!J$3:J$98)&gt;10,IF(AND(ISNUMBER('Control Sample Data'!J374),'Control Sample Data'!J374&lt;$B$1,'Control Sample Data'!J374&gt;0),'Control Sample Data'!J374,$B$1),"")</f>
        <v/>
      </c>
      <c r="W375" s="15" t="str">
        <f>IF(SUM('Control Sample Data'!K$3:K$98)&gt;10,IF(AND(ISNUMBER('Control Sample Data'!K374),'Control Sample Data'!K374&lt;$B$1,'Control Sample Data'!K374&gt;0),'Control Sample Data'!K374,$B$1),"")</f>
        <v/>
      </c>
      <c r="X375" s="15" t="str">
        <f>IF(SUM('Control Sample Data'!L$3:L$98)&gt;10,IF(AND(ISNUMBER('Control Sample Data'!L374),'Control Sample Data'!L374&lt;$B$1,'Control Sample Data'!L374&gt;0),'Control Sample Data'!L374,$B$1),"")</f>
        <v/>
      </c>
      <c r="Y375" s="15" t="str">
        <f>IF(SUM('Control Sample Data'!M$3:M$98)&gt;10,IF(AND(ISNUMBER('Control Sample Data'!M374),'Control Sample Data'!M374&lt;$B$1,'Control Sample Data'!M374&gt;0),'Control Sample Data'!M374,$B$1),"")</f>
        <v/>
      </c>
      <c r="AT375" s="34" t="str">
        <f t="shared" si="330"/>
        <v/>
      </c>
      <c r="AU375" s="34" t="str">
        <f t="shared" si="331"/>
        <v/>
      </c>
      <c r="AV375" s="34" t="str">
        <f t="shared" si="332"/>
        <v/>
      </c>
      <c r="AW375" s="34" t="str">
        <f t="shared" si="333"/>
        <v/>
      </c>
      <c r="AX375" s="34" t="str">
        <f t="shared" si="334"/>
        <v/>
      </c>
      <c r="AY375" s="34" t="str">
        <f t="shared" si="335"/>
        <v/>
      </c>
      <c r="AZ375" s="34" t="str">
        <f t="shared" si="336"/>
        <v/>
      </c>
      <c r="BA375" s="34" t="str">
        <f t="shared" si="337"/>
        <v/>
      </c>
      <c r="BB375" s="34" t="str">
        <f t="shared" si="338"/>
        <v/>
      </c>
      <c r="BC375" s="34" t="str">
        <f t="shared" si="339"/>
        <v/>
      </c>
      <c r="BD375" s="34" t="str">
        <f t="shared" si="342"/>
        <v/>
      </c>
      <c r="BE375" s="34" t="str">
        <f t="shared" si="343"/>
        <v/>
      </c>
      <c r="BF375" s="34" t="str">
        <f t="shared" si="344"/>
        <v/>
      </c>
      <c r="BG375" s="34" t="str">
        <f t="shared" si="345"/>
        <v/>
      </c>
      <c r="BH375" s="34" t="str">
        <f t="shared" si="346"/>
        <v/>
      </c>
      <c r="BI375" s="34" t="str">
        <f t="shared" si="347"/>
        <v/>
      </c>
      <c r="BJ375" s="34" t="str">
        <f t="shared" si="348"/>
        <v/>
      </c>
      <c r="BK375" s="34" t="str">
        <f t="shared" si="349"/>
        <v/>
      </c>
      <c r="BL375" s="34" t="str">
        <f t="shared" si="350"/>
        <v/>
      </c>
      <c r="BM375" s="34" t="str">
        <f t="shared" si="351"/>
        <v/>
      </c>
      <c r="BN375" s="36" t="e">
        <f t="shared" si="340"/>
        <v>#DIV/0!</v>
      </c>
      <c r="BO375" s="36" t="e">
        <f t="shared" si="341"/>
        <v>#DIV/0!</v>
      </c>
      <c r="BP375" s="37" t="str">
        <f t="shared" si="310"/>
        <v/>
      </c>
      <c r="BQ375" s="37" t="str">
        <f t="shared" si="311"/>
        <v/>
      </c>
      <c r="BR375" s="37" t="str">
        <f t="shared" si="312"/>
        <v/>
      </c>
      <c r="BS375" s="37" t="str">
        <f t="shared" si="313"/>
        <v/>
      </c>
      <c r="BT375" s="37" t="str">
        <f t="shared" si="314"/>
        <v/>
      </c>
      <c r="BU375" s="37" t="str">
        <f t="shared" si="315"/>
        <v/>
      </c>
      <c r="BV375" s="37" t="str">
        <f t="shared" si="316"/>
        <v/>
      </c>
      <c r="BW375" s="37" t="str">
        <f t="shared" si="317"/>
        <v/>
      </c>
      <c r="BX375" s="37" t="str">
        <f t="shared" si="318"/>
        <v/>
      </c>
      <c r="BY375" s="37" t="str">
        <f t="shared" si="319"/>
        <v/>
      </c>
      <c r="BZ375" s="37" t="str">
        <f t="shared" si="320"/>
        <v/>
      </c>
      <c r="CA375" s="37" t="str">
        <f t="shared" si="321"/>
        <v/>
      </c>
      <c r="CB375" s="37" t="str">
        <f t="shared" si="322"/>
        <v/>
      </c>
      <c r="CC375" s="37" t="str">
        <f t="shared" si="323"/>
        <v/>
      </c>
      <c r="CD375" s="37" t="str">
        <f t="shared" si="324"/>
        <v/>
      </c>
      <c r="CE375" s="37" t="str">
        <f t="shared" si="325"/>
        <v/>
      </c>
      <c r="CF375" s="37" t="str">
        <f t="shared" si="326"/>
        <v/>
      </c>
      <c r="CG375" s="37" t="str">
        <f t="shared" si="327"/>
        <v/>
      </c>
      <c r="CH375" s="37" t="str">
        <f t="shared" si="328"/>
        <v/>
      </c>
      <c r="CI375" s="37" t="str">
        <f t="shared" si="329"/>
        <v/>
      </c>
    </row>
    <row r="376" spans="1:87" ht="12.75">
      <c r="A376" s="16"/>
      <c r="B376" s="14" t="str">
        <f>'Gene Table'!E375</f>
        <v>HGDC</v>
      </c>
      <c r="C376" s="14" t="s">
        <v>345</v>
      </c>
      <c r="D376" s="15" t="str">
        <f>IF(SUM('Test Sample Data'!D$3:D$98)&gt;10,IF(AND(ISNUMBER('Test Sample Data'!D375),'Test Sample Data'!D375&lt;$B$1,'Test Sample Data'!D375&gt;0),'Test Sample Data'!D375,$B$1),"")</f>
        <v/>
      </c>
      <c r="E376" s="15" t="str">
        <f>IF(SUM('Test Sample Data'!E$3:E$98)&gt;10,IF(AND(ISNUMBER('Test Sample Data'!E375),'Test Sample Data'!E375&lt;$B$1,'Test Sample Data'!E375&gt;0),'Test Sample Data'!E375,$B$1),"")</f>
        <v/>
      </c>
      <c r="F376" s="15" t="str">
        <f>IF(SUM('Test Sample Data'!F$3:F$98)&gt;10,IF(AND(ISNUMBER('Test Sample Data'!F375),'Test Sample Data'!F375&lt;$B$1,'Test Sample Data'!F375&gt;0),'Test Sample Data'!F375,$B$1),"")</f>
        <v/>
      </c>
      <c r="G376" s="15" t="str">
        <f>IF(SUM('Test Sample Data'!G$3:G$98)&gt;10,IF(AND(ISNUMBER('Test Sample Data'!G375),'Test Sample Data'!G375&lt;$B$1,'Test Sample Data'!G375&gt;0),'Test Sample Data'!G375,$B$1),"")</f>
        <v/>
      </c>
      <c r="H376" s="15" t="str">
        <f>IF(SUM('Test Sample Data'!H$3:H$98)&gt;10,IF(AND(ISNUMBER('Test Sample Data'!H375),'Test Sample Data'!H375&lt;$B$1,'Test Sample Data'!H375&gt;0),'Test Sample Data'!H375,$B$1),"")</f>
        <v/>
      </c>
      <c r="I376" s="15" t="str">
        <f>IF(SUM('Test Sample Data'!I$3:I$98)&gt;10,IF(AND(ISNUMBER('Test Sample Data'!I375),'Test Sample Data'!I375&lt;$B$1,'Test Sample Data'!I375&gt;0),'Test Sample Data'!I375,$B$1),"")</f>
        <v/>
      </c>
      <c r="J376" s="15" t="str">
        <f>IF(SUM('Test Sample Data'!J$3:J$98)&gt;10,IF(AND(ISNUMBER('Test Sample Data'!J375),'Test Sample Data'!J375&lt;$B$1,'Test Sample Data'!J375&gt;0),'Test Sample Data'!J375,$B$1),"")</f>
        <v/>
      </c>
      <c r="K376" s="15" t="str">
        <f>IF(SUM('Test Sample Data'!K$3:K$98)&gt;10,IF(AND(ISNUMBER('Test Sample Data'!K375),'Test Sample Data'!K375&lt;$B$1,'Test Sample Data'!K375&gt;0),'Test Sample Data'!K375,$B$1),"")</f>
        <v/>
      </c>
      <c r="L376" s="15" t="str">
        <f>IF(SUM('Test Sample Data'!L$3:L$98)&gt;10,IF(AND(ISNUMBER('Test Sample Data'!L375),'Test Sample Data'!L375&lt;$B$1,'Test Sample Data'!L375&gt;0),'Test Sample Data'!L375,$B$1),"")</f>
        <v/>
      </c>
      <c r="M376" s="15" t="str">
        <f>IF(SUM('Test Sample Data'!M$3:M$98)&gt;10,IF(AND(ISNUMBER('Test Sample Data'!M375),'Test Sample Data'!M375&lt;$B$1,'Test Sample Data'!M375&gt;0),'Test Sample Data'!M375,$B$1),"")</f>
        <v/>
      </c>
      <c r="N376" s="15" t="str">
        <f>'Gene Table'!E375</f>
        <v>HGDC</v>
      </c>
      <c r="O376" s="14" t="s">
        <v>345</v>
      </c>
      <c r="P376" s="15" t="str">
        <f>IF(SUM('Control Sample Data'!D$3:D$98)&gt;10,IF(AND(ISNUMBER('Control Sample Data'!D375),'Control Sample Data'!D375&lt;$B$1,'Control Sample Data'!D375&gt;0),'Control Sample Data'!D375,$B$1),"")</f>
        <v/>
      </c>
      <c r="Q376" s="15" t="str">
        <f>IF(SUM('Control Sample Data'!E$3:E$98)&gt;10,IF(AND(ISNUMBER('Control Sample Data'!E375),'Control Sample Data'!E375&lt;$B$1,'Control Sample Data'!E375&gt;0),'Control Sample Data'!E375,$B$1),"")</f>
        <v/>
      </c>
      <c r="R376" s="15" t="str">
        <f>IF(SUM('Control Sample Data'!F$3:F$98)&gt;10,IF(AND(ISNUMBER('Control Sample Data'!F375),'Control Sample Data'!F375&lt;$B$1,'Control Sample Data'!F375&gt;0),'Control Sample Data'!F375,$B$1),"")</f>
        <v/>
      </c>
      <c r="S376" s="15" t="str">
        <f>IF(SUM('Control Sample Data'!G$3:G$98)&gt;10,IF(AND(ISNUMBER('Control Sample Data'!G375),'Control Sample Data'!G375&lt;$B$1,'Control Sample Data'!G375&gt;0),'Control Sample Data'!G375,$B$1),"")</f>
        <v/>
      </c>
      <c r="T376" s="15" t="str">
        <f>IF(SUM('Control Sample Data'!H$3:H$98)&gt;10,IF(AND(ISNUMBER('Control Sample Data'!H375),'Control Sample Data'!H375&lt;$B$1,'Control Sample Data'!H375&gt;0),'Control Sample Data'!H375,$B$1),"")</f>
        <v/>
      </c>
      <c r="U376" s="15" t="str">
        <f>IF(SUM('Control Sample Data'!I$3:I$98)&gt;10,IF(AND(ISNUMBER('Control Sample Data'!I375),'Control Sample Data'!I375&lt;$B$1,'Control Sample Data'!I375&gt;0),'Control Sample Data'!I375,$B$1),"")</f>
        <v/>
      </c>
      <c r="V376" s="15" t="str">
        <f>IF(SUM('Control Sample Data'!J$3:J$98)&gt;10,IF(AND(ISNUMBER('Control Sample Data'!J375),'Control Sample Data'!J375&lt;$B$1,'Control Sample Data'!J375&gt;0),'Control Sample Data'!J375,$B$1),"")</f>
        <v/>
      </c>
      <c r="W376" s="15" t="str">
        <f>IF(SUM('Control Sample Data'!K$3:K$98)&gt;10,IF(AND(ISNUMBER('Control Sample Data'!K375),'Control Sample Data'!K375&lt;$B$1,'Control Sample Data'!K375&gt;0),'Control Sample Data'!K375,$B$1),"")</f>
        <v/>
      </c>
      <c r="X376" s="15" t="str">
        <f>IF(SUM('Control Sample Data'!L$3:L$98)&gt;10,IF(AND(ISNUMBER('Control Sample Data'!L375),'Control Sample Data'!L375&lt;$B$1,'Control Sample Data'!L375&gt;0),'Control Sample Data'!L375,$B$1),"")</f>
        <v/>
      </c>
      <c r="Y376" s="15" t="str">
        <f>IF(SUM('Control Sample Data'!M$3:M$98)&gt;10,IF(AND(ISNUMBER('Control Sample Data'!M375),'Control Sample Data'!M375&lt;$B$1,'Control Sample Data'!M375&gt;0),'Control Sample Data'!M375,$B$1),"")</f>
        <v/>
      </c>
      <c r="AT376" s="34" t="str">
        <f t="shared" si="330"/>
        <v/>
      </c>
      <c r="AU376" s="34" t="str">
        <f t="shared" si="331"/>
        <v/>
      </c>
      <c r="AV376" s="34" t="str">
        <f t="shared" si="332"/>
        <v/>
      </c>
      <c r="AW376" s="34" t="str">
        <f t="shared" si="333"/>
        <v/>
      </c>
      <c r="AX376" s="34" t="str">
        <f t="shared" si="334"/>
        <v/>
      </c>
      <c r="AY376" s="34" t="str">
        <f t="shared" si="335"/>
        <v/>
      </c>
      <c r="AZ376" s="34" t="str">
        <f t="shared" si="336"/>
        <v/>
      </c>
      <c r="BA376" s="34" t="str">
        <f t="shared" si="337"/>
        <v/>
      </c>
      <c r="BB376" s="34" t="str">
        <f t="shared" si="338"/>
        <v/>
      </c>
      <c r="BC376" s="34" t="str">
        <f t="shared" si="339"/>
        <v/>
      </c>
      <c r="BD376" s="34" t="str">
        <f t="shared" si="342"/>
        <v/>
      </c>
      <c r="BE376" s="34" t="str">
        <f t="shared" si="343"/>
        <v/>
      </c>
      <c r="BF376" s="34" t="str">
        <f t="shared" si="344"/>
        <v/>
      </c>
      <c r="BG376" s="34" t="str">
        <f t="shared" si="345"/>
        <v/>
      </c>
      <c r="BH376" s="34" t="str">
        <f t="shared" si="346"/>
        <v/>
      </c>
      <c r="BI376" s="34" t="str">
        <f t="shared" si="347"/>
        <v/>
      </c>
      <c r="BJ376" s="34" t="str">
        <f t="shared" si="348"/>
        <v/>
      </c>
      <c r="BK376" s="34" t="str">
        <f t="shared" si="349"/>
        <v/>
      </c>
      <c r="BL376" s="34" t="str">
        <f t="shared" si="350"/>
        <v/>
      </c>
      <c r="BM376" s="34" t="str">
        <f t="shared" si="351"/>
        <v/>
      </c>
      <c r="BN376" s="36" t="e">
        <f t="shared" si="340"/>
        <v>#DIV/0!</v>
      </c>
      <c r="BO376" s="36" t="e">
        <f t="shared" si="341"/>
        <v>#DIV/0!</v>
      </c>
      <c r="BP376" s="37" t="str">
        <f t="shared" si="310"/>
        <v/>
      </c>
      <c r="BQ376" s="37" t="str">
        <f t="shared" si="311"/>
        <v/>
      </c>
      <c r="BR376" s="37" t="str">
        <f t="shared" si="312"/>
        <v/>
      </c>
      <c r="BS376" s="37" t="str">
        <f t="shared" si="313"/>
        <v/>
      </c>
      <c r="BT376" s="37" t="str">
        <f t="shared" si="314"/>
        <v/>
      </c>
      <c r="BU376" s="37" t="str">
        <f t="shared" si="315"/>
        <v/>
      </c>
      <c r="BV376" s="37" t="str">
        <f t="shared" si="316"/>
        <v/>
      </c>
      <c r="BW376" s="37" t="str">
        <f t="shared" si="317"/>
        <v/>
      </c>
      <c r="BX376" s="37" t="str">
        <f t="shared" si="318"/>
        <v/>
      </c>
      <c r="BY376" s="37" t="str">
        <f t="shared" si="319"/>
        <v/>
      </c>
      <c r="BZ376" s="37" t="str">
        <f t="shared" si="320"/>
        <v/>
      </c>
      <c r="CA376" s="37" t="str">
        <f t="shared" si="321"/>
        <v/>
      </c>
      <c r="CB376" s="37" t="str">
        <f t="shared" si="322"/>
        <v/>
      </c>
      <c r="CC376" s="37" t="str">
        <f t="shared" si="323"/>
        <v/>
      </c>
      <c r="CD376" s="37" t="str">
        <f t="shared" si="324"/>
        <v/>
      </c>
      <c r="CE376" s="37" t="str">
        <f t="shared" si="325"/>
        <v/>
      </c>
      <c r="CF376" s="37" t="str">
        <f t="shared" si="326"/>
        <v/>
      </c>
      <c r="CG376" s="37" t="str">
        <f t="shared" si="327"/>
        <v/>
      </c>
      <c r="CH376" s="37" t="str">
        <f t="shared" si="328"/>
        <v/>
      </c>
      <c r="CI376" s="37" t="str">
        <f t="shared" si="329"/>
        <v/>
      </c>
    </row>
    <row r="377" spans="1:87" ht="12.75">
      <c r="A377" s="16"/>
      <c r="B377" s="14" t="str">
        <f>'Gene Table'!E376</f>
        <v>HGDC</v>
      </c>
      <c r="C377" s="14" t="s">
        <v>347</v>
      </c>
      <c r="D377" s="15" t="str">
        <f>IF(SUM('Test Sample Data'!D$3:D$98)&gt;10,IF(AND(ISNUMBER('Test Sample Data'!D376),'Test Sample Data'!D376&lt;$B$1,'Test Sample Data'!D376&gt;0),'Test Sample Data'!D376,$B$1),"")</f>
        <v/>
      </c>
      <c r="E377" s="15" t="str">
        <f>IF(SUM('Test Sample Data'!E$3:E$98)&gt;10,IF(AND(ISNUMBER('Test Sample Data'!E376),'Test Sample Data'!E376&lt;$B$1,'Test Sample Data'!E376&gt;0),'Test Sample Data'!E376,$B$1),"")</f>
        <v/>
      </c>
      <c r="F377" s="15" t="str">
        <f>IF(SUM('Test Sample Data'!F$3:F$98)&gt;10,IF(AND(ISNUMBER('Test Sample Data'!F376),'Test Sample Data'!F376&lt;$B$1,'Test Sample Data'!F376&gt;0),'Test Sample Data'!F376,$B$1),"")</f>
        <v/>
      </c>
      <c r="G377" s="15" t="str">
        <f>IF(SUM('Test Sample Data'!G$3:G$98)&gt;10,IF(AND(ISNUMBER('Test Sample Data'!G376),'Test Sample Data'!G376&lt;$B$1,'Test Sample Data'!G376&gt;0),'Test Sample Data'!G376,$B$1),"")</f>
        <v/>
      </c>
      <c r="H377" s="15" t="str">
        <f>IF(SUM('Test Sample Data'!H$3:H$98)&gt;10,IF(AND(ISNUMBER('Test Sample Data'!H376),'Test Sample Data'!H376&lt;$B$1,'Test Sample Data'!H376&gt;0),'Test Sample Data'!H376,$B$1),"")</f>
        <v/>
      </c>
      <c r="I377" s="15" t="str">
        <f>IF(SUM('Test Sample Data'!I$3:I$98)&gt;10,IF(AND(ISNUMBER('Test Sample Data'!I376),'Test Sample Data'!I376&lt;$B$1,'Test Sample Data'!I376&gt;0),'Test Sample Data'!I376,$B$1),"")</f>
        <v/>
      </c>
      <c r="J377" s="15" t="str">
        <f>IF(SUM('Test Sample Data'!J$3:J$98)&gt;10,IF(AND(ISNUMBER('Test Sample Data'!J376),'Test Sample Data'!J376&lt;$B$1,'Test Sample Data'!J376&gt;0),'Test Sample Data'!J376,$B$1),"")</f>
        <v/>
      </c>
      <c r="K377" s="15" t="str">
        <f>IF(SUM('Test Sample Data'!K$3:K$98)&gt;10,IF(AND(ISNUMBER('Test Sample Data'!K376),'Test Sample Data'!K376&lt;$B$1,'Test Sample Data'!K376&gt;0),'Test Sample Data'!K376,$B$1),"")</f>
        <v/>
      </c>
      <c r="L377" s="15" t="str">
        <f>IF(SUM('Test Sample Data'!L$3:L$98)&gt;10,IF(AND(ISNUMBER('Test Sample Data'!L376),'Test Sample Data'!L376&lt;$B$1,'Test Sample Data'!L376&gt;0),'Test Sample Data'!L376,$B$1),"")</f>
        <v/>
      </c>
      <c r="M377" s="15" t="str">
        <f>IF(SUM('Test Sample Data'!M$3:M$98)&gt;10,IF(AND(ISNUMBER('Test Sample Data'!M376),'Test Sample Data'!M376&lt;$B$1,'Test Sample Data'!M376&gt;0),'Test Sample Data'!M376,$B$1),"")</f>
        <v/>
      </c>
      <c r="N377" s="15" t="str">
        <f>'Gene Table'!E376</f>
        <v>HGDC</v>
      </c>
      <c r="O377" s="14" t="s">
        <v>347</v>
      </c>
      <c r="P377" s="15" t="str">
        <f>IF(SUM('Control Sample Data'!D$3:D$98)&gt;10,IF(AND(ISNUMBER('Control Sample Data'!D376),'Control Sample Data'!D376&lt;$B$1,'Control Sample Data'!D376&gt;0),'Control Sample Data'!D376,$B$1),"")</f>
        <v/>
      </c>
      <c r="Q377" s="15" t="str">
        <f>IF(SUM('Control Sample Data'!E$3:E$98)&gt;10,IF(AND(ISNUMBER('Control Sample Data'!E376),'Control Sample Data'!E376&lt;$B$1,'Control Sample Data'!E376&gt;0),'Control Sample Data'!E376,$B$1),"")</f>
        <v/>
      </c>
      <c r="R377" s="15" t="str">
        <f>IF(SUM('Control Sample Data'!F$3:F$98)&gt;10,IF(AND(ISNUMBER('Control Sample Data'!F376),'Control Sample Data'!F376&lt;$B$1,'Control Sample Data'!F376&gt;0),'Control Sample Data'!F376,$B$1),"")</f>
        <v/>
      </c>
      <c r="S377" s="15" t="str">
        <f>IF(SUM('Control Sample Data'!G$3:G$98)&gt;10,IF(AND(ISNUMBER('Control Sample Data'!G376),'Control Sample Data'!G376&lt;$B$1,'Control Sample Data'!G376&gt;0),'Control Sample Data'!G376,$B$1),"")</f>
        <v/>
      </c>
      <c r="T377" s="15" t="str">
        <f>IF(SUM('Control Sample Data'!H$3:H$98)&gt;10,IF(AND(ISNUMBER('Control Sample Data'!H376),'Control Sample Data'!H376&lt;$B$1,'Control Sample Data'!H376&gt;0),'Control Sample Data'!H376,$B$1),"")</f>
        <v/>
      </c>
      <c r="U377" s="15" t="str">
        <f>IF(SUM('Control Sample Data'!I$3:I$98)&gt;10,IF(AND(ISNUMBER('Control Sample Data'!I376),'Control Sample Data'!I376&lt;$B$1,'Control Sample Data'!I376&gt;0),'Control Sample Data'!I376,$B$1),"")</f>
        <v/>
      </c>
      <c r="V377" s="15" t="str">
        <f>IF(SUM('Control Sample Data'!J$3:J$98)&gt;10,IF(AND(ISNUMBER('Control Sample Data'!J376),'Control Sample Data'!J376&lt;$B$1,'Control Sample Data'!J376&gt;0),'Control Sample Data'!J376,$B$1),"")</f>
        <v/>
      </c>
      <c r="W377" s="15" t="str">
        <f>IF(SUM('Control Sample Data'!K$3:K$98)&gt;10,IF(AND(ISNUMBER('Control Sample Data'!K376),'Control Sample Data'!K376&lt;$B$1,'Control Sample Data'!K376&gt;0),'Control Sample Data'!K376,$B$1),"")</f>
        <v/>
      </c>
      <c r="X377" s="15" t="str">
        <f>IF(SUM('Control Sample Data'!L$3:L$98)&gt;10,IF(AND(ISNUMBER('Control Sample Data'!L376),'Control Sample Data'!L376&lt;$B$1,'Control Sample Data'!L376&gt;0),'Control Sample Data'!L376,$B$1),"")</f>
        <v/>
      </c>
      <c r="Y377" s="15" t="str">
        <f>IF(SUM('Control Sample Data'!M$3:M$98)&gt;10,IF(AND(ISNUMBER('Control Sample Data'!M376),'Control Sample Data'!M376&lt;$B$1,'Control Sample Data'!M376&gt;0),'Control Sample Data'!M376,$B$1),"")</f>
        <v/>
      </c>
      <c r="AT377" s="34" t="str">
        <f t="shared" si="330"/>
        <v/>
      </c>
      <c r="AU377" s="34" t="str">
        <f t="shared" si="331"/>
        <v/>
      </c>
      <c r="AV377" s="34" t="str">
        <f t="shared" si="332"/>
        <v/>
      </c>
      <c r="AW377" s="34" t="str">
        <f t="shared" si="333"/>
        <v/>
      </c>
      <c r="AX377" s="34" t="str">
        <f t="shared" si="334"/>
        <v/>
      </c>
      <c r="AY377" s="34" t="str">
        <f t="shared" si="335"/>
        <v/>
      </c>
      <c r="AZ377" s="34" t="str">
        <f t="shared" si="336"/>
        <v/>
      </c>
      <c r="BA377" s="34" t="str">
        <f t="shared" si="337"/>
        <v/>
      </c>
      <c r="BB377" s="34" t="str">
        <f t="shared" si="338"/>
        <v/>
      </c>
      <c r="BC377" s="34" t="str">
        <f t="shared" si="339"/>
        <v/>
      </c>
      <c r="BD377" s="34" t="str">
        <f t="shared" si="342"/>
        <v/>
      </c>
      <c r="BE377" s="34" t="str">
        <f t="shared" si="343"/>
        <v/>
      </c>
      <c r="BF377" s="34" t="str">
        <f t="shared" si="344"/>
        <v/>
      </c>
      <c r="BG377" s="34" t="str">
        <f t="shared" si="345"/>
        <v/>
      </c>
      <c r="BH377" s="34" t="str">
        <f t="shared" si="346"/>
        <v/>
      </c>
      <c r="BI377" s="34" t="str">
        <f t="shared" si="347"/>
        <v/>
      </c>
      <c r="BJ377" s="34" t="str">
        <f t="shared" si="348"/>
        <v/>
      </c>
      <c r="BK377" s="34" t="str">
        <f t="shared" si="349"/>
        <v/>
      </c>
      <c r="BL377" s="34" t="str">
        <f t="shared" si="350"/>
        <v/>
      </c>
      <c r="BM377" s="34" t="str">
        <f t="shared" si="351"/>
        <v/>
      </c>
      <c r="BN377" s="36" t="e">
        <f t="shared" si="340"/>
        <v>#DIV/0!</v>
      </c>
      <c r="BO377" s="36" t="e">
        <f t="shared" si="341"/>
        <v>#DIV/0!</v>
      </c>
      <c r="BP377" s="37" t="str">
        <f t="shared" si="310"/>
        <v/>
      </c>
      <c r="BQ377" s="37" t="str">
        <f t="shared" si="311"/>
        <v/>
      </c>
      <c r="BR377" s="37" t="str">
        <f t="shared" si="312"/>
        <v/>
      </c>
      <c r="BS377" s="37" t="str">
        <f t="shared" si="313"/>
        <v/>
      </c>
      <c r="BT377" s="37" t="str">
        <f t="shared" si="314"/>
        <v/>
      </c>
      <c r="BU377" s="37" t="str">
        <f t="shared" si="315"/>
        <v/>
      </c>
      <c r="BV377" s="37" t="str">
        <f t="shared" si="316"/>
        <v/>
      </c>
      <c r="BW377" s="37" t="str">
        <f t="shared" si="317"/>
        <v/>
      </c>
      <c r="BX377" s="37" t="str">
        <f t="shared" si="318"/>
        <v/>
      </c>
      <c r="BY377" s="37" t="str">
        <f t="shared" si="319"/>
        <v/>
      </c>
      <c r="BZ377" s="37" t="str">
        <f t="shared" si="320"/>
        <v/>
      </c>
      <c r="CA377" s="37" t="str">
        <f t="shared" si="321"/>
        <v/>
      </c>
      <c r="CB377" s="37" t="str">
        <f t="shared" si="322"/>
        <v/>
      </c>
      <c r="CC377" s="37" t="str">
        <f t="shared" si="323"/>
        <v/>
      </c>
      <c r="CD377" s="37" t="str">
        <f t="shared" si="324"/>
        <v/>
      </c>
      <c r="CE377" s="37" t="str">
        <f t="shared" si="325"/>
        <v/>
      </c>
      <c r="CF377" s="37" t="str">
        <f t="shared" si="326"/>
        <v/>
      </c>
      <c r="CG377" s="37" t="str">
        <f t="shared" si="327"/>
        <v/>
      </c>
      <c r="CH377" s="37" t="str">
        <f t="shared" si="328"/>
        <v/>
      </c>
      <c r="CI377" s="37" t="str">
        <f t="shared" si="329"/>
        <v/>
      </c>
    </row>
    <row r="378" spans="1:87" ht="12.75">
      <c r="A378" s="16"/>
      <c r="B378" s="14" t="str">
        <f>'Gene Table'!E377</f>
        <v>GAPDH</v>
      </c>
      <c r="C378" s="14" t="s">
        <v>348</v>
      </c>
      <c r="D378" s="15" t="str">
        <f>IF(SUM('Test Sample Data'!D$3:D$98)&gt;10,IF(AND(ISNUMBER('Test Sample Data'!D377),'Test Sample Data'!D377&lt;$B$1,'Test Sample Data'!D377&gt;0),'Test Sample Data'!D377,$B$1),"")</f>
        <v/>
      </c>
      <c r="E378" s="15" t="str">
        <f>IF(SUM('Test Sample Data'!E$3:E$98)&gt;10,IF(AND(ISNUMBER('Test Sample Data'!E377),'Test Sample Data'!E377&lt;$B$1,'Test Sample Data'!E377&gt;0),'Test Sample Data'!E377,$B$1),"")</f>
        <v/>
      </c>
      <c r="F378" s="15" t="str">
        <f>IF(SUM('Test Sample Data'!F$3:F$98)&gt;10,IF(AND(ISNUMBER('Test Sample Data'!F377),'Test Sample Data'!F377&lt;$B$1,'Test Sample Data'!F377&gt;0),'Test Sample Data'!F377,$B$1),"")</f>
        <v/>
      </c>
      <c r="G378" s="15" t="str">
        <f>IF(SUM('Test Sample Data'!G$3:G$98)&gt;10,IF(AND(ISNUMBER('Test Sample Data'!G377),'Test Sample Data'!G377&lt;$B$1,'Test Sample Data'!G377&gt;0),'Test Sample Data'!G377,$B$1),"")</f>
        <v/>
      </c>
      <c r="H378" s="15" t="str">
        <f>IF(SUM('Test Sample Data'!H$3:H$98)&gt;10,IF(AND(ISNUMBER('Test Sample Data'!H377),'Test Sample Data'!H377&lt;$B$1,'Test Sample Data'!H377&gt;0),'Test Sample Data'!H377,$B$1),"")</f>
        <v/>
      </c>
      <c r="I378" s="15" t="str">
        <f>IF(SUM('Test Sample Data'!I$3:I$98)&gt;10,IF(AND(ISNUMBER('Test Sample Data'!I377),'Test Sample Data'!I377&lt;$B$1,'Test Sample Data'!I377&gt;0),'Test Sample Data'!I377,$B$1),"")</f>
        <v/>
      </c>
      <c r="J378" s="15" t="str">
        <f>IF(SUM('Test Sample Data'!J$3:J$98)&gt;10,IF(AND(ISNUMBER('Test Sample Data'!J377),'Test Sample Data'!J377&lt;$B$1,'Test Sample Data'!J377&gt;0),'Test Sample Data'!J377,$B$1),"")</f>
        <v/>
      </c>
      <c r="K378" s="15" t="str">
        <f>IF(SUM('Test Sample Data'!K$3:K$98)&gt;10,IF(AND(ISNUMBER('Test Sample Data'!K377),'Test Sample Data'!K377&lt;$B$1,'Test Sample Data'!K377&gt;0),'Test Sample Data'!K377,$B$1),"")</f>
        <v/>
      </c>
      <c r="L378" s="15" t="str">
        <f>IF(SUM('Test Sample Data'!L$3:L$98)&gt;10,IF(AND(ISNUMBER('Test Sample Data'!L377),'Test Sample Data'!L377&lt;$B$1,'Test Sample Data'!L377&gt;0),'Test Sample Data'!L377,$B$1),"")</f>
        <v/>
      </c>
      <c r="M378" s="15" t="str">
        <f>IF(SUM('Test Sample Data'!M$3:M$98)&gt;10,IF(AND(ISNUMBER('Test Sample Data'!M377),'Test Sample Data'!M377&lt;$B$1,'Test Sample Data'!M377&gt;0),'Test Sample Data'!M377,$B$1),"")</f>
        <v/>
      </c>
      <c r="N378" s="15" t="str">
        <f>'Gene Table'!E377</f>
        <v>GAPDH</v>
      </c>
      <c r="O378" s="14" t="s">
        <v>348</v>
      </c>
      <c r="P378" s="15" t="str">
        <f>IF(SUM('Control Sample Data'!D$3:D$98)&gt;10,IF(AND(ISNUMBER('Control Sample Data'!D377),'Control Sample Data'!D377&lt;$B$1,'Control Sample Data'!D377&gt;0),'Control Sample Data'!D377,$B$1),"")</f>
        <v/>
      </c>
      <c r="Q378" s="15" t="str">
        <f>IF(SUM('Control Sample Data'!E$3:E$98)&gt;10,IF(AND(ISNUMBER('Control Sample Data'!E377),'Control Sample Data'!E377&lt;$B$1,'Control Sample Data'!E377&gt;0),'Control Sample Data'!E377,$B$1),"")</f>
        <v/>
      </c>
      <c r="R378" s="15" t="str">
        <f>IF(SUM('Control Sample Data'!F$3:F$98)&gt;10,IF(AND(ISNUMBER('Control Sample Data'!F377),'Control Sample Data'!F377&lt;$B$1,'Control Sample Data'!F377&gt;0),'Control Sample Data'!F377,$B$1),"")</f>
        <v/>
      </c>
      <c r="S378" s="15" t="str">
        <f>IF(SUM('Control Sample Data'!G$3:G$98)&gt;10,IF(AND(ISNUMBER('Control Sample Data'!G377),'Control Sample Data'!G377&lt;$B$1,'Control Sample Data'!G377&gt;0),'Control Sample Data'!G377,$B$1),"")</f>
        <v/>
      </c>
      <c r="T378" s="15" t="str">
        <f>IF(SUM('Control Sample Data'!H$3:H$98)&gt;10,IF(AND(ISNUMBER('Control Sample Data'!H377),'Control Sample Data'!H377&lt;$B$1,'Control Sample Data'!H377&gt;0),'Control Sample Data'!H377,$B$1),"")</f>
        <v/>
      </c>
      <c r="U378" s="15" t="str">
        <f>IF(SUM('Control Sample Data'!I$3:I$98)&gt;10,IF(AND(ISNUMBER('Control Sample Data'!I377),'Control Sample Data'!I377&lt;$B$1,'Control Sample Data'!I377&gt;0),'Control Sample Data'!I377,$B$1),"")</f>
        <v/>
      </c>
      <c r="V378" s="15" t="str">
        <f>IF(SUM('Control Sample Data'!J$3:J$98)&gt;10,IF(AND(ISNUMBER('Control Sample Data'!J377),'Control Sample Data'!J377&lt;$B$1,'Control Sample Data'!J377&gt;0),'Control Sample Data'!J377,$B$1),"")</f>
        <v/>
      </c>
      <c r="W378" s="15" t="str">
        <f>IF(SUM('Control Sample Data'!K$3:K$98)&gt;10,IF(AND(ISNUMBER('Control Sample Data'!K377),'Control Sample Data'!K377&lt;$B$1,'Control Sample Data'!K377&gt;0),'Control Sample Data'!K377,$B$1),"")</f>
        <v/>
      </c>
      <c r="X378" s="15" t="str">
        <f>IF(SUM('Control Sample Data'!L$3:L$98)&gt;10,IF(AND(ISNUMBER('Control Sample Data'!L377),'Control Sample Data'!L377&lt;$B$1,'Control Sample Data'!L377&gt;0),'Control Sample Data'!L377,$B$1),"")</f>
        <v/>
      </c>
      <c r="Y378" s="15" t="str">
        <f>IF(SUM('Control Sample Data'!M$3:M$98)&gt;10,IF(AND(ISNUMBER('Control Sample Data'!M377),'Control Sample Data'!M377&lt;$B$1,'Control Sample Data'!M377&gt;0),'Control Sample Data'!M377,$B$1),"")</f>
        <v/>
      </c>
      <c r="AT378" s="34" t="str">
        <f t="shared" si="330"/>
        <v/>
      </c>
      <c r="AU378" s="34" t="str">
        <f t="shared" si="331"/>
        <v/>
      </c>
      <c r="AV378" s="34" t="str">
        <f t="shared" si="332"/>
        <v/>
      </c>
      <c r="AW378" s="34" t="str">
        <f t="shared" si="333"/>
        <v/>
      </c>
      <c r="AX378" s="34" t="str">
        <f t="shared" si="334"/>
        <v/>
      </c>
      <c r="AY378" s="34" t="str">
        <f t="shared" si="335"/>
        <v/>
      </c>
      <c r="AZ378" s="34" t="str">
        <f t="shared" si="336"/>
        <v/>
      </c>
      <c r="BA378" s="34" t="str">
        <f t="shared" si="337"/>
        <v/>
      </c>
      <c r="BB378" s="34" t="str">
        <f t="shared" si="338"/>
        <v/>
      </c>
      <c r="BC378" s="34" t="str">
        <f t="shared" si="339"/>
        <v/>
      </c>
      <c r="BD378" s="34" t="str">
        <f t="shared" si="342"/>
        <v/>
      </c>
      <c r="BE378" s="34" t="str">
        <f t="shared" si="343"/>
        <v/>
      </c>
      <c r="BF378" s="34" t="str">
        <f t="shared" si="344"/>
        <v/>
      </c>
      <c r="BG378" s="34" t="str">
        <f t="shared" si="345"/>
        <v/>
      </c>
      <c r="BH378" s="34" t="str">
        <f t="shared" si="346"/>
        <v/>
      </c>
      <c r="BI378" s="34" t="str">
        <f t="shared" si="347"/>
        <v/>
      </c>
      <c r="BJ378" s="34" t="str">
        <f t="shared" si="348"/>
        <v/>
      </c>
      <c r="BK378" s="34" t="str">
        <f t="shared" si="349"/>
        <v/>
      </c>
      <c r="BL378" s="34" t="str">
        <f t="shared" si="350"/>
        <v/>
      </c>
      <c r="BM378" s="34" t="str">
        <f t="shared" si="351"/>
        <v/>
      </c>
      <c r="BN378" s="36" t="e">
        <f t="shared" si="340"/>
        <v>#DIV/0!</v>
      </c>
      <c r="BO378" s="36" t="e">
        <f t="shared" si="341"/>
        <v>#DIV/0!</v>
      </c>
      <c r="BP378" s="37" t="str">
        <f t="shared" si="310"/>
        <v/>
      </c>
      <c r="BQ378" s="37" t="str">
        <f t="shared" si="311"/>
        <v/>
      </c>
      <c r="BR378" s="37" t="str">
        <f t="shared" si="312"/>
        <v/>
      </c>
      <c r="BS378" s="37" t="str">
        <f t="shared" si="313"/>
        <v/>
      </c>
      <c r="BT378" s="37" t="str">
        <f t="shared" si="314"/>
        <v/>
      </c>
      <c r="BU378" s="37" t="str">
        <f t="shared" si="315"/>
        <v/>
      </c>
      <c r="BV378" s="37" t="str">
        <f t="shared" si="316"/>
        <v/>
      </c>
      <c r="BW378" s="37" t="str">
        <f t="shared" si="317"/>
        <v/>
      </c>
      <c r="BX378" s="37" t="str">
        <f t="shared" si="318"/>
        <v/>
      </c>
      <c r="BY378" s="37" t="str">
        <f t="shared" si="319"/>
        <v/>
      </c>
      <c r="BZ378" s="37" t="str">
        <f t="shared" si="320"/>
        <v/>
      </c>
      <c r="CA378" s="37" t="str">
        <f t="shared" si="321"/>
        <v/>
      </c>
      <c r="CB378" s="37" t="str">
        <f t="shared" si="322"/>
        <v/>
      </c>
      <c r="CC378" s="37" t="str">
        <f t="shared" si="323"/>
        <v/>
      </c>
      <c r="CD378" s="37" t="str">
        <f t="shared" si="324"/>
        <v/>
      </c>
      <c r="CE378" s="37" t="str">
        <f t="shared" si="325"/>
        <v/>
      </c>
      <c r="CF378" s="37" t="str">
        <f t="shared" si="326"/>
        <v/>
      </c>
      <c r="CG378" s="37" t="str">
        <f t="shared" si="327"/>
        <v/>
      </c>
      <c r="CH378" s="37" t="str">
        <f t="shared" si="328"/>
        <v/>
      </c>
      <c r="CI378" s="37" t="str">
        <f t="shared" si="329"/>
        <v/>
      </c>
    </row>
    <row r="379" spans="1:87" ht="12.75">
      <c r="A379" s="16"/>
      <c r="B379" s="14" t="str">
        <f>'Gene Table'!E378</f>
        <v>ACTB</v>
      </c>
      <c r="C379" s="14" t="s">
        <v>352</v>
      </c>
      <c r="D379" s="15" t="str">
        <f>IF(SUM('Test Sample Data'!D$3:D$98)&gt;10,IF(AND(ISNUMBER('Test Sample Data'!D378),'Test Sample Data'!D378&lt;$B$1,'Test Sample Data'!D378&gt;0),'Test Sample Data'!D378,$B$1),"")</f>
        <v/>
      </c>
      <c r="E379" s="15" t="str">
        <f>IF(SUM('Test Sample Data'!E$3:E$98)&gt;10,IF(AND(ISNUMBER('Test Sample Data'!E378),'Test Sample Data'!E378&lt;$B$1,'Test Sample Data'!E378&gt;0),'Test Sample Data'!E378,$B$1),"")</f>
        <v/>
      </c>
      <c r="F379" s="15" t="str">
        <f>IF(SUM('Test Sample Data'!F$3:F$98)&gt;10,IF(AND(ISNUMBER('Test Sample Data'!F378),'Test Sample Data'!F378&lt;$B$1,'Test Sample Data'!F378&gt;0),'Test Sample Data'!F378,$B$1),"")</f>
        <v/>
      </c>
      <c r="G379" s="15" t="str">
        <f>IF(SUM('Test Sample Data'!G$3:G$98)&gt;10,IF(AND(ISNUMBER('Test Sample Data'!G378),'Test Sample Data'!G378&lt;$B$1,'Test Sample Data'!G378&gt;0),'Test Sample Data'!G378,$B$1),"")</f>
        <v/>
      </c>
      <c r="H379" s="15" t="str">
        <f>IF(SUM('Test Sample Data'!H$3:H$98)&gt;10,IF(AND(ISNUMBER('Test Sample Data'!H378),'Test Sample Data'!H378&lt;$B$1,'Test Sample Data'!H378&gt;0),'Test Sample Data'!H378,$B$1),"")</f>
        <v/>
      </c>
      <c r="I379" s="15" t="str">
        <f>IF(SUM('Test Sample Data'!I$3:I$98)&gt;10,IF(AND(ISNUMBER('Test Sample Data'!I378),'Test Sample Data'!I378&lt;$B$1,'Test Sample Data'!I378&gt;0),'Test Sample Data'!I378,$B$1),"")</f>
        <v/>
      </c>
      <c r="J379" s="15" t="str">
        <f>IF(SUM('Test Sample Data'!J$3:J$98)&gt;10,IF(AND(ISNUMBER('Test Sample Data'!J378),'Test Sample Data'!J378&lt;$B$1,'Test Sample Data'!J378&gt;0),'Test Sample Data'!J378,$B$1),"")</f>
        <v/>
      </c>
      <c r="K379" s="15" t="str">
        <f>IF(SUM('Test Sample Data'!K$3:K$98)&gt;10,IF(AND(ISNUMBER('Test Sample Data'!K378),'Test Sample Data'!K378&lt;$B$1,'Test Sample Data'!K378&gt;0),'Test Sample Data'!K378,$B$1),"")</f>
        <v/>
      </c>
      <c r="L379" s="15" t="str">
        <f>IF(SUM('Test Sample Data'!L$3:L$98)&gt;10,IF(AND(ISNUMBER('Test Sample Data'!L378),'Test Sample Data'!L378&lt;$B$1,'Test Sample Data'!L378&gt;0),'Test Sample Data'!L378,$B$1),"")</f>
        <v/>
      </c>
      <c r="M379" s="15" t="str">
        <f>IF(SUM('Test Sample Data'!M$3:M$98)&gt;10,IF(AND(ISNUMBER('Test Sample Data'!M378),'Test Sample Data'!M378&lt;$B$1,'Test Sample Data'!M378&gt;0),'Test Sample Data'!M378,$B$1),"")</f>
        <v/>
      </c>
      <c r="N379" s="15" t="str">
        <f>'Gene Table'!E378</f>
        <v>ACTB</v>
      </c>
      <c r="O379" s="14" t="s">
        <v>352</v>
      </c>
      <c r="P379" s="15" t="str">
        <f>IF(SUM('Control Sample Data'!D$3:D$98)&gt;10,IF(AND(ISNUMBER('Control Sample Data'!D378),'Control Sample Data'!D378&lt;$B$1,'Control Sample Data'!D378&gt;0),'Control Sample Data'!D378,$B$1),"")</f>
        <v/>
      </c>
      <c r="Q379" s="15" t="str">
        <f>IF(SUM('Control Sample Data'!E$3:E$98)&gt;10,IF(AND(ISNUMBER('Control Sample Data'!E378),'Control Sample Data'!E378&lt;$B$1,'Control Sample Data'!E378&gt;0),'Control Sample Data'!E378,$B$1),"")</f>
        <v/>
      </c>
      <c r="R379" s="15" t="str">
        <f>IF(SUM('Control Sample Data'!F$3:F$98)&gt;10,IF(AND(ISNUMBER('Control Sample Data'!F378),'Control Sample Data'!F378&lt;$B$1,'Control Sample Data'!F378&gt;0),'Control Sample Data'!F378,$B$1),"")</f>
        <v/>
      </c>
      <c r="S379" s="15" t="str">
        <f>IF(SUM('Control Sample Data'!G$3:G$98)&gt;10,IF(AND(ISNUMBER('Control Sample Data'!G378),'Control Sample Data'!G378&lt;$B$1,'Control Sample Data'!G378&gt;0),'Control Sample Data'!G378,$B$1),"")</f>
        <v/>
      </c>
      <c r="T379" s="15" t="str">
        <f>IF(SUM('Control Sample Data'!H$3:H$98)&gt;10,IF(AND(ISNUMBER('Control Sample Data'!H378),'Control Sample Data'!H378&lt;$B$1,'Control Sample Data'!H378&gt;0),'Control Sample Data'!H378,$B$1),"")</f>
        <v/>
      </c>
      <c r="U379" s="15" t="str">
        <f>IF(SUM('Control Sample Data'!I$3:I$98)&gt;10,IF(AND(ISNUMBER('Control Sample Data'!I378),'Control Sample Data'!I378&lt;$B$1,'Control Sample Data'!I378&gt;0),'Control Sample Data'!I378,$B$1),"")</f>
        <v/>
      </c>
      <c r="V379" s="15" t="str">
        <f>IF(SUM('Control Sample Data'!J$3:J$98)&gt;10,IF(AND(ISNUMBER('Control Sample Data'!J378),'Control Sample Data'!J378&lt;$B$1,'Control Sample Data'!J378&gt;0),'Control Sample Data'!J378,$B$1),"")</f>
        <v/>
      </c>
      <c r="W379" s="15" t="str">
        <f>IF(SUM('Control Sample Data'!K$3:K$98)&gt;10,IF(AND(ISNUMBER('Control Sample Data'!K378),'Control Sample Data'!K378&lt;$B$1,'Control Sample Data'!K378&gt;0),'Control Sample Data'!K378,$B$1),"")</f>
        <v/>
      </c>
      <c r="X379" s="15" t="str">
        <f>IF(SUM('Control Sample Data'!L$3:L$98)&gt;10,IF(AND(ISNUMBER('Control Sample Data'!L378),'Control Sample Data'!L378&lt;$B$1,'Control Sample Data'!L378&gt;0),'Control Sample Data'!L378,$B$1),"")</f>
        <v/>
      </c>
      <c r="Y379" s="15" t="str">
        <f>IF(SUM('Control Sample Data'!M$3:M$98)&gt;10,IF(AND(ISNUMBER('Control Sample Data'!M378),'Control Sample Data'!M378&lt;$B$1,'Control Sample Data'!M378&gt;0),'Control Sample Data'!M378,$B$1),"")</f>
        <v/>
      </c>
      <c r="AT379" s="34" t="str">
        <f t="shared" si="330"/>
        <v/>
      </c>
      <c r="AU379" s="34" t="str">
        <f t="shared" si="331"/>
        <v/>
      </c>
      <c r="AV379" s="34" t="str">
        <f t="shared" si="332"/>
        <v/>
      </c>
      <c r="AW379" s="34" t="str">
        <f t="shared" si="333"/>
        <v/>
      </c>
      <c r="AX379" s="34" t="str">
        <f t="shared" si="334"/>
        <v/>
      </c>
      <c r="AY379" s="34" t="str">
        <f t="shared" si="335"/>
        <v/>
      </c>
      <c r="AZ379" s="34" t="str">
        <f t="shared" si="336"/>
        <v/>
      </c>
      <c r="BA379" s="34" t="str">
        <f t="shared" si="337"/>
        <v/>
      </c>
      <c r="BB379" s="34" t="str">
        <f t="shared" si="338"/>
        <v/>
      </c>
      <c r="BC379" s="34" t="str">
        <f t="shared" si="339"/>
        <v/>
      </c>
      <c r="BD379" s="34" t="str">
        <f t="shared" si="342"/>
        <v/>
      </c>
      <c r="BE379" s="34" t="str">
        <f t="shared" si="343"/>
        <v/>
      </c>
      <c r="BF379" s="34" t="str">
        <f t="shared" si="344"/>
        <v/>
      </c>
      <c r="BG379" s="34" t="str">
        <f t="shared" si="345"/>
        <v/>
      </c>
      <c r="BH379" s="34" t="str">
        <f t="shared" si="346"/>
        <v/>
      </c>
      <c r="BI379" s="34" t="str">
        <f t="shared" si="347"/>
        <v/>
      </c>
      <c r="BJ379" s="34" t="str">
        <f t="shared" si="348"/>
        <v/>
      </c>
      <c r="BK379" s="34" t="str">
        <f t="shared" si="349"/>
        <v/>
      </c>
      <c r="BL379" s="34" t="str">
        <f t="shared" si="350"/>
        <v/>
      </c>
      <c r="BM379" s="34" t="str">
        <f t="shared" si="351"/>
        <v/>
      </c>
      <c r="BN379" s="36" t="e">
        <f t="shared" si="340"/>
        <v>#DIV/0!</v>
      </c>
      <c r="BO379" s="36" t="e">
        <f t="shared" si="341"/>
        <v>#DIV/0!</v>
      </c>
      <c r="BP379" s="37" t="str">
        <f t="shared" si="310"/>
        <v/>
      </c>
      <c r="BQ379" s="37" t="str">
        <f t="shared" si="311"/>
        <v/>
      </c>
      <c r="BR379" s="37" t="str">
        <f t="shared" si="312"/>
        <v/>
      </c>
      <c r="BS379" s="37" t="str">
        <f t="shared" si="313"/>
        <v/>
      </c>
      <c r="BT379" s="37" t="str">
        <f t="shared" si="314"/>
        <v/>
      </c>
      <c r="BU379" s="37" t="str">
        <f t="shared" si="315"/>
        <v/>
      </c>
      <c r="BV379" s="37" t="str">
        <f t="shared" si="316"/>
        <v/>
      </c>
      <c r="BW379" s="37" t="str">
        <f t="shared" si="317"/>
        <v/>
      </c>
      <c r="BX379" s="37" t="str">
        <f t="shared" si="318"/>
        <v/>
      </c>
      <c r="BY379" s="37" t="str">
        <f t="shared" si="319"/>
        <v/>
      </c>
      <c r="BZ379" s="37" t="str">
        <f t="shared" si="320"/>
        <v/>
      </c>
      <c r="CA379" s="37" t="str">
        <f t="shared" si="321"/>
        <v/>
      </c>
      <c r="CB379" s="37" t="str">
        <f t="shared" si="322"/>
        <v/>
      </c>
      <c r="CC379" s="37" t="str">
        <f t="shared" si="323"/>
        <v/>
      </c>
      <c r="CD379" s="37" t="str">
        <f t="shared" si="324"/>
        <v/>
      </c>
      <c r="CE379" s="37" t="str">
        <f t="shared" si="325"/>
        <v/>
      </c>
      <c r="CF379" s="37" t="str">
        <f t="shared" si="326"/>
        <v/>
      </c>
      <c r="CG379" s="37" t="str">
        <f t="shared" si="327"/>
        <v/>
      </c>
      <c r="CH379" s="37" t="str">
        <f t="shared" si="328"/>
        <v/>
      </c>
      <c r="CI379" s="37" t="str">
        <f t="shared" si="329"/>
        <v/>
      </c>
    </row>
    <row r="380" spans="1:87" ht="12.75">
      <c r="A380" s="16"/>
      <c r="B380" s="14" t="str">
        <f>'Gene Table'!E379</f>
        <v>B2M</v>
      </c>
      <c r="C380" s="14" t="s">
        <v>356</v>
      </c>
      <c r="D380" s="15" t="str">
        <f>IF(SUM('Test Sample Data'!D$3:D$98)&gt;10,IF(AND(ISNUMBER('Test Sample Data'!D379),'Test Sample Data'!D379&lt;$B$1,'Test Sample Data'!D379&gt;0),'Test Sample Data'!D379,$B$1),"")</f>
        <v/>
      </c>
      <c r="E380" s="15" t="str">
        <f>IF(SUM('Test Sample Data'!E$3:E$98)&gt;10,IF(AND(ISNUMBER('Test Sample Data'!E379),'Test Sample Data'!E379&lt;$B$1,'Test Sample Data'!E379&gt;0),'Test Sample Data'!E379,$B$1),"")</f>
        <v/>
      </c>
      <c r="F380" s="15" t="str">
        <f>IF(SUM('Test Sample Data'!F$3:F$98)&gt;10,IF(AND(ISNUMBER('Test Sample Data'!F379),'Test Sample Data'!F379&lt;$B$1,'Test Sample Data'!F379&gt;0),'Test Sample Data'!F379,$B$1),"")</f>
        <v/>
      </c>
      <c r="G380" s="15" t="str">
        <f>IF(SUM('Test Sample Data'!G$3:G$98)&gt;10,IF(AND(ISNUMBER('Test Sample Data'!G379),'Test Sample Data'!G379&lt;$B$1,'Test Sample Data'!G379&gt;0),'Test Sample Data'!G379,$B$1),"")</f>
        <v/>
      </c>
      <c r="H380" s="15" t="str">
        <f>IF(SUM('Test Sample Data'!H$3:H$98)&gt;10,IF(AND(ISNUMBER('Test Sample Data'!H379),'Test Sample Data'!H379&lt;$B$1,'Test Sample Data'!H379&gt;0),'Test Sample Data'!H379,$B$1),"")</f>
        <v/>
      </c>
      <c r="I380" s="15" t="str">
        <f>IF(SUM('Test Sample Data'!I$3:I$98)&gt;10,IF(AND(ISNUMBER('Test Sample Data'!I379),'Test Sample Data'!I379&lt;$B$1,'Test Sample Data'!I379&gt;0),'Test Sample Data'!I379,$B$1),"")</f>
        <v/>
      </c>
      <c r="J380" s="15" t="str">
        <f>IF(SUM('Test Sample Data'!J$3:J$98)&gt;10,IF(AND(ISNUMBER('Test Sample Data'!J379),'Test Sample Data'!J379&lt;$B$1,'Test Sample Data'!J379&gt;0),'Test Sample Data'!J379,$B$1),"")</f>
        <v/>
      </c>
      <c r="K380" s="15" t="str">
        <f>IF(SUM('Test Sample Data'!K$3:K$98)&gt;10,IF(AND(ISNUMBER('Test Sample Data'!K379),'Test Sample Data'!K379&lt;$B$1,'Test Sample Data'!K379&gt;0),'Test Sample Data'!K379,$B$1),"")</f>
        <v/>
      </c>
      <c r="L380" s="15" t="str">
        <f>IF(SUM('Test Sample Data'!L$3:L$98)&gt;10,IF(AND(ISNUMBER('Test Sample Data'!L379),'Test Sample Data'!L379&lt;$B$1,'Test Sample Data'!L379&gt;0),'Test Sample Data'!L379,$B$1),"")</f>
        <v/>
      </c>
      <c r="M380" s="15" t="str">
        <f>IF(SUM('Test Sample Data'!M$3:M$98)&gt;10,IF(AND(ISNUMBER('Test Sample Data'!M379),'Test Sample Data'!M379&lt;$B$1,'Test Sample Data'!M379&gt;0),'Test Sample Data'!M379,$B$1),"")</f>
        <v/>
      </c>
      <c r="N380" s="15" t="str">
        <f>'Gene Table'!E379</f>
        <v>B2M</v>
      </c>
      <c r="O380" s="14" t="s">
        <v>356</v>
      </c>
      <c r="P380" s="15" t="str">
        <f>IF(SUM('Control Sample Data'!D$3:D$98)&gt;10,IF(AND(ISNUMBER('Control Sample Data'!D379),'Control Sample Data'!D379&lt;$B$1,'Control Sample Data'!D379&gt;0),'Control Sample Data'!D379,$B$1),"")</f>
        <v/>
      </c>
      <c r="Q380" s="15" t="str">
        <f>IF(SUM('Control Sample Data'!E$3:E$98)&gt;10,IF(AND(ISNUMBER('Control Sample Data'!E379),'Control Sample Data'!E379&lt;$B$1,'Control Sample Data'!E379&gt;0),'Control Sample Data'!E379,$B$1),"")</f>
        <v/>
      </c>
      <c r="R380" s="15" t="str">
        <f>IF(SUM('Control Sample Data'!F$3:F$98)&gt;10,IF(AND(ISNUMBER('Control Sample Data'!F379),'Control Sample Data'!F379&lt;$B$1,'Control Sample Data'!F379&gt;0),'Control Sample Data'!F379,$B$1),"")</f>
        <v/>
      </c>
      <c r="S380" s="15" t="str">
        <f>IF(SUM('Control Sample Data'!G$3:G$98)&gt;10,IF(AND(ISNUMBER('Control Sample Data'!G379),'Control Sample Data'!G379&lt;$B$1,'Control Sample Data'!G379&gt;0),'Control Sample Data'!G379,$B$1),"")</f>
        <v/>
      </c>
      <c r="T380" s="15" t="str">
        <f>IF(SUM('Control Sample Data'!H$3:H$98)&gt;10,IF(AND(ISNUMBER('Control Sample Data'!H379),'Control Sample Data'!H379&lt;$B$1,'Control Sample Data'!H379&gt;0),'Control Sample Data'!H379,$B$1),"")</f>
        <v/>
      </c>
      <c r="U380" s="15" t="str">
        <f>IF(SUM('Control Sample Data'!I$3:I$98)&gt;10,IF(AND(ISNUMBER('Control Sample Data'!I379),'Control Sample Data'!I379&lt;$B$1,'Control Sample Data'!I379&gt;0),'Control Sample Data'!I379,$B$1),"")</f>
        <v/>
      </c>
      <c r="V380" s="15" t="str">
        <f>IF(SUM('Control Sample Data'!J$3:J$98)&gt;10,IF(AND(ISNUMBER('Control Sample Data'!J379),'Control Sample Data'!J379&lt;$B$1,'Control Sample Data'!J379&gt;0),'Control Sample Data'!J379,$B$1),"")</f>
        <v/>
      </c>
      <c r="W380" s="15" t="str">
        <f>IF(SUM('Control Sample Data'!K$3:K$98)&gt;10,IF(AND(ISNUMBER('Control Sample Data'!K379),'Control Sample Data'!K379&lt;$B$1,'Control Sample Data'!K379&gt;0),'Control Sample Data'!K379,$B$1),"")</f>
        <v/>
      </c>
      <c r="X380" s="15" t="str">
        <f>IF(SUM('Control Sample Data'!L$3:L$98)&gt;10,IF(AND(ISNUMBER('Control Sample Data'!L379),'Control Sample Data'!L379&lt;$B$1,'Control Sample Data'!L379&gt;0),'Control Sample Data'!L379,$B$1),"")</f>
        <v/>
      </c>
      <c r="Y380" s="15" t="str">
        <f>IF(SUM('Control Sample Data'!M$3:M$98)&gt;10,IF(AND(ISNUMBER('Control Sample Data'!M379),'Control Sample Data'!M379&lt;$B$1,'Control Sample Data'!M379&gt;0),'Control Sample Data'!M379,$B$1),"")</f>
        <v/>
      </c>
      <c r="AT380" s="34" t="str">
        <f t="shared" si="330"/>
        <v/>
      </c>
      <c r="AU380" s="34" t="str">
        <f t="shared" si="331"/>
        <v/>
      </c>
      <c r="AV380" s="34" t="str">
        <f t="shared" si="332"/>
        <v/>
      </c>
      <c r="AW380" s="34" t="str">
        <f t="shared" si="333"/>
        <v/>
      </c>
      <c r="AX380" s="34" t="str">
        <f t="shared" si="334"/>
        <v/>
      </c>
      <c r="AY380" s="34" t="str">
        <f t="shared" si="335"/>
        <v/>
      </c>
      <c r="AZ380" s="34" t="str">
        <f t="shared" si="336"/>
        <v/>
      </c>
      <c r="BA380" s="34" t="str">
        <f t="shared" si="337"/>
        <v/>
      </c>
      <c r="BB380" s="34" t="str">
        <f t="shared" si="338"/>
        <v/>
      </c>
      <c r="BC380" s="34" t="str">
        <f t="shared" si="339"/>
        <v/>
      </c>
      <c r="BD380" s="34" t="str">
        <f t="shared" si="342"/>
        <v/>
      </c>
      <c r="BE380" s="34" t="str">
        <f t="shared" si="343"/>
        <v/>
      </c>
      <c r="BF380" s="34" t="str">
        <f t="shared" si="344"/>
        <v/>
      </c>
      <c r="BG380" s="34" t="str">
        <f t="shared" si="345"/>
        <v/>
      </c>
      <c r="BH380" s="34" t="str">
        <f t="shared" si="346"/>
        <v/>
      </c>
      <c r="BI380" s="34" t="str">
        <f t="shared" si="347"/>
        <v/>
      </c>
      <c r="BJ380" s="34" t="str">
        <f t="shared" si="348"/>
        <v/>
      </c>
      <c r="BK380" s="34" t="str">
        <f t="shared" si="349"/>
        <v/>
      </c>
      <c r="BL380" s="34" t="str">
        <f t="shared" si="350"/>
        <v/>
      </c>
      <c r="BM380" s="34" t="str">
        <f t="shared" si="351"/>
        <v/>
      </c>
      <c r="BN380" s="36" t="e">
        <f t="shared" si="340"/>
        <v>#DIV/0!</v>
      </c>
      <c r="BO380" s="36" t="e">
        <f t="shared" si="341"/>
        <v>#DIV/0!</v>
      </c>
      <c r="BP380" s="37" t="str">
        <f t="shared" si="310"/>
        <v/>
      </c>
      <c r="BQ380" s="37" t="str">
        <f t="shared" si="311"/>
        <v/>
      </c>
      <c r="BR380" s="37" t="str">
        <f t="shared" si="312"/>
        <v/>
      </c>
      <c r="BS380" s="37" t="str">
        <f t="shared" si="313"/>
        <v/>
      </c>
      <c r="BT380" s="37" t="str">
        <f t="shared" si="314"/>
        <v/>
      </c>
      <c r="BU380" s="37" t="str">
        <f t="shared" si="315"/>
        <v/>
      </c>
      <c r="BV380" s="37" t="str">
        <f t="shared" si="316"/>
        <v/>
      </c>
      <c r="BW380" s="37" t="str">
        <f t="shared" si="317"/>
        <v/>
      </c>
      <c r="BX380" s="37" t="str">
        <f t="shared" si="318"/>
        <v/>
      </c>
      <c r="BY380" s="37" t="str">
        <f t="shared" si="319"/>
        <v/>
      </c>
      <c r="BZ380" s="37" t="str">
        <f t="shared" si="320"/>
        <v/>
      </c>
      <c r="CA380" s="37" t="str">
        <f t="shared" si="321"/>
        <v/>
      </c>
      <c r="CB380" s="37" t="str">
        <f t="shared" si="322"/>
        <v/>
      </c>
      <c r="CC380" s="37" t="str">
        <f t="shared" si="323"/>
        <v/>
      </c>
      <c r="CD380" s="37" t="str">
        <f t="shared" si="324"/>
        <v/>
      </c>
      <c r="CE380" s="37" t="str">
        <f t="shared" si="325"/>
        <v/>
      </c>
      <c r="CF380" s="37" t="str">
        <f t="shared" si="326"/>
        <v/>
      </c>
      <c r="CG380" s="37" t="str">
        <f t="shared" si="327"/>
        <v/>
      </c>
      <c r="CH380" s="37" t="str">
        <f t="shared" si="328"/>
        <v/>
      </c>
      <c r="CI380" s="37" t="str">
        <f t="shared" si="329"/>
        <v/>
      </c>
    </row>
    <row r="381" spans="1:87" ht="12.75">
      <c r="A381" s="16"/>
      <c r="B381" s="14" t="str">
        <f>'Gene Table'!E380</f>
        <v>RPL13A</v>
      </c>
      <c r="C381" s="14" t="s">
        <v>360</v>
      </c>
      <c r="D381" s="15" t="str">
        <f>IF(SUM('Test Sample Data'!D$3:D$98)&gt;10,IF(AND(ISNUMBER('Test Sample Data'!D380),'Test Sample Data'!D380&lt;$B$1,'Test Sample Data'!D380&gt;0),'Test Sample Data'!D380,$B$1),"")</f>
        <v/>
      </c>
      <c r="E381" s="15" t="str">
        <f>IF(SUM('Test Sample Data'!E$3:E$98)&gt;10,IF(AND(ISNUMBER('Test Sample Data'!E380),'Test Sample Data'!E380&lt;$B$1,'Test Sample Data'!E380&gt;0),'Test Sample Data'!E380,$B$1),"")</f>
        <v/>
      </c>
      <c r="F381" s="15" t="str">
        <f>IF(SUM('Test Sample Data'!F$3:F$98)&gt;10,IF(AND(ISNUMBER('Test Sample Data'!F380),'Test Sample Data'!F380&lt;$B$1,'Test Sample Data'!F380&gt;0),'Test Sample Data'!F380,$B$1),"")</f>
        <v/>
      </c>
      <c r="G381" s="15" t="str">
        <f>IF(SUM('Test Sample Data'!G$3:G$98)&gt;10,IF(AND(ISNUMBER('Test Sample Data'!G380),'Test Sample Data'!G380&lt;$B$1,'Test Sample Data'!G380&gt;0),'Test Sample Data'!G380,$B$1),"")</f>
        <v/>
      </c>
      <c r="H381" s="15" t="str">
        <f>IF(SUM('Test Sample Data'!H$3:H$98)&gt;10,IF(AND(ISNUMBER('Test Sample Data'!H380),'Test Sample Data'!H380&lt;$B$1,'Test Sample Data'!H380&gt;0),'Test Sample Data'!H380,$B$1),"")</f>
        <v/>
      </c>
      <c r="I381" s="15" t="str">
        <f>IF(SUM('Test Sample Data'!I$3:I$98)&gt;10,IF(AND(ISNUMBER('Test Sample Data'!I380),'Test Sample Data'!I380&lt;$B$1,'Test Sample Data'!I380&gt;0),'Test Sample Data'!I380,$B$1),"")</f>
        <v/>
      </c>
      <c r="J381" s="15" t="str">
        <f>IF(SUM('Test Sample Data'!J$3:J$98)&gt;10,IF(AND(ISNUMBER('Test Sample Data'!J380),'Test Sample Data'!J380&lt;$B$1,'Test Sample Data'!J380&gt;0),'Test Sample Data'!J380,$B$1),"")</f>
        <v/>
      </c>
      <c r="K381" s="15" t="str">
        <f>IF(SUM('Test Sample Data'!K$3:K$98)&gt;10,IF(AND(ISNUMBER('Test Sample Data'!K380),'Test Sample Data'!K380&lt;$B$1,'Test Sample Data'!K380&gt;0),'Test Sample Data'!K380,$B$1),"")</f>
        <v/>
      </c>
      <c r="L381" s="15" t="str">
        <f>IF(SUM('Test Sample Data'!L$3:L$98)&gt;10,IF(AND(ISNUMBER('Test Sample Data'!L380),'Test Sample Data'!L380&lt;$B$1,'Test Sample Data'!L380&gt;0),'Test Sample Data'!L380,$B$1),"")</f>
        <v/>
      </c>
      <c r="M381" s="15" t="str">
        <f>IF(SUM('Test Sample Data'!M$3:M$98)&gt;10,IF(AND(ISNUMBER('Test Sample Data'!M380),'Test Sample Data'!M380&lt;$B$1,'Test Sample Data'!M380&gt;0),'Test Sample Data'!M380,$B$1),"")</f>
        <v/>
      </c>
      <c r="N381" s="15" t="str">
        <f>'Gene Table'!E380</f>
        <v>RPL13A</v>
      </c>
      <c r="O381" s="14" t="s">
        <v>360</v>
      </c>
      <c r="P381" s="15" t="str">
        <f>IF(SUM('Control Sample Data'!D$3:D$98)&gt;10,IF(AND(ISNUMBER('Control Sample Data'!D380),'Control Sample Data'!D380&lt;$B$1,'Control Sample Data'!D380&gt;0),'Control Sample Data'!D380,$B$1),"")</f>
        <v/>
      </c>
      <c r="Q381" s="15" t="str">
        <f>IF(SUM('Control Sample Data'!E$3:E$98)&gt;10,IF(AND(ISNUMBER('Control Sample Data'!E380),'Control Sample Data'!E380&lt;$B$1,'Control Sample Data'!E380&gt;0),'Control Sample Data'!E380,$B$1),"")</f>
        <v/>
      </c>
      <c r="R381" s="15" t="str">
        <f>IF(SUM('Control Sample Data'!F$3:F$98)&gt;10,IF(AND(ISNUMBER('Control Sample Data'!F380),'Control Sample Data'!F380&lt;$B$1,'Control Sample Data'!F380&gt;0),'Control Sample Data'!F380,$B$1),"")</f>
        <v/>
      </c>
      <c r="S381" s="15" t="str">
        <f>IF(SUM('Control Sample Data'!G$3:G$98)&gt;10,IF(AND(ISNUMBER('Control Sample Data'!G380),'Control Sample Data'!G380&lt;$B$1,'Control Sample Data'!G380&gt;0),'Control Sample Data'!G380,$B$1),"")</f>
        <v/>
      </c>
      <c r="T381" s="15" t="str">
        <f>IF(SUM('Control Sample Data'!H$3:H$98)&gt;10,IF(AND(ISNUMBER('Control Sample Data'!H380),'Control Sample Data'!H380&lt;$B$1,'Control Sample Data'!H380&gt;0),'Control Sample Data'!H380,$B$1),"")</f>
        <v/>
      </c>
      <c r="U381" s="15" t="str">
        <f>IF(SUM('Control Sample Data'!I$3:I$98)&gt;10,IF(AND(ISNUMBER('Control Sample Data'!I380),'Control Sample Data'!I380&lt;$B$1,'Control Sample Data'!I380&gt;0),'Control Sample Data'!I380,$B$1),"")</f>
        <v/>
      </c>
      <c r="V381" s="15" t="str">
        <f>IF(SUM('Control Sample Data'!J$3:J$98)&gt;10,IF(AND(ISNUMBER('Control Sample Data'!J380),'Control Sample Data'!J380&lt;$B$1,'Control Sample Data'!J380&gt;0),'Control Sample Data'!J380,$B$1),"")</f>
        <v/>
      </c>
      <c r="W381" s="15" t="str">
        <f>IF(SUM('Control Sample Data'!K$3:K$98)&gt;10,IF(AND(ISNUMBER('Control Sample Data'!K380),'Control Sample Data'!K380&lt;$B$1,'Control Sample Data'!K380&gt;0),'Control Sample Data'!K380,$B$1),"")</f>
        <v/>
      </c>
      <c r="X381" s="15" t="str">
        <f>IF(SUM('Control Sample Data'!L$3:L$98)&gt;10,IF(AND(ISNUMBER('Control Sample Data'!L380),'Control Sample Data'!L380&lt;$B$1,'Control Sample Data'!L380&gt;0),'Control Sample Data'!L380,$B$1),"")</f>
        <v/>
      </c>
      <c r="Y381" s="15" t="str">
        <f>IF(SUM('Control Sample Data'!M$3:M$98)&gt;10,IF(AND(ISNUMBER('Control Sample Data'!M380),'Control Sample Data'!M380&lt;$B$1,'Control Sample Data'!M380&gt;0),'Control Sample Data'!M380,$B$1),"")</f>
        <v/>
      </c>
      <c r="AT381" s="34" t="str">
        <f t="shared" si="330"/>
        <v/>
      </c>
      <c r="AU381" s="34" t="str">
        <f t="shared" si="331"/>
        <v/>
      </c>
      <c r="AV381" s="34" t="str">
        <f t="shared" si="332"/>
        <v/>
      </c>
      <c r="AW381" s="34" t="str">
        <f t="shared" si="333"/>
        <v/>
      </c>
      <c r="AX381" s="34" t="str">
        <f t="shared" si="334"/>
        <v/>
      </c>
      <c r="AY381" s="34" t="str">
        <f t="shared" si="335"/>
        <v/>
      </c>
      <c r="AZ381" s="34" t="str">
        <f t="shared" si="336"/>
        <v/>
      </c>
      <c r="BA381" s="34" t="str">
        <f t="shared" si="337"/>
        <v/>
      </c>
      <c r="BB381" s="34" t="str">
        <f t="shared" si="338"/>
        <v/>
      </c>
      <c r="BC381" s="34" t="str">
        <f t="shared" si="339"/>
        <v/>
      </c>
      <c r="BD381" s="34" t="str">
        <f t="shared" si="342"/>
        <v/>
      </c>
      <c r="BE381" s="34" t="str">
        <f t="shared" si="343"/>
        <v/>
      </c>
      <c r="BF381" s="34" t="str">
        <f t="shared" si="344"/>
        <v/>
      </c>
      <c r="BG381" s="34" t="str">
        <f t="shared" si="345"/>
        <v/>
      </c>
      <c r="BH381" s="34" t="str">
        <f t="shared" si="346"/>
        <v/>
      </c>
      <c r="BI381" s="34" t="str">
        <f t="shared" si="347"/>
        <v/>
      </c>
      <c r="BJ381" s="34" t="str">
        <f t="shared" si="348"/>
        <v/>
      </c>
      <c r="BK381" s="34" t="str">
        <f t="shared" si="349"/>
        <v/>
      </c>
      <c r="BL381" s="34" t="str">
        <f t="shared" si="350"/>
        <v/>
      </c>
      <c r="BM381" s="34" t="str">
        <f t="shared" si="351"/>
        <v/>
      </c>
      <c r="BN381" s="36" t="e">
        <f t="shared" si="340"/>
        <v>#DIV/0!</v>
      </c>
      <c r="BO381" s="36" t="e">
        <f t="shared" si="341"/>
        <v>#DIV/0!</v>
      </c>
      <c r="BP381" s="37" t="str">
        <f t="shared" si="310"/>
        <v/>
      </c>
      <c r="BQ381" s="37" t="str">
        <f t="shared" si="311"/>
        <v/>
      </c>
      <c r="BR381" s="37" t="str">
        <f t="shared" si="312"/>
        <v/>
      </c>
      <c r="BS381" s="37" t="str">
        <f t="shared" si="313"/>
        <v/>
      </c>
      <c r="BT381" s="37" t="str">
        <f t="shared" si="314"/>
        <v/>
      </c>
      <c r="BU381" s="37" t="str">
        <f t="shared" si="315"/>
        <v/>
      </c>
      <c r="BV381" s="37" t="str">
        <f t="shared" si="316"/>
        <v/>
      </c>
      <c r="BW381" s="37" t="str">
        <f t="shared" si="317"/>
        <v/>
      </c>
      <c r="BX381" s="37" t="str">
        <f t="shared" si="318"/>
        <v/>
      </c>
      <c r="BY381" s="37" t="str">
        <f t="shared" si="319"/>
        <v/>
      </c>
      <c r="BZ381" s="37" t="str">
        <f t="shared" si="320"/>
        <v/>
      </c>
      <c r="CA381" s="37" t="str">
        <f t="shared" si="321"/>
        <v/>
      </c>
      <c r="CB381" s="37" t="str">
        <f t="shared" si="322"/>
        <v/>
      </c>
      <c r="CC381" s="37" t="str">
        <f t="shared" si="323"/>
        <v/>
      </c>
      <c r="CD381" s="37" t="str">
        <f t="shared" si="324"/>
        <v/>
      </c>
      <c r="CE381" s="37" t="str">
        <f t="shared" si="325"/>
        <v/>
      </c>
      <c r="CF381" s="37" t="str">
        <f t="shared" si="326"/>
        <v/>
      </c>
      <c r="CG381" s="37" t="str">
        <f t="shared" si="327"/>
        <v/>
      </c>
      <c r="CH381" s="37" t="str">
        <f t="shared" si="328"/>
        <v/>
      </c>
      <c r="CI381" s="37" t="str">
        <f t="shared" si="329"/>
        <v/>
      </c>
    </row>
    <row r="382" spans="1:87" ht="12.75">
      <c r="A382" s="16"/>
      <c r="B382" s="14" t="str">
        <f>'Gene Table'!E381</f>
        <v>HPRT1</v>
      </c>
      <c r="C382" s="14" t="s">
        <v>364</v>
      </c>
      <c r="D382" s="15" t="str">
        <f>IF(SUM('Test Sample Data'!D$3:D$98)&gt;10,IF(AND(ISNUMBER('Test Sample Data'!D381),'Test Sample Data'!D381&lt;$B$1,'Test Sample Data'!D381&gt;0),'Test Sample Data'!D381,$B$1),"")</f>
        <v/>
      </c>
      <c r="E382" s="15" t="str">
        <f>IF(SUM('Test Sample Data'!E$3:E$98)&gt;10,IF(AND(ISNUMBER('Test Sample Data'!E381),'Test Sample Data'!E381&lt;$B$1,'Test Sample Data'!E381&gt;0),'Test Sample Data'!E381,$B$1),"")</f>
        <v/>
      </c>
      <c r="F382" s="15" t="str">
        <f>IF(SUM('Test Sample Data'!F$3:F$98)&gt;10,IF(AND(ISNUMBER('Test Sample Data'!F381),'Test Sample Data'!F381&lt;$B$1,'Test Sample Data'!F381&gt;0),'Test Sample Data'!F381,$B$1),"")</f>
        <v/>
      </c>
      <c r="G382" s="15" t="str">
        <f>IF(SUM('Test Sample Data'!G$3:G$98)&gt;10,IF(AND(ISNUMBER('Test Sample Data'!G381),'Test Sample Data'!G381&lt;$B$1,'Test Sample Data'!G381&gt;0),'Test Sample Data'!G381,$B$1),"")</f>
        <v/>
      </c>
      <c r="H382" s="15" t="str">
        <f>IF(SUM('Test Sample Data'!H$3:H$98)&gt;10,IF(AND(ISNUMBER('Test Sample Data'!H381),'Test Sample Data'!H381&lt;$B$1,'Test Sample Data'!H381&gt;0),'Test Sample Data'!H381,$B$1),"")</f>
        <v/>
      </c>
      <c r="I382" s="15" t="str">
        <f>IF(SUM('Test Sample Data'!I$3:I$98)&gt;10,IF(AND(ISNUMBER('Test Sample Data'!I381),'Test Sample Data'!I381&lt;$B$1,'Test Sample Data'!I381&gt;0),'Test Sample Data'!I381,$B$1),"")</f>
        <v/>
      </c>
      <c r="J382" s="15" t="str">
        <f>IF(SUM('Test Sample Data'!J$3:J$98)&gt;10,IF(AND(ISNUMBER('Test Sample Data'!J381),'Test Sample Data'!J381&lt;$B$1,'Test Sample Data'!J381&gt;0),'Test Sample Data'!J381,$B$1),"")</f>
        <v/>
      </c>
      <c r="K382" s="15" t="str">
        <f>IF(SUM('Test Sample Data'!K$3:K$98)&gt;10,IF(AND(ISNUMBER('Test Sample Data'!K381),'Test Sample Data'!K381&lt;$B$1,'Test Sample Data'!K381&gt;0),'Test Sample Data'!K381,$B$1),"")</f>
        <v/>
      </c>
      <c r="L382" s="15" t="str">
        <f>IF(SUM('Test Sample Data'!L$3:L$98)&gt;10,IF(AND(ISNUMBER('Test Sample Data'!L381),'Test Sample Data'!L381&lt;$B$1,'Test Sample Data'!L381&gt;0),'Test Sample Data'!L381,$B$1),"")</f>
        <v/>
      </c>
      <c r="M382" s="15" t="str">
        <f>IF(SUM('Test Sample Data'!M$3:M$98)&gt;10,IF(AND(ISNUMBER('Test Sample Data'!M381),'Test Sample Data'!M381&lt;$B$1,'Test Sample Data'!M381&gt;0),'Test Sample Data'!M381,$B$1),"")</f>
        <v/>
      </c>
      <c r="N382" s="15" t="str">
        <f>'Gene Table'!E381</f>
        <v>HPRT1</v>
      </c>
      <c r="O382" s="14" t="s">
        <v>364</v>
      </c>
      <c r="P382" s="15" t="str">
        <f>IF(SUM('Control Sample Data'!D$3:D$98)&gt;10,IF(AND(ISNUMBER('Control Sample Data'!D381),'Control Sample Data'!D381&lt;$B$1,'Control Sample Data'!D381&gt;0),'Control Sample Data'!D381,$B$1),"")</f>
        <v/>
      </c>
      <c r="Q382" s="15" t="str">
        <f>IF(SUM('Control Sample Data'!E$3:E$98)&gt;10,IF(AND(ISNUMBER('Control Sample Data'!E381),'Control Sample Data'!E381&lt;$B$1,'Control Sample Data'!E381&gt;0),'Control Sample Data'!E381,$B$1),"")</f>
        <v/>
      </c>
      <c r="R382" s="15" t="str">
        <f>IF(SUM('Control Sample Data'!F$3:F$98)&gt;10,IF(AND(ISNUMBER('Control Sample Data'!F381),'Control Sample Data'!F381&lt;$B$1,'Control Sample Data'!F381&gt;0),'Control Sample Data'!F381,$B$1),"")</f>
        <v/>
      </c>
      <c r="S382" s="15" t="str">
        <f>IF(SUM('Control Sample Data'!G$3:G$98)&gt;10,IF(AND(ISNUMBER('Control Sample Data'!G381),'Control Sample Data'!G381&lt;$B$1,'Control Sample Data'!G381&gt;0),'Control Sample Data'!G381,$B$1),"")</f>
        <v/>
      </c>
      <c r="T382" s="15" t="str">
        <f>IF(SUM('Control Sample Data'!H$3:H$98)&gt;10,IF(AND(ISNUMBER('Control Sample Data'!H381),'Control Sample Data'!H381&lt;$B$1,'Control Sample Data'!H381&gt;0),'Control Sample Data'!H381,$B$1),"")</f>
        <v/>
      </c>
      <c r="U382" s="15" t="str">
        <f>IF(SUM('Control Sample Data'!I$3:I$98)&gt;10,IF(AND(ISNUMBER('Control Sample Data'!I381),'Control Sample Data'!I381&lt;$B$1,'Control Sample Data'!I381&gt;0),'Control Sample Data'!I381,$B$1),"")</f>
        <v/>
      </c>
      <c r="V382" s="15" t="str">
        <f>IF(SUM('Control Sample Data'!J$3:J$98)&gt;10,IF(AND(ISNUMBER('Control Sample Data'!J381),'Control Sample Data'!J381&lt;$B$1,'Control Sample Data'!J381&gt;0),'Control Sample Data'!J381,$B$1),"")</f>
        <v/>
      </c>
      <c r="W382" s="15" t="str">
        <f>IF(SUM('Control Sample Data'!K$3:K$98)&gt;10,IF(AND(ISNUMBER('Control Sample Data'!K381),'Control Sample Data'!K381&lt;$B$1,'Control Sample Data'!K381&gt;0),'Control Sample Data'!K381,$B$1),"")</f>
        <v/>
      </c>
      <c r="X382" s="15" t="str">
        <f>IF(SUM('Control Sample Data'!L$3:L$98)&gt;10,IF(AND(ISNUMBER('Control Sample Data'!L381),'Control Sample Data'!L381&lt;$B$1,'Control Sample Data'!L381&gt;0),'Control Sample Data'!L381,$B$1),"")</f>
        <v/>
      </c>
      <c r="Y382" s="15" t="str">
        <f>IF(SUM('Control Sample Data'!M$3:M$98)&gt;10,IF(AND(ISNUMBER('Control Sample Data'!M381),'Control Sample Data'!M381&lt;$B$1,'Control Sample Data'!M381&gt;0),'Control Sample Data'!M381,$B$1),"")</f>
        <v/>
      </c>
      <c r="AT382" s="34" t="str">
        <f t="shared" si="330"/>
        <v/>
      </c>
      <c r="AU382" s="34" t="str">
        <f t="shared" si="331"/>
        <v/>
      </c>
      <c r="AV382" s="34" t="str">
        <f t="shared" si="332"/>
        <v/>
      </c>
      <c r="AW382" s="34" t="str">
        <f t="shared" si="333"/>
        <v/>
      </c>
      <c r="AX382" s="34" t="str">
        <f t="shared" si="334"/>
        <v/>
      </c>
      <c r="AY382" s="34" t="str">
        <f t="shared" si="335"/>
        <v/>
      </c>
      <c r="AZ382" s="34" t="str">
        <f t="shared" si="336"/>
        <v/>
      </c>
      <c r="BA382" s="34" t="str">
        <f t="shared" si="337"/>
        <v/>
      </c>
      <c r="BB382" s="34" t="str">
        <f t="shared" si="338"/>
        <v/>
      </c>
      <c r="BC382" s="34" t="str">
        <f t="shared" si="339"/>
        <v/>
      </c>
      <c r="BD382" s="34" t="str">
        <f t="shared" si="342"/>
        <v/>
      </c>
      <c r="BE382" s="34" t="str">
        <f t="shared" si="343"/>
        <v/>
      </c>
      <c r="BF382" s="34" t="str">
        <f t="shared" si="344"/>
        <v/>
      </c>
      <c r="BG382" s="34" t="str">
        <f t="shared" si="345"/>
        <v/>
      </c>
      <c r="BH382" s="34" t="str">
        <f t="shared" si="346"/>
        <v/>
      </c>
      <c r="BI382" s="34" t="str">
        <f t="shared" si="347"/>
        <v/>
      </c>
      <c r="BJ382" s="34" t="str">
        <f t="shared" si="348"/>
        <v/>
      </c>
      <c r="BK382" s="34" t="str">
        <f t="shared" si="349"/>
        <v/>
      </c>
      <c r="BL382" s="34" t="str">
        <f t="shared" si="350"/>
        <v/>
      </c>
      <c r="BM382" s="34" t="str">
        <f t="shared" si="351"/>
        <v/>
      </c>
      <c r="BN382" s="36" t="e">
        <f t="shared" si="340"/>
        <v>#DIV/0!</v>
      </c>
      <c r="BO382" s="36" t="e">
        <f t="shared" si="341"/>
        <v>#DIV/0!</v>
      </c>
      <c r="BP382" s="37" t="str">
        <f t="shared" si="310"/>
        <v/>
      </c>
      <c r="BQ382" s="37" t="str">
        <f t="shared" si="311"/>
        <v/>
      </c>
      <c r="BR382" s="37" t="str">
        <f t="shared" si="312"/>
        <v/>
      </c>
      <c r="BS382" s="37" t="str">
        <f t="shared" si="313"/>
        <v/>
      </c>
      <c r="BT382" s="37" t="str">
        <f t="shared" si="314"/>
        <v/>
      </c>
      <c r="BU382" s="37" t="str">
        <f t="shared" si="315"/>
        <v/>
      </c>
      <c r="BV382" s="37" t="str">
        <f t="shared" si="316"/>
        <v/>
      </c>
      <c r="BW382" s="37" t="str">
        <f t="shared" si="317"/>
        <v/>
      </c>
      <c r="BX382" s="37" t="str">
        <f t="shared" si="318"/>
        <v/>
      </c>
      <c r="BY382" s="37" t="str">
        <f t="shared" si="319"/>
        <v/>
      </c>
      <c r="BZ382" s="37" t="str">
        <f t="shared" si="320"/>
        <v/>
      </c>
      <c r="CA382" s="37" t="str">
        <f t="shared" si="321"/>
        <v/>
      </c>
      <c r="CB382" s="37" t="str">
        <f t="shared" si="322"/>
        <v/>
      </c>
      <c r="CC382" s="37" t="str">
        <f t="shared" si="323"/>
        <v/>
      </c>
      <c r="CD382" s="37" t="str">
        <f t="shared" si="324"/>
        <v/>
      </c>
      <c r="CE382" s="37" t="str">
        <f t="shared" si="325"/>
        <v/>
      </c>
      <c r="CF382" s="37" t="str">
        <f t="shared" si="326"/>
        <v/>
      </c>
      <c r="CG382" s="37" t="str">
        <f t="shared" si="327"/>
        <v/>
      </c>
      <c r="CH382" s="37" t="str">
        <f t="shared" si="328"/>
        <v/>
      </c>
      <c r="CI382" s="37" t="str">
        <f t="shared" si="329"/>
        <v/>
      </c>
    </row>
    <row r="383" spans="1:87" ht="12.75">
      <c r="A383" s="16"/>
      <c r="B383" s="14" t="str">
        <f>'Gene Table'!E382</f>
        <v>RN18S1</v>
      </c>
      <c r="C383" s="14" t="s">
        <v>368</v>
      </c>
      <c r="D383" s="15" t="str">
        <f>IF(SUM('Test Sample Data'!D$3:D$98)&gt;10,IF(AND(ISNUMBER('Test Sample Data'!D382),'Test Sample Data'!D382&lt;$B$1,'Test Sample Data'!D382&gt;0),'Test Sample Data'!D382,$B$1),"")</f>
        <v/>
      </c>
      <c r="E383" s="15" t="str">
        <f>IF(SUM('Test Sample Data'!E$3:E$98)&gt;10,IF(AND(ISNUMBER('Test Sample Data'!E382),'Test Sample Data'!E382&lt;$B$1,'Test Sample Data'!E382&gt;0),'Test Sample Data'!E382,$B$1),"")</f>
        <v/>
      </c>
      <c r="F383" s="15" t="str">
        <f>IF(SUM('Test Sample Data'!F$3:F$98)&gt;10,IF(AND(ISNUMBER('Test Sample Data'!F382),'Test Sample Data'!F382&lt;$B$1,'Test Sample Data'!F382&gt;0),'Test Sample Data'!F382,$B$1),"")</f>
        <v/>
      </c>
      <c r="G383" s="15" t="str">
        <f>IF(SUM('Test Sample Data'!G$3:G$98)&gt;10,IF(AND(ISNUMBER('Test Sample Data'!G382),'Test Sample Data'!G382&lt;$B$1,'Test Sample Data'!G382&gt;0),'Test Sample Data'!G382,$B$1),"")</f>
        <v/>
      </c>
      <c r="H383" s="15" t="str">
        <f>IF(SUM('Test Sample Data'!H$3:H$98)&gt;10,IF(AND(ISNUMBER('Test Sample Data'!H382),'Test Sample Data'!H382&lt;$B$1,'Test Sample Data'!H382&gt;0),'Test Sample Data'!H382,$B$1),"")</f>
        <v/>
      </c>
      <c r="I383" s="15" t="str">
        <f>IF(SUM('Test Sample Data'!I$3:I$98)&gt;10,IF(AND(ISNUMBER('Test Sample Data'!I382),'Test Sample Data'!I382&lt;$B$1,'Test Sample Data'!I382&gt;0),'Test Sample Data'!I382,$B$1),"")</f>
        <v/>
      </c>
      <c r="J383" s="15" t="str">
        <f>IF(SUM('Test Sample Data'!J$3:J$98)&gt;10,IF(AND(ISNUMBER('Test Sample Data'!J382),'Test Sample Data'!J382&lt;$B$1,'Test Sample Data'!J382&gt;0),'Test Sample Data'!J382,$B$1),"")</f>
        <v/>
      </c>
      <c r="K383" s="15" t="str">
        <f>IF(SUM('Test Sample Data'!K$3:K$98)&gt;10,IF(AND(ISNUMBER('Test Sample Data'!K382),'Test Sample Data'!K382&lt;$B$1,'Test Sample Data'!K382&gt;0),'Test Sample Data'!K382,$B$1),"")</f>
        <v/>
      </c>
      <c r="L383" s="15" t="str">
        <f>IF(SUM('Test Sample Data'!L$3:L$98)&gt;10,IF(AND(ISNUMBER('Test Sample Data'!L382),'Test Sample Data'!L382&lt;$B$1,'Test Sample Data'!L382&gt;0),'Test Sample Data'!L382,$B$1),"")</f>
        <v/>
      </c>
      <c r="M383" s="15" t="str">
        <f>IF(SUM('Test Sample Data'!M$3:M$98)&gt;10,IF(AND(ISNUMBER('Test Sample Data'!M382),'Test Sample Data'!M382&lt;$B$1,'Test Sample Data'!M382&gt;0),'Test Sample Data'!M382,$B$1),"")</f>
        <v/>
      </c>
      <c r="N383" s="15" t="str">
        <f>'Gene Table'!E382</f>
        <v>RN18S1</v>
      </c>
      <c r="O383" s="14" t="s">
        <v>368</v>
      </c>
      <c r="P383" s="15" t="str">
        <f>IF(SUM('Control Sample Data'!D$3:D$98)&gt;10,IF(AND(ISNUMBER('Control Sample Data'!D382),'Control Sample Data'!D382&lt;$B$1,'Control Sample Data'!D382&gt;0),'Control Sample Data'!D382,$B$1),"")</f>
        <v/>
      </c>
      <c r="Q383" s="15" t="str">
        <f>IF(SUM('Control Sample Data'!E$3:E$98)&gt;10,IF(AND(ISNUMBER('Control Sample Data'!E382),'Control Sample Data'!E382&lt;$B$1,'Control Sample Data'!E382&gt;0),'Control Sample Data'!E382,$B$1),"")</f>
        <v/>
      </c>
      <c r="R383" s="15" t="str">
        <f>IF(SUM('Control Sample Data'!F$3:F$98)&gt;10,IF(AND(ISNUMBER('Control Sample Data'!F382),'Control Sample Data'!F382&lt;$B$1,'Control Sample Data'!F382&gt;0),'Control Sample Data'!F382,$B$1),"")</f>
        <v/>
      </c>
      <c r="S383" s="15" t="str">
        <f>IF(SUM('Control Sample Data'!G$3:G$98)&gt;10,IF(AND(ISNUMBER('Control Sample Data'!G382),'Control Sample Data'!G382&lt;$B$1,'Control Sample Data'!G382&gt;0),'Control Sample Data'!G382,$B$1),"")</f>
        <v/>
      </c>
      <c r="T383" s="15" t="str">
        <f>IF(SUM('Control Sample Data'!H$3:H$98)&gt;10,IF(AND(ISNUMBER('Control Sample Data'!H382),'Control Sample Data'!H382&lt;$B$1,'Control Sample Data'!H382&gt;0),'Control Sample Data'!H382,$B$1),"")</f>
        <v/>
      </c>
      <c r="U383" s="15" t="str">
        <f>IF(SUM('Control Sample Data'!I$3:I$98)&gt;10,IF(AND(ISNUMBER('Control Sample Data'!I382),'Control Sample Data'!I382&lt;$B$1,'Control Sample Data'!I382&gt;0),'Control Sample Data'!I382,$B$1),"")</f>
        <v/>
      </c>
      <c r="V383" s="15" t="str">
        <f>IF(SUM('Control Sample Data'!J$3:J$98)&gt;10,IF(AND(ISNUMBER('Control Sample Data'!J382),'Control Sample Data'!J382&lt;$B$1,'Control Sample Data'!J382&gt;0),'Control Sample Data'!J382,$B$1),"")</f>
        <v/>
      </c>
      <c r="W383" s="15" t="str">
        <f>IF(SUM('Control Sample Data'!K$3:K$98)&gt;10,IF(AND(ISNUMBER('Control Sample Data'!K382),'Control Sample Data'!K382&lt;$B$1,'Control Sample Data'!K382&gt;0),'Control Sample Data'!K382,$B$1),"")</f>
        <v/>
      </c>
      <c r="X383" s="15" t="str">
        <f>IF(SUM('Control Sample Data'!L$3:L$98)&gt;10,IF(AND(ISNUMBER('Control Sample Data'!L382),'Control Sample Data'!L382&lt;$B$1,'Control Sample Data'!L382&gt;0),'Control Sample Data'!L382,$B$1),"")</f>
        <v/>
      </c>
      <c r="Y383" s="15" t="str">
        <f>IF(SUM('Control Sample Data'!M$3:M$98)&gt;10,IF(AND(ISNUMBER('Control Sample Data'!M382),'Control Sample Data'!M382&lt;$B$1,'Control Sample Data'!M382&gt;0),'Control Sample Data'!M382,$B$1),"")</f>
        <v/>
      </c>
      <c r="AT383" s="34" t="str">
        <f t="shared" si="330"/>
        <v/>
      </c>
      <c r="AU383" s="34" t="str">
        <f t="shared" si="331"/>
        <v/>
      </c>
      <c r="AV383" s="34" t="str">
        <f t="shared" si="332"/>
        <v/>
      </c>
      <c r="AW383" s="34" t="str">
        <f t="shared" si="333"/>
        <v/>
      </c>
      <c r="AX383" s="34" t="str">
        <f t="shared" si="334"/>
        <v/>
      </c>
      <c r="AY383" s="34" t="str">
        <f t="shared" si="335"/>
        <v/>
      </c>
      <c r="AZ383" s="34" t="str">
        <f t="shared" si="336"/>
        <v/>
      </c>
      <c r="BA383" s="34" t="str">
        <f t="shared" si="337"/>
        <v/>
      </c>
      <c r="BB383" s="34" t="str">
        <f t="shared" si="338"/>
        <v/>
      </c>
      <c r="BC383" s="34" t="str">
        <f t="shared" si="339"/>
        <v/>
      </c>
      <c r="BD383" s="34" t="str">
        <f t="shared" si="342"/>
        <v/>
      </c>
      <c r="BE383" s="34" t="str">
        <f t="shared" si="343"/>
        <v/>
      </c>
      <c r="BF383" s="34" t="str">
        <f t="shared" si="344"/>
        <v/>
      </c>
      <c r="BG383" s="34" t="str">
        <f t="shared" si="345"/>
        <v/>
      </c>
      <c r="BH383" s="34" t="str">
        <f t="shared" si="346"/>
        <v/>
      </c>
      <c r="BI383" s="34" t="str">
        <f t="shared" si="347"/>
        <v/>
      </c>
      <c r="BJ383" s="34" t="str">
        <f t="shared" si="348"/>
        <v/>
      </c>
      <c r="BK383" s="34" t="str">
        <f t="shared" si="349"/>
        <v/>
      </c>
      <c r="BL383" s="34" t="str">
        <f t="shared" si="350"/>
        <v/>
      </c>
      <c r="BM383" s="34" t="str">
        <f t="shared" si="351"/>
        <v/>
      </c>
      <c r="BN383" s="36" t="e">
        <f t="shared" si="340"/>
        <v>#DIV/0!</v>
      </c>
      <c r="BO383" s="36" t="e">
        <f t="shared" si="341"/>
        <v>#DIV/0!</v>
      </c>
      <c r="BP383" s="37" t="str">
        <f t="shared" si="310"/>
        <v/>
      </c>
      <c r="BQ383" s="37" t="str">
        <f t="shared" si="311"/>
        <v/>
      </c>
      <c r="BR383" s="37" t="str">
        <f t="shared" si="312"/>
        <v/>
      </c>
      <c r="BS383" s="37" t="str">
        <f t="shared" si="313"/>
        <v/>
      </c>
      <c r="BT383" s="37" t="str">
        <f t="shared" si="314"/>
        <v/>
      </c>
      <c r="BU383" s="37" t="str">
        <f t="shared" si="315"/>
        <v/>
      </c>
      <c r="BV383" s="37" t="str">
        <f t="shared" si="316"/>
        <v/>
      </c>
      <c r="BW383" s="37" t="str">
        <f t="shared" si="317"/>
        <v/>
      </c>
      <c r="BX383" s="37" t="str">
        <f t="shared" si="318"/>
        <v/>
      </c>
      <c r="BY383" s="37" t="str">
        <f t="shared" si="319"/>
        <v/>
      </c>
      <c r="BZ383" s="37" t="str">
        <f t="shared" si="320"/>
        <v/>
      </c>
      <c r="CA383" s="37" t="str">
        <f t="shared" si="321"/>
        <v/>
      </c>
      <c r="CB383" s="37" t="str">
        <f t="shared" si="322"/>
        <v/>
      </c>
      <c r="CC383" s="37" t="str">
        <f t="shared" si="323"/>
        <v/>
      </c>
      <c r="CD383" s="37" t="str">
        <f t="shared" si="324"/>
        <v/>
      </c>
      <c r="CE383" s="37" t="str">
        <f t="shared" si="325"/>
        <v/>
      </c>
      <c r="CF383" s="37" t="str">
        <f t="shared" si="326"/>
        <v/>
      </c>
      <c r="CG383" s="37" t="str">
        <f t="shared" si="327"/>
        <v/>
      </c>
      <c r="CH383" s="37" t="str">
        <f t="shared" si="328"/>
        <v/>
      </c>
      <c r="CI383" s="37" t="str">
        <f t="shared" si="329"/>
        <v/>
      </c>
    </row>
    <row r="384" spans="1:87" ht="12.75">
      <c r="A384" s="16"/>
      <c r="B384" s="14" t="str">
        <f>'Gene Table'!E383</f>
        <v>RT</v>
      </c>
      <c r="C384" s="14" t="s">
        <v>372</v>
      </c>
      <c r="D384" s="15" t="str">
        <f>IF(SUM('Test Sample Data'!D$3:D$98)&gt;10,IF(AND(ISNUMBER('Test Sample Data'!D383),'Test Sample Data'!D383&lt;$B$1,'Test Sample Data'!D383&gt;0),'Test Sample Data'!D383,$B$1),"")</f>
        <v/>
      </c>
      <c r="E384" s="15" t="str">
        <f>IF(SUM('Test Sample Data'!E$3:E$98)&gt;10,IF(AND(ISNUMBER('Test Sample Data'!E383),'Test Sample Data'!E383&lt;$B$1,'Test Sample Data'!E383&gt;0),'Test Sample Data'!E383,$B$1),"")</f>
        <v/>
      </c>
      <c r="F384" s="15" t="str">
        <f>IF(SUM('Test Sample Data'!F$3:F$98)&gt;10,IF(AND(ISNUMBER('Test Sample Data'!F383),'Test Sample Data'!F383&lt;$B$1,'Test Sample Data'!F383&gt;0),'Test Sample Data'!F383,$B$1),"")</f>
        <v/>
      </c>
      <c r="G384" s="15" t="str">
        <f>IF(SUM('Test Sample Data'!G$3:G$98)&gt;10,IF(AND(ISNUMBER('Test Sample Data'!G383),'Test Sample Data'!G383&lt;$B$1,'Test Sample Data'!G383&gt;0),'Test Sample Data'!G383,$B$1),"")</f>
        <v/>
      </c>
      <c r="H384" s="15" t="str">
        <f>IF(SUM('Test Sample Data'!H$3:H$98)&gt;10,IF(AND(ISNUMBER('Test Sample Data'!H383),'Test Sample Data'!H383&lt;$B$1,'Test Sample Data'!H383&gt;0),'Test Sample Data'!H383,$B$1),"")</f>
        <v/>
      </c>
      <c r="I384" s="15" t="str">
        <f>IF(SUM('Test Sample Data'!I$3:I$98)&gt;10,IF(AND(ISNUMBER('Test Sample Data'!I383),'Test Sample Data'!I383&lt;$B$1,'Test Sample Data'!I383&gt;0),'Test Sample Data'!I383,$B$1),"")</f>
        <v/>
      </c>
      <c r="J384" s="15" t="str">
        <f>IF(SUM('Test Sample Data'!J$3:J$98)&gt;10,IF(AND(ISNUMBER('Test Sample Data'!J383),'Test Sample Data'!J383&lt;$B$1,'Test Sample Data'!J383&gt;0),'Test Sample Data'!J383,$B$1),"")</f>
        <v/>
      </c>
      <c r="K384" s="15" t="str">
        <f>IF(SUM('Test Sample Data'!K$3:K$98)&gt;10,IF(AND(ISNUMBER('Test Sample Data'!K383),'Test Sample Data'!K383&lt;$B$1,'Test Sample Data'!K383&gt;0),'Test Sample Data'!K383,$B$1),"")</f>
        <v/>
      </c>
      <c r="L384" s="15" t="str">
        <f>IF(SUM('Test Sample Data'!L$3:L$98)&gt;10,IF(AND(ISNUMBER('Test Sample Data'!L383),'Test Sample Data'!L383&lt;$B$1,'Test Sample Data'!L383&gt;0),'Test Sample Data'!L383,$B$1),"")</f>
        <v/>
      </c>
      <c r="M384" s="15" t="str">
        <f>IF(SUM('Test Sample Data'!M$3:M$98)&gt;10,IF(AND(ISNUMBER('Test Sample Data'!M383),'Test Sample Data'!M383&lt;$B$1,'Test Sample Data'!M383&gt;0),'Test Sample Data'!M383,$B$1),"")</f>
        <v/>
      </c>
      <c r="N384" s="15" t="str">
        <f>'Gene Table'!E383</f>
        <v>RT</v>
      </c>
      <c r="O384" s="14" t="s">
        <v>372</v>
      </c>
      <c r="P384" s="15" t="str">
        <f>IF(SUM('Control Sample Data'!D$3:D$98)&gt;10,IF(AND(ISNUMBER('Control Sample Data'!D383),'Control Sample Data'!D383&lt;$B$1,'Control Sample Data'!D383&gt;0),'Control Sample Data'!D383,$B$1),"")</f>
        <v/>
      </c>
      <c r="Q384" s="15" t="str">
        <f>IF(SUM('Control Sample Data'!E$3:E$98)&gt;10,IF(AND(ISNUMBER('Control Sample Data'!E383),'Control Sample Data'!E383&lt;$B$1,'Control Sample Data'!E383&gt;0),'Control Sample Data'!E383,$B$1),"")</f>
        <v/>
      </c>
      <c r="R384" s="15" t="str">
        <f>IF(SUM('Control Sample Data'!F$3:F$98)&gt;10,IF(AND(ISNUMBER('Control Sample Data'!F383),'Control Sample Data'!F383&lt;$B$1,'Control Sample Data'!F383&gt;0),'Control Sample Data'!F383,$B$1),"")</f>
        <v/>
      </c>
      <c r="S384" s="15" t="str">
        <f>IF(SUM('Control Sample Data'!G$3:G$98)&gt;10,IF(AND(ISNUMBER('Control Sample Data'!G383),'Control Sample Data'!G383&lt;$B$1,'Control Sample Data'!G383&gt;0),'Control Sample Data'!G383,$B$1),"")</f>
        <v/>
      </c>
      <c r="T384" s="15" t="str">
        <f>IF(SUM('Control Sample Data'!H$3:H$98)&gt;10,IF(AND(ISNUMBER('Control Sample Data'!H383),'Control Sample Data'!H383&lt;$B$1,'Control Sample Data'!H383&gt;0),'Control Sample Data'!H383,$B$1),"")</f>
        <v/>
      </c>
      <c r="U384" s="15" t="str">
        <f>IF(SUM('Control Sample Data'!I$3:I$98)&gt;10,IF(AND(ISNUMBER('Control Sample Data'!I383),'Control Sample Data'!I383&lt;$B$1,'Control Sample Data'!I383&gt;0),'Control Sample Data'!I383,$B$1),"")</f>
        <v/>
      </c>
      <c r="V384" s="15" t="str">
        <f>IF(SUM('Control Sample Data'!J$3:J$98)&gt;10,IF(AND(ISNUMBER('Control Sample Data'!J383),'Control Sample Data'!J383&lt;$B$1,'Control Sample Data'!J383&gt;0),'Control Sample Data'!J383,$B$1),"")</f>
        <v/>
      </c>
      <c r="W384" s="15" t="str">
        <f>IF(SUM('Control Sample Data'!K$3:K$98)&gt;10,IF(AND(ISNUMBER('Control Sample Data'!K383),'Control Sample Data'!K383&lt;$B$1,'Control Sample Data'!K383&gt;0),'Control Sample Data'!K383,$B$1),"")</f>
        <v/>
      </c>
      <c r="X384" s="15" t="str">
        <f>IF(SUM('Control Sample Data'!L$3:L$98)&gt;10,IF(AND(ISNUMBER('Control Sample Data'!L383),'Control Sample Data'!L383&lt;$B$1,'Control Sample Data'!L383&gt;0),'Control Sample Data'!L383,$B$1),"")</f>
        <v/>
      </c>
      <c r="Y384" s="15" t="str">
        <f>IF(SUM('Control Sample Data'!M$3:M$98)&gt;10,IF(AND(ISNUMBER('Control Sample Data'!M383),'Control Sample Data'!M383&lt;$B$1,'Control Sample Data'!M383&gt;0),'Control Sample Data'!M383,$B$1),"")</f>
        <v/>
      </c>
      <c r="AT384" s="34" t="str">
        <f t="shared" si="330"/>
        <v/>
      </c>
      <c r="AU384" s="34" t="str">
        <f t="shared" si="331"/>
        <v/>
      </c>
      <c r="AV384" s="34" t="str">
        <f t="shared" si="332"/>
        <v/>
      </c>
      <c r="AW384" s="34" t="str">
        <f t="shared" si="333"/>
        <v/>
      </c>
      <c r="AX384" s="34" t="str">
        <f t="shared" si="334"/>
        <v/>
      </c>
      <c r="AY384" s="34" t="str">
        <f t="shared" si="335"/>
        <v/>
      </c>
      <c r="AZ384" s="34" t="str">
        <f t="shared" si="336"/>
        <v/>
      </c>
      <c r="BA384" s="34" t="str">
        <f t="shared" si="337"/>
        <v/>
      </c>
      <c r="BB384" s="34" t="str">
        <f t="shared" si="338"/>
        <v/>
      </c>
      <c r="BC384" s="34" t="str">
        <f t="shared" si="339"/>
        <v/>
      </c>
      <c r="BD384" s="34" t="str">
        <f t="shared" si="342"/>
        <v/>
      </c>
      <c r="BE384" s="34" t="str">
        <f t="shared" si="343"/>
        <v/>
      </c>
      <c r="BF384" s="34" t="str">
        <f t="shared" si="344"/>
        <v/>
      </c>
      <c r="BG384" s="34" t="str">
        <f t="shared" si="345"/>
        <v/>
      </c>
      <c r="BH384" s="34" t="str">
        <f t="shared" si="346"/>
        <v/>
      </c>
      <c r="BI384" s="34" t="str">
        <f t="shared" si="347"/>
        <v/>
      </c>
      <c r="BJ384" s="34" t="str">
        <f t="shared" si="348"/>
        <v/>
      </c>
      <c r="BK384" s="34" t="str">
        <f t="shared" si="349"/>
        <v/>
      </c>
      <c r="BL384" s="34" t="str">
        <f t="shared" si="350"/>
        <v/>
      </c>
      <c r="BM384" s="34" t="str">
        <f t="shared" si="351"/>
        <v/>
      </c>
      <c r="BN384" s="36" t="e">
        <f t="shared" si="340"/>
        <v>#DIV/0!</v>
      </c>
      <c r="BO384" s="36" t="e">
        <f t="shared" si="341"/>
        <v>#DIV/0!</v>
      </c>
      <c r="BP384" s="37" t="str">
        <f t="shared" si="310"/>
        <v/>
      </c>
      <c r="BQ384" s="37" t="str">
        <f t="shared" si="311"/>
        <v/>
      </c>
      <c r="BR384" s="37" t="str">
        <f t="shared" si="312"/>
        <v/>
      </c>
      <c r="BS384" s="37" t="str">
        <f t="shared" si="313"/>
        <v/>
      </c>
      <c r="BT384" s="37" t="str">
        <f t="shared" si="314"/>
        <v/>
      </c>
      <c r="BU384" s="37" t="str">
        <f t="shared" si="315"/>
        <v/>
      </c>
      <c r="BV384" s="37" t="str">
        <f t="shared" si="316"/>
        <v/>
      </c>
      <c r="BW384" s="37" t="str">
        <f t="shared" si="317"/>
        <v/>
      </c>
      <c r="BX384" s="37" t="str">
        <f t="shared" si="318"/>
        <v/>
      </c>
      <c r="BY384" s="37" t="str">
        <f t="shared" si="319"/>
        <v/>
      </c>
      <c r="BZ384" s="37" t="str">
        <f t="shared" si="320"/>
        <v/>
      </c>
      <c r="CA384" s="37" t="str">
        <f t="shared" si="321"/>
        <v/>
      </c>
      <c r="CB384" s="37" t="str">
        <f t="shared" si="322"/>
        <v/>
      </c>
      <c r="CC384" s="37" t="str">
        <f t="shared" si="323"/>
        <v/>
      </c>
      <c r="CD384" s="37" t="str">
        <f t="shared" si="324"/>
        <v/>
      </c>
      <c r="CE384" s="37" t="str">
        <f t="shared" si="325"/>
        <v/>
      </c>
      <c r="CF384" s="37" t="str">
        <f t="shared" si="326"/>
        <v/>
      </c>
      <c r="CG384" s="37" t="str">
        <f t="shared" si="327"/>
        <v/>
      </c>
      <c r="CH384" s="37" t="str">
        <f t="shared" si="328"/>
        <v/>
      </c>
      <c r="CI384" s="37" t="str">
        <f t="shared" si="329"/>
        <v/>
      </c>
    </row>
    <row r="385" spans="1:87" ht="12.75">
      <c r="A385" s="16"/>
      <c r="B385" s="14" t="str">
        <f>'Gene Table'!E384</f>
        <v>RT</v>
      </c>
      <c r="C385" s="14" t="s">
        <v>374</v>
      </c>
      <c r="D385" s="15" t="str">
        <f>IF(SUM('Test Sample Data'!D$3:D$98)&gt;10,IF(AND(ISNUMBER('Test Sample Data'!D384),'Test Sample Data'!D384&lt;$B$1,'Test Sample Data'!D384&gt;0),'Test Sample Data'!D384,$B$1),"")</f>
        <v/>
      </c>
      <c r="E385" s="15" t="str">
        <f>IF(SUM('Test Sample Data'!E$3:E$98)&gt;10,IF(AND(ISNUMBER('Test Sample Data'!E384),'Test Sample Data'!E384&lt;$B$1,'Test Sample Data'!E384&gt;0),'Test Sample Data'!E384,$B$1),"")</f>
        <v/>
      </c>
      <c r="F385" s="15" t="str">
        <f>IF(SUM('Test Sample Data'!F$3:F$98)&gt;10,IF(AND(ISNUMBER('Test Sample Data'!F384),'Test Sample Data'!F384&lt;$B$1,'Test Sample Data'!F384&gt;0),'Test Sample Data'!F384,$B$1),"")</f>
        <v/>
      </c>
      <c r="G385" s="15" t="str">
        <f>IF(SUM('Test Sample Data'!G$3:G$98)&gt;10,IF(AND(ISNUMBER('Test Sample Data'!G384),'Test Sample Data'!G384&lt;$B$1,'Test Sample Data'!G384&gt;0),'Test Sample Data'!G384,$B$1),"")</f>
        <v/>
      </c>
      <c r="H385" s="15" t="str">
        <f>IF(SUM('Test Sample Data'!H$3:H$98)&gt;10,IF(AND(ISNUMBER('Test Sample Data'!H384),'Test Sample Data'!H384&lt;$B$1,'Test Sample Data'!H384&gt;0),'Test Sample Data'!H384,$B$1),"")</f>
        <v/>
      </c>
      <c r="I385" s="15" t="str">
        <f>IF(SUM('Test Sample Data'!I$3:I$98)&gt;10,IF(AND(ISNUMBER('Test Sample Data'!I384),'Test Sample Data'!I384&lt;$B$1,'Test Sample Data'!I384&gt;0),'Test Sample Data'!I384,$B$1),"")</f>
        <v/>
      </c>
      <c r="J385" s="15" t="str">
        <f>IF(SUM('Test Sample Data'!J$3:J$98)&gt;10,IF(AND(ISNUMBER('Test Sample Data'!J384),'Test Sample Data'!J384&lt;$B$1,'Test Sample Data'!J384&gt;0),'Test Sample Data'!J384,$B$1),"")</f>
        <v/>
      </c>
      <c r="K385" s="15" t="str">
        <f>IF(SUM('Test Sample Data'!K$3:K$98)&gt;10,IF(AND(ISNUMBER('Test Sample Data'!K384),'Test Sample Data'!K384&lt;$B$1,'Test Sample Data'!K384&gt;0),'Test Sample Data'!K384,$B$1),"")</f>
        <v/>
      </c>
      <c r="L385" s="15" t="str">
        <f>IF(SUM('Test Sample Data'!L$3:L$98)&gt;10,IF(AND(ISNUMBER('Test Sample Data'!L384),'Test Sample Data'!L384&lt;$B$1,'Test Sample Data'!L384&gt;0),'Test Sample Data'!L384,$B$1),"")</f>
        <v/>
      </c>
      <c r="M385" s="15" t="str">
        <f>IF(SUM('Test Sample Data'!M$3:M$98)&gt;10,IF(AND(ISNUMBER('Test Sample Data'!M384),'Test Sample Data'!M384&lt;$B$1,'Test Sample Data'!M384&gt;0),'Test Sample Data'!M384,$B$1),"")</f>
        <v/>
      </c>
      <c r="N385" s="15" t="str">
        <f>'Gene Table'!E384</f>
        <v>RT</v>
      </c>
      <c r="O385" s="14" t="s">
        <v>374</v>
      </c>
      <c r="P385" s="15" t="str">
        <f>IF(SUM('Control Sample Data'!D$3:D$98)&gt;10,IF(AND(ISNUMBER('Control Sample Data'!D384),'Control Sample Data'!D384&lt;$B$1,'Control Sample Data'!D384&gt;0),'Control Sample Data'!D384,$B$1),"")</f>
        <v/>
      </c>
      <c r="Q385" s="15" t="str">
        <f>IF(SUM('Control Sample Data'!E$3:E$98)&gt;10,IF(AND(ISNUMBER('Control Sample Data'!E384),'Control Sample Data'!E384&lt;$B$1,'Control Sample Data'!E384&gt;0),'Control Sample Data'!E384,$B$1),"")</f>
        <v/>
      </c>
      <c r="R385" s="15" t="str">
        <f>IF(SUM('Control Sample Data'!F$3:F$98)&gt;10,IF(AND(ISNUMBER('Control Sample Data'!F384),'Control Sample Data'!F384&lt;$B$1,'Control Sample Data'!F384&gt;0),'Control Sample Data'!F384,$B$1),"")</f>
        <v/>
      </c>
      <c r="S385" s="15" t="str">
        <f>IF(SUM('Control Sample Data'!G$3:G$98)&gt;10,IF(AND(ISNUMBER('Control Sample Data'!G384),'Control Sample Data'!G384&lt;$B$1,'Control Sample Data'!G384&gt;0),'Control Sample Data'!G384,$B$1),"")</f>
        <v/>
      </c>
      <c r="T385" s="15" t="str">
        <f>IF(SUM('Control Sample Data'!H$3:H$98)&gt;10,IF(AND(ISNUMBER('Control Sample Data'!H384),'Control Sample Data'!H384&lt;$B$1,'Control Sample Data'!H384&gt;0),'Control Sample Data'!H384,$B$1),"")</f>
        <v/>
      </c>
      <c r="U385" s="15" t="str">
        <f>IF(SUM('Control Sample Data'!I$3:I$98)&gt;10,IF(AND(ISNUMBER('Control Sample Data'!I384),'Control Sample Data'!I384&lt;$B$1,'Control Sample Data'!I384&gt;0),'Control Sample Data'!I384,$B$1),"")</f>
        <v/>
      </c>
      <c r="V385" s="15" t="str">
        <f>IF(SUM('Control Sample Data'!J$3:J$98)&gt;10,IF(AND(ISNUMBER('Control Sample Data'!J384),'Control Sample Data'!J384&lt;$B$1,'Control Sample Data'!J384&gt;0),'Control Sample Data'!J384,$B$1),"")</f>
        <v/>
      </c>
      <c r="W385" s="15" t="str">
        <f>IF(SUM('Control Sample Data'!K$3:K$98)&gt;10,IF(AND(ISNUMBER('Control Sample Data'!K384),'Control Sample Data'!K384&lt;$B$1,'Control Sample Data'!K384&gt;0),'Control Sample Data'!K384,$B$1),"")</f>
        <v/>
      </c>
      <c r="X385" s="15" t="str">
        <f>IF(SUM('Control Sample Data'!L$3:L$98)&gt;10,IF(AND(ISNUMBER('Control Sample Data'!L384),'Control Sample Data'!L384&lt;$B$1,'Control Sample Data'!L384&gt;0),'Control Sample Data'!L384,$B$1),"")</f>
        <v/>
      </c>
      <c r="Y385" s="15" t="str">
        <f>IF(SUM('Control Sample Data'!M$3:M$98)&gt;10,IF(AND(ISNUMBER('Control Sample Data'!M384),'Control Sample Data'!M384&lt;$B$1,'Control Sample Data'!M384&gt;0),'Control Sample Data'!M384,$B$1),"")</f>
        <v/>
      </c>
      <c r="AT385" s="34" t="str">
        <f t="shared" si="330"/>
        <v/>
      </c>
      <c r="AU385" s="34" t="str">
        <f t="shared" si="331"/>
        <v/>
      </c>
      <c r="AV385" s="34" t="str">
        <f t="shared" si="332"/>
        <v/>
      </c>
      <c r="AW385" s="34" t="str">
        <f t="shared" si="333"/>
        <v/>
      </c>
      <c r="AX385" s="34" t="str">
        <f t="shared" si="334"/>
        <v/>
      </c>
      <c r="AY385" s="34" t="str">
        <f t="shared" si="335"/>
        <v/>
      </c>
      <c r="AZ385" s="34" t="str">
        <f t="shared" si="336"/>
        <v/>
      </c>
      <c r="BA385" s="34" t="str">
        <f t="shared" si="337"/>
        <v/>
      </c>
      <c r="BB385" s="34" t="str">
        <f t="shared" si="338"/>
        <v/>
      </c>
      <c r="BC385" s="34" t="str">
        <f t="shared" si="339"/>
        <v/>
      </c>
      <c r="BD385" s="34" t="str">
        <f t="shared" si="342"/>
        <v/>
      </c>
      <c r="BE385" s="34" t="str">
        <f t="shared" si="343"/>
        <v/>
      </c>
      <c r="BF385" s="34" t="str">
        <f t="shared" si="344"/>
        <v/>
      </c>
      <c r="BG385" s="34" t="str">
        <f t="shared" si="345"/>
        <v/>
      </c>
      <c r="BH385" s="34" t="str">
        <f t="shared" si="346"/>
        <v/>
      </c>
      <c r="BI385" s="34" t="str">
        <f t="shared" si="347"/>
        <v/>
      </c>
      <c r="BJ385" s="34" t="str">
        <f t="shared" si="348"/>
        <v/>
      </c>
      <c r="BK385" s="34" t="str">
        <f t="shared" si="349"/>
        <v/>
      </c>
      <c r="BL385" s="34" t="str">
        <f t="shared" si="350"/>
        <v/>
      </c>
      <c r="BM385" s="34" t="str">
        <f t="shared" si="351"/>
        <v/>
      </c>
      <c r="BN385" s="36" t="e">
        <f t="shared" si="340"/>
        <v>#DIV/0!</v>
      </c>
      <c r="BO385" s="36" t="e">
        <f t="shared" si="341"/>
        <v>#DIV/0!</v>
      </c>
      <c r="BP385" s="37" t="str">
        <f t="shared" si="310"/>
        <v/>
      </c>
      <c r="BQ385" s="37" t="str">
        <f t="shared" si="311"/>
        <v/>
      </c>
      <c r="BR385" s="37" t="str">
        <f t="shared" si="312"/>
        <v/>
      </c>
      <c r="BS385" s="37" t="str">
        <f t="shared" si="313"/>
        <v/>
      </c>
      <c r="BT385" s="37" t="str">
        <f t="shared" si="314"/>
        <v/>
      </c>
      <c r="BU385" s="37" t="str">
        <f t="shared" si="315"/>
        <v/>
      </c>
      <c r="BV385" s="37" t="str">
        <f t="shared" si="316"/>
        <v/>
      </c>
      <c r="BW385" s="37" t="str">
        <f t="shared" si="317"/>
        <v/>
      </c>
      <c r="BX385" s="37" t="str">
        <f t="shared" si="318"/>
        <v/>
      </c>
      <c r="BY385" s="37" t="str">
        <f t="shared" si="319"/>
        <v/>
      </c>
      <c r="BZ385" s="37" t="str">
        <f t="shared" si="320"/>
        <v/>
      </c>
      <c r="CA385" s="37" t="str">
        <f t="shared" si="321"/>
        <v/>
      </c>
      <c r="CB385" s="37" t="str">
        <f t="shared" si="322"/>
        <v/>
      </c>
      <c r="CC385" s="37" t="str">
        <f t="shared" si="323"/>
        <v/>
      </c>
      <c r="CD385" s="37" t="str">
        <f t="shared" si="324"/>
        <v/>
      </c>
      <c r="CE385" s="37" t="str">
        <f t="shared" si="325"/>
        <v/>
      </c>
      <c r="CF385" s="37" t="str">
        <f t="shared" si="326"/>
        <v/>
      </c>
      <c r="CG385" s="37" t="str">
        <f t="shared" si="327"/>
        <v/>
      </c>
      <c r="CH385" s="37" t="str">
        <f t="shared" si="328"/>
        <v/>
      </c>
      <c r="CI385" s="37" t="str">
        <f t="shared" si="329"/>
        <v/>
      </c>
    </row>
    <row r="386" spans="1:87" ht="12.75">
      <c r="A386" s="16"/>
      <c r="B386" s="14" t="str">
        <f>'Gene Table'!E385</f>
        <v>PCR</v>
      </c>
      <c r="C386" s="14" t="s">
        <v>375</v>
      </c>
      <c r="D386" s="15" t="str">
        <f>IF(SUM('Test Sample Data'!D$3:D$98)&gt;10,IF(AND(ISNUMBER('Test Sample Data'!D385),'Test Sample Data'!D385&lt;$B$1,'Test Sample Data'!D385&gt;0),'Test Sample Data'!D385,$B$1),"")</f>
        <v/>
      </c>
      <c r="E386" s="15" t="str">
        <f>IF(SUM('Test Sample Data'!E$3:E$98)&gt;10,IF(AND(ISNUMBER('Test Sample Data'!E385),'Test Sample Data'!E385&lt;$B$1,'Test Sample Data'!E385&gt;0),'Test Sample Data'!E385,$B$1),"")</f>
        <v/>
      </c>
      <c r="F386" s="15" t="str">
        <f>IF(SUM('Test Sample Data'!F$3:F$98)&gt;10,IF(AND(ISNUMBER('Test Sample Data'!F385),'Test Sample Data'!F385&lt;$B$1,'Test Sample Data'!F385&gt;0),'Test Sample Data'!F385,$B$1),"")</f>
        <v/>
      </c>
      <c r="G386" s="15" t="str">
        <f>IF(SUM('Test Sample Data'!G$3:G$98)&gt;10,IF(AND(ISNUMBER('Test Sample Data'!G385),'Test Sample Data'!G385&lt;$B$1,'Test Sample Data'!G385&gt;0),'Test Sample Data'!G385,$B$1),"")</f>
        <v/>
      </c>
      <c r="H386" s="15" t="str">
        <f>IF(SUM('Test Sample Data'!H$3:H$98)&gt;10,IF(AND(ISNUMBER('Test Sample Data'!H385),'Test Sample Data'!H385&lt;$B$1,'Test Sample Data'!H385&gt;0),'Test Sample Data'!H385,$B$1),"")</f>
        <v/>
      </c>
      <c r="I386" s="15" t="str">
        <f>IF(SUM('Test Sample Data'!I$3:I$98)&gt;10,IF(AND(ISNUMBER('Test Sample Data'!I385),'Test Sample Data'!I385&lt;$B$1,'Test Sample Data'!I385&gt;0),'Test Sample Data'!I385,$B$1),"")</f>
        <v/>
      </c>
      <c r="J386" s="15" t="str">
        <f>IF(SUM('Test Sample Data'!J$3:J$98)&gt;10,IF(AND(ISNUMBER('Test Sample Data'!J385),'Test Sample Data'!J385&lt;$B$1,'Test Sample Data'!J385&gt;0),'Test Sample Data'!J385,$B$1),"")</f>
        <v/>
      </c>
      <c r="K386" s="15" t="str">
        <f>IF(SUM('Test Sample Data'!K$3:K$98)&gt;10,IF(AND(ISNUMBER('Test Sample Data'!K385),'Test Sample Data'!K385&lt;$B$1,'Test Sample Data'!K385&gt;0),'Test Sample Data'!K385,$B$1),"")</f>
        <v/>
      </c>
      <c r="L386" s="15" t="str">
        <f>IF(SUM('Test Sample Data'!L$3:L$98)&gt;10,IF(AND(ISNUMBER('Test Sample Data'!L385),'Test Sample Data'!L385&lt;$B$1,'Test Sample Data'!L385&gt;0),'Test Sample Data'!L385,$B$1),"")</f>
        <v/>
      </c>
      <c r="M386" s="15" t="str">
        <f>IF(SUM('Test Sample Data'!M$3:M$98)&gt;10,IF(AND(ISNUMBER('Test Sample Data'!M385),'Test Sample Data'!M385&lt;$B$1,'Test Sample Data'!M385&gt;0),'Test Sample Data'!M385,$B$1),"")</f>
        <v/>
      </c>
      <c r="N386" s="15" t="str">
        <f>'Gene Table'!E385</f>
        <v>PCR</v>
      </c>
      <c r="O386" s="14" t="s">
        <v>375</v>
      </c>
      <c r="P386" s="15" t="str">
        <f>IF(SUM('Control Sample Data'!D$3:D$98)&gt;10,IF(AND(ISNUMBER('Control Sample Data'!D385),'Control Sample Data'!D385&lt;$B$1,'Control Sample Data'!D385&gt;0),'Control Sample Data'!D385,$B$1),"")</f>
        <v/>
      </c>
      <c r="Q386" s="15" t="str">
        <f>IF(SUM('Control Sample Data'!E$3:E$98)&gt;10,IF(AND(ISNUMBER('Control Sample Data'!E385),'Control Sample Data'!E385&lt;$B$1,'Control Sample Data'!E385&gt;0),'Control Sample Data'!E385,$B$1),"")</f>
        <v/>
      </c>
      <c r="R386" s="15" t="str">
        <f>IF(SUM('Control Sample Data'!F$3:F$98)&gt;10,IF(AND(ISNUMBER('Control Sample Data'!F385),'Control Sample Data'!F385&lt;$B$1,'Control Sample Data'!F385&gt;0),'Control Sample Data'!F385,$B$1),"")</f>
        <v/>
      </c>
      <c r="S386" s="15" t="str">
        <f>IF(SUM('Control Sample Data'!G$3:G$98)&gt;10,IF(AND(ISNUMBER('Control Sample Data'!G385),'Control Sample Data'!G385&lt;$B$1,'Control Sample Data'!G385&gt;0),'Control Sample Data'!G385,$B$1),"")</f>
        <v/>
      </c>
      <c r="T386" s="15" t="str">
        <f>IF(SUM('Control Sample Data'!H$3:H$98)&gt;10,IF(AND(ISNUMBER('Control Sample Data'!H385),'Control Sample Data'!H385&lt;$B$1,'Control Sample Data'!H385&gt;0),'Control Sample Data'!H385,$B$1),"")</f>
        <v/>
      </c>
      <c r="U386" s="15" t="str">
        <f>IF(SUM('Control Sample Data'!I$3:I$98)&gt;10,IF(AND(ISNUMBER('Control Sample Data'!I385),'Control Sample Data'!I385&lt;$B$1,'Control Sample Data'!I385&gt;0),'Control Sample Data'!I385,$B$1),"")</f>
        <v/>
      </c>
      <c r="V386" s="15" t="str">
        <f>IF(SUM('Control Sample Data'!J$3:J$98)&gt;10,IF(AND(ISNUMBER('Control Sample Data'!J385),'Control Sample Data'!J385&lt;$B$1,'Control Sample Data'!J385&gt;0),'Control Sample Data'!J385,$B$1),"")</f>
        <v/>
      </c>
      <c r="W386" s="15" t="str">
        <f>IF(SUM('Control Sample Data'!K$3:K$98)&gt;10,IF(AND(ISNUMBER('Control Sample Data'!K385),'Control Sample Data'!K385&lt;$B$1,'Control Sample Data'!K385&gt;0),'Control Sample Data'!K385,$B$1),"")</f>
        <v/>
      </c>
      <c r="X386" s="15" t="str">
        <f>IF(SUM('Control Sample Data'!L$3:L$98)&gt;10,IF(AND(ISNUMBER('Control Sample Data'!L385),'Control Sample Data'!L385&lt;$B$1,'Control Sample Data'!L385&gt;0),'Control Sample Data'!L385,$B$1),"")</f>
        <v/>
      </c>
      <c r="Y386" s="15" t="str">
        <f>IF(SUM('Control Sample Data'!M$3:M$98)&gt;10,IF(AND(ISNUMBER('Control Sample Data'!M385),'Control Sample Data'!M385&lt;$B$1,'Control Sample Data'!M385&gt;0),'Control Sample Data'!M385,$B$1),"")</f>
        <v/>
      </c>
      <c r="AT386" s="34" t="str">
        <f t="shared" si="330"/>
        <v/>
      </c>
      <c r="AU386" s="34" t="str">
        <f t="shared" si="331"/>
        <v/>
      </c>
      <c r="AV386" s="34" t="str">
        <f t="shared" si="332"/>
        <v/>
      </c>
      <c r="AW386" s="34" t="str">
        <f t="shared" si="333"/>
        <v/>
      </c>
      <c r="AX386" s="34" t="str">
        <f t="shared" si="334"/>
        <v/>
      </c>
      <c r="AY386" s="34" t="str">
        <f t="shared" si="335"/>
        <v/>
      </c>
      <c r="AZ386" s="34" t="str">
        <f t="shared" si="336"/>
        <v/>
      </c>
      <c r="BA386" s="34" t="str">
        <f t="shared" si="337"/>
        <v/>
      </c>
      <c r="BB386" s="34" t="str">
        <f t="shared" si="338"/>
        <v/>
      </c>
      <c r="BC386" s="34" t="str">
        <f t="shared" si="339"/>
        <v/>
      </c>
      <c r="BD386" s="34" t="str">
        <f t="shared" si="342"/>
        <v/>
      </c>
      <c r="BE386" s="34" t="str">
        <f t="shared" si="343"/>
        <v/>
      </c>
      <c r="BF386" s="34" t="str">
        <f t="shared" si="344"/>
        <v/>
      </c>
      <c r="BG386" s="34" t="str">
        <f t="shared" si="345"/>
        <v/>
      </c>
      <c r="BH386" s="34" t="str">
        <f t="shared" si="346"/>
        <v/>
      </c>
      <c r="BI386" s="34" t="str">
        <f t="shared" si="347"/>
        <v/>
      </c>
      <c r="BJ386" s="34" t="str">
        <f t="shared" si="348"/>
        <v/>
      </c>
      <c r="BK386" s="34" t="str">
        <f t="shared" si="349"/>
        <v/>
      </c>
      <c r="BL386" s="34" t="str">
        <f t="shared" si="350"/>
        <v/>
      </c>
      <c r="BM386" s="34" t="str">
        <f t="shared" si="351"/>
        <v/>
      </c>
      <c r="BN386" s="36" t="e">
        <f t="shared" si="340"/>
        <v>#DIV/0!</v>
      </c>
      <c r="BO386" s="36" t="e">
        <f t="shared" si="341"/>
        <v>#DIV/0!</v>
      </c>
      <c r="BP386" s="37" t="str">
        <f t="shared" si="310"/>
        <v/>
      </c>
      <c r="BQ386" s="37" t="str">
        <f t="shared" si="311"/>
        <v/>
      </c>
      <c r="BR386" s="37" t="str">
        <f t="shared" si="312"/>
        <v/>
      </c>
      <c r="BS386" s="37" t="str">
        <f t="shared" si="313"/>
        <v/>
      </c>
      <c r="BT386" s="37" t="str">
        <f t="shared" si="314"/>
        <v/>
      </c>
      <c r="BU386" s="37" t="str">
        <f t="shared" si="315"/>
        <v/>
      </c>
      <c r="BV386" s="37" t="str">
        <f t="shared" si="316"/>
        <v/>
      </c>
      <c r="BW386" s="37" t="str">
        <f t="shared" si="317"/>
        <v/>
      </c>
      <c r="BX386" s="37" t="str">
        <f t="shared" si="318"/>
        <v/>
      </c>
      <c r="BY386" s="37" t="str">
        <f t="shared" si="319"/>
        <v/>
      </c>
      <c r="BZ386" s="37" t="str">
        <f t="shared" si="320"/>
        <v/>
      </c>
      <c r="CA386" s="37" t="str">
        <f t="shared" si="321"/>
        <v/>
      </c>
      <c r="CB386" s="37" t="str">
        <f t="shared" si="322"/>
        <v/>
      </c>
      <c r="CC386" s="37" t="str">
        <f t="shared" si="323"/>
        <v/>
      </c>
      <c r="CD386" s="37" t="str">
        <f t="shared" si="324"/>
        <v/>
      </c>
      <c r="CE386" s="37" t="str">
        <f t="shared" si="325"/>
        <v/>
      </c>
      <c r="CF386" s="37" t="str">
        <f t="shared" si="326"/>
        <v/>
      </c>
      <c r="CG386" s="37" t="str">
        <f t="shared" si="327"/>
        <v/>
      </c>
      <c r="CH386" s="37" t="str">
        <f t="shared" si="328"/>
        <v/>
      </c>
      <c r="CI386" s="37" t="str">
        <f t="shared" si="329"/>
        <v/>
      </c>
    </row>
    <row r="387" spans="1:87" ht="12.75">
      <c r="A387" s="38"/>
      <c r="B387" s="14" t="str">
        <f>'Gene Table'!E386</f>
        <v>PCR</v>
      </c>
      <c r="C387" s="14" t="s">
        <v>377</v>
      </c>
      <c r="D387" s="15" t="str">
        <f>IF(SUM('Test Sample Data'!D$3:D$98)&gt;10,IF(AND(ISNUMBER('Test Sample Data'!D386),'Test Sample Data'!D386&lt;$B$1,'Test Sample Data'!D386&gt;0),'Test Sample Data'!D386,$B$1),"")</f>
        <v/>
      </c>
      <c r="E387" s="15" t="str">
        <f>IF(SUM('Test Sample Data'!E$3:E$98)&gt;10,IF(AND(ISNUMBER('Test Sample Data'!E386),'Test Sample Data'!E386&lt;$B$1,'Test Sample Data'!E386&gt;0),'Test Sample Data'!E386,$B$1),"")</f>
        <v/>
      </c>
      <c r="F387" s="15" t="str">
        <f>IF(SUM('Test Sample Data'!F$3:F$98)&gt;10,IF(AND(ISNUMBER('Test Sample Data'!F386),'Test Sample Data'!F386&lt;$B$1,'Test Sample Data'!F386&gt;0),'Test Sample Data'!F386,$B$1),"")</f>
        <v/>
      </c>
      <c r="G387" s="15" t="str">
        <f>IF(SUM('Test Sample Data'!G$3:G$98)&gt;10,IF(AND(ISNUMBER('Test Sample Data'!G386),'Test Sample Data'!G386&lt;$B$1,'Test Sample Data'!G386&gt;0),'Test Sample Data'!G386,$B$1),"")</f>
        <v/>
      </c>
      <c r="H387" s="15" t="str">
        <f>IF(SUM('Test Sample Data'!H$3:H$98)&gt;10,IF(AND(ISNUMBER('Test Sample Data'!H386),'Test Sample Data'!H386&lt;$B$1,'Test Sample Data'!H386&gt;0),'Test Sample Data'!H386,$B$1),"")</f>
        <v/>
      </c>
      <c r="I387" s="15" t="str">
        <f>IF(SUM('Test Sample Data'!I$3:I$98)&gt;10,IF(AND(ISNUMBER('Test Sample Data'!I386),'Test Sample Data'!I386&lt;$B$1,'Test Sample Data'!I386&gt;0),'Test Sample Data'!I386,$B$1),"")</f>
        <v/>
      </c>
      <c r="J387" s="15" t="str">
        <f>IF(SUM('Test Sample Data'!J$3:J$98)&gt;10,IF(AND(ISNUMBER('Test Sample Data'!J386),'Test Sample Data'!J386&lt;$B$1,'Test Sample Data'!J386&gt;0),'Test Sample Data'!J386,$B$1),"")</f>
        <v/>
      </c>
      <c r="K387" s="15" t="str">
        <f>IF(SUM('Test Sample Data'!K$3:K$98)&gt;10,IF(AND(ISNUMBER('Test Sample Data'!K386),'Test Sample Data'!K386&lt;$B$1,'Test Sample Data'!K386&gt;0),'Test Sample Data'!K386,$B$1),"")</f>
        <v/>
      </c>
      <c r="L387" s="15" t="str">
        <f>IF(SUM('Test Sample Data'!L$3:L$98)&gt;10,IF(AND(ISNUMBER('Test Sample Data'!L386),'Test Sample Data'!L386&lt;$B$1,'Test Sample Data'!L386&gt;0),'Test Sample Data'!L386,$B$1),"")</f>
        <v/>
      </c>
      <c r="M387" s="15" t="str">
        <f>IF(SUM('Test Sample Data'!M$3:M$98)&gt;10,IF(AND(ISNUMBER('Test Sample Data'!M386),'Test Sample Data'!M386&lt;$B$1,'Test Sample Data'!M386&gt;0),'Test Sample Data'!M386,$B$1),"")</f>
        <v/>
      </c>
      <c r="N387" s="15" t="str">
        <f>'Gene Table'!E386</f>
        <v>PCR</v>
      </c>
      <c r="O387" s="14" t="s">
        <v>377</v>
      </c>
      <c r="P387" s="15" t="str">
        <f>IF(SUM('Control Sample Data'!D$3:D$98)&gt;10,IF(AND(ISNUMBER('Control Sample Data'!D386),'Control Sample Data'!D386&lt;$B$1,'Control Sample Data'!D386&gt;0),'Control Sample Data'!D386,$B$1),"")</f>
        <v/>
      </c>
      <c r="Q387" s="15" t="str">
        <f>IF(SUM('Control Sample Data'!E$3:E$98)&gt;10,IF(AND(ISNUMBER('Control Sample Data'!E386),'Control Sample Data'!E386&lt;$B$1,'Control Sample Data'!E386&gt;0),'Control Sample Data'!E386,$B$1),"")</f>
        <v/>
      </c>
      <c r="R387" s="15" t="str">
        <f>IF(SUM('Control Sample Data'!F$3:F$98)&gt;10,IF(AND(ISNUMBER('Control Sample Data'!F386),'Control Sample Data'!F386&lt;$B$1,'Control Sample Data'!F386&gt;0),'Control Sample Data'!F386,$B$1),"")</f>
        <v/>
      </c>
      <c r="S387" s="15" t="str">
        <f>IF(SUM('Control Sample Data'!G$3:G$98)&gt;10,IF(AND(ISNUMBER('Control Sample Data'!G386),'Control Sample Data'!G386&lt;$B$1,'Control Sample Data'!G386&gt;0),'Control Sample Data'!G386,$B$1),"")</f>
        <v/>
      </c>
      <c r="T387" s="15" t="str">
        <f>IF(SUM('Control Sample Data'!H$3:H$98)&gt;10,IF(AND(ISNUMBER('Control Sample Data'!H386),'Control Sample Data'!H386&lt;$B$1,'Control Sample Data'!H386&gt;0),'Control Sample Data'!H386,$B$1),"")</f>
        <v/>
      </c>
      <c r="U387" s="15" t="str">
        <f>IF(SUM('Control Sample Data'!I$3:I$98)&gt;10,IF(AND(ISNUMBER('Control Sample Data'!I386),'Control Sample Data'!I386&lt;$B$1,'Control Sample Data'!I386&gt;0),'Control Sample Data'!I386,$B$1),"")</f>
        <v/>
      </c>
      <c r="V387" s="15" t="str">
        <f>IF(SUM('Control Sample Data'!J$3:J$98)&gt;10,IF(AND(ISNUMBER('Control Sample Data'!J386),'Control Sample Data'!J386&lt;$B$1,'Control Sample Data'!J386&gt;0),'Control Sample Data'!J386,$B$1),"")</f>
        <v/>
      </c>
      <c r="W387" s="15" t="str">
        <f>IF(SUM('Control Sample Data'!K$3:K$98)&gt;10,IF(AND(ISNUMBER('Control Sample Data'!K386),'Control Sample Data'!K386&lt;$B$1,'Control Sample Data'!K386&gt;0),'Control Sample Data'!K386,$B$1),"")</f>
        <v/>
      </c>
      <c r="X387" s="15" t="str">
        <f>IF(SUM('Control Sample Data'!L$3:L$98)&gt;10,IF(AND(ISNUMBER('Control Sample Data'!L386),'Control Sample Data'!L386&lt;$B$1,'Control Sample Data'!L386&gt;0),'Control Sample Data'!L386,$B$1),"")</f>
        <v/>
      </c>
      <c r="Y387" s="15" t="str">
        <f>IF(SUM('Control Sample Data'!M$3:M$98)&gt;10,IF(AND(ISNUMBER('Control Sample Data'!M386),'Control Sample Data'!M386&lt;$B$1,'Control Sample Data'!M386&gt;0),'Control Sample Data'!M386,$B$1),"")</f>
        <v/>
      </c>
      <c r="AT387" s="34" t="str">
        <f t="shared" si="330"/>
        <v/>
      </c>
      <c r="AU387" s="34" t="str">
        <f t="shared" si="331"/>
        <v/>
      </c>
      <c r="AV387" s="34" t="str">
        <f t="shared" si="332"/>
        <v/>
      </c>
      <c r="AW387" s="34" t="str">
        <f t="shared" si="333"/>
        <v/>
      </c>
      <c r="AX387" s="34" t="str">
        <f t="shared" si="334"/>
        <v/>
      </c>
      <c r="AY387" s="34" t="str">
        <f t="shared" si="335"/>
        <v/>
      </c>
      <c r="AZ387" s="34" t="str">
        <f t="shared" si="336"/>
        <v/>
      </c>
      <c r="BA387" s="34" t="str">
        <f t="shared" si="337"/>
        <v/>
      </c>
      <c r="BB387" s="34" t="str">
        <f t="shared" si="338"/>
        <v/>
      </c>
      <c r="BC387" s="34" t="str">
        <f t="shared" si="339"/>
        <v/>
      </c>
      <c r="BD387" s="34" t="str">
        <f t="shared" si="342"/>
        <v/>
      </c>
      <c r="BE387" s="34" t="str">
        <f t="shared" si="343"/>
        <v/>
      </c>
      <c r="BF387" s="34" t="str">
        <f t="shared" si="344"/>
        <v/>
      </c>
      <c r="BG387" s="34" t="str">
        <f t="shared" si="345"/>
        <v/>
      </c>
      <c r="BH387" s="34" t="str">
        <f t="shared" si="346"/>
        <v/>
      </c>
      <c r="BI387" s="34" t="str">
        <f t="shared" si="347"/>
        <v/>
      </c>
      <c r="BJ387" s="34" t="str">
        <f t="shared" si="348"/>
        <v/>
      </c>
      <c r="BK387" s="34" t="str">
        <f t="shared" si="349"/>
        <v/>
      </c>
      <c r="BL387" s="34" t="str">
        <f t="shared" si="350"/>
        <v/>
      </c>
      <c r="BM387" s="34" t="str">
        <f t="shared" si="351"/>
        <v/>
      </c>
      <c r="BN387" s="36" t="e">
        <f t="shared" si="340"/>
        <v>#DIV/0!</v>
      </c>
      <c r="BO387" s="36" t="e">
        <f t="shared" si="341"/>
        <v>#DIV/0!</v>
      </c>
      <c r="BP387" s="37" t="str">
        <f t="shared" si="310"/>
        <v/>
      </c>
      <c r="BQ387" s="37" t="str">
        <f t="shared" si="311"/>
        <v/>
      </c>
      <c r="BR387" s="37" t="str">
        <f t="shared" si="312"/>
        <v/>
      </c>
      <c r="BS387" s="37" t="str">
        <f t="shared" si="313"/>
        <v/>
      </c>
      <c r="BT387" s="37" t="str">
        <f t="shared" si="314"/>
        <v/>
      </c>
      <c r="BU387" s="37" t="str">
        <f t="shared" si="315"/>
        <v/>
      </c>
      <c r="BV387" s="37" t="str">
        <f t="shared" si="316"/>
        <v/>
      </c>
      <c r="BW387" s="37" t="str">
        <f t="shared" si="317"/>
        <v/>
      </c>
      <c r="BX387" s="37" t="str">
        <f t="shared" si="318"/>
        <v/>
      </c>
      <c r="BY387" s="37" t="str">
        <f t="shared" si="319"/>
        <v/>
      </c>
      <c r="BZ387" s="37" t="str">
        <f t="shared" si="320"/>
        <v/>
      </c>
      <c r="CA387" s="37" t="str">
        <f t="shared" si="321"/>
        <v/>
      </c>
      <c r="CB387" s="37" t="str">
        <f t="shared" si="322"/>
        <v/>
      </c>
      <c r="CC387" s="37" t="str">
        <f t="shared" si="323"/>
        <v/>
      </c>
      <c r="CD387" s="37" t="str">
        <f t="shared" si="324"/>
        <v/>
      </c>
      <c r="CE387" s="37" t="str">
        <f t="shared" si="325"/>
        <v/>
      </c>
      <c r="CF387" s="37" t="str">
        <f t="shared" si="326"/>
        <v/>
      </c>
      <c r="CG387" s="37" t="str">
        <f t="shared" si="327"/>
        <v/>
      </c>
      <c r="CH387" s="37" t="str">
        <f t="shared" si="328"/>
        <v/>
      </c>
      <c r="CI387" s="37" t="str">
        <f t="shared" si="329"/>
        <v/>
      </c>
    </row>
    <row r="388" spans="1:87" ht="12.75">
      <c r="A388" s="13" t="s">
        <v>1134</v>
      </c>
      <c r="B388" s="14" t="str">
        <f>'Gene Table'!E387</f>
        <v>MYH7B</v>
      </c>
      <c r="C388" s="14" t="s">
        <v>9</v>
      </c>
      <c r="D388" s="15" t="str">
        <f>IF(SUM('Test Sample Data'!D$3:D$98)&gt;10,IF(AND(ISNUMBER('Test Sample Data'!D387),'Test Sample Data'!D387&lt;$B$1,'Test Sample Data'!D387&gt;0),'Test Sample Data'!D387,$B$1),"")</f>
        <v/>
      </c>
      <c r="E388" s="15" t="str">
        <f>IF(SUM('Test Sample Data'!E$3:E$98)&gt;10,IF(AND(ISNUMBER('Test Sample Data'!E387),'Test Sample Data'!E387&lt;$B$1,'Test Sample Data'!E387&gt;0),'Test Sample Data'!E387,$B$1),"")</f>
        <v/>
      </c>
      <c r="F388" s="15" t="str">
        <f>IF(SUM('Test Sample Data'!F$3:F$98)&gt;10,IF(AND(ISNUMBER('Test Sample Data'!F387),'Test Sample Data'!F387&lt;$B$1,'Test Sample Data'!F387&gt;0),'Test Sample Data'!F387,$B$1),"")</f>
        <v/>
      </c>
      <c r="G388" s="15" t="str">
        <f>IF(SUM('Test Sample Data'!G$3:G$98)&gt;10,IF(AND(ISNUMBER('Test Sample Data'!G387),'Test Sample Data'!G387&lt;$B$1,'Test Sample Data'!G387&gt;0),'Test Sample Data'!G387,$B$1),"")</f>
        <v/>
      </c>
      <c r="H388" s="15" t="str">
        <f>IF(SUM('Test Sample Data'!H$3:H$98)&gt;10,IF(AND(ISNUMBER('Test Sample Data'!H387),'Test Sample Data'!H387&lt;$B$1,'Test Sample Data'!H387&gt;0),'Test Sample Data'!H387,$B$1),"")</f>
        <v/>
      </c>
      <c r="I388" s="15" t="str">
        <f>IF(SUM('Test Sample Data'!I$3:I$98)&gt;10,IF(AND(ISNUMBER('Test Sample Data'!I387),'Test Sample Data'!I387&lt;$B$1,'Test Sample Data'!I387&gt;0),'Test Sample Data'!I387,$B$1),"")</f>
        <v/>
      </c>
      <c r="J388" s="15" t="str">
        <f>IF(SUM('Test Sample Data'!J$3:J$98)&gt;10,IF(AND(ISNUMBER('Test Sample Data'!J387),'Test Sample Data'!J387&lt;$B$1,'Test Sample Data'!J387&gt;0),'Test Sample Data'!J387,$B$1),"")</f>
        <v/>
      </c>
      <c r="K388" s="15" t="str">
        <f>IF(SUM('Test Sample Data'!K$3:K$98)&gt;10,IF(AND(ISNUMBER('Test Sample Data'!K387),'Test Sample Data'!K387&lt;$B$1,'Test Sample Data'!K387&gt;0),'Test Sample Data'!K387,$B$1),"")</f>
        <v/>
      </c>
      <c r="L388" s="15" t="str">
        <f>IF(SUM('Test Sample Data'!L$3:L$98)&gt;10,IF(AND(ISNUMBER('Test Sample Data'!L387),'Test Sample Data'!L387&lt;$B$1,'Test Sample Data'!L387&gt;0),'Test Sample Data'!L387,$B$1),"")</f>
        <v/>
      </c>
      <c r="M388" s="15" t="str">
        <f>IF(SUM('Test Sample Data'!M$3:M$98)&gt;10,IF(AND(ISNUMBER('Test Sample Data'!M387),'Test Sample Data'!M387&lt;$B$1,'Test Sample Data'!M387&gt;0),'Test Sample Data'!M387,$B$1),"")</f>
        <v/>
      </c>
      <c r="N388" s="15" t="str">
        <f>'Gene Table'!E387</f>
        <v>MYH7B</v>
      </c>
      <c r="O388" s="14" t="s">
        <v>9</v>
      </c>
      <c r="P388" s="15" t="str">
        <f>IF(SUM('Control Sample Data'!D$3:D$98)&gt;10,IF(AND(ISNUMBER('Control Sample Data'!D387),'Control Sample Data'!D387&lt;$B$1,'Control Sample Data'!D387&gt;0),'Control Sample Data'!D387,$B$1),"")</f>
        <v/>
      </c>
      <c r="Q388" s="15" t="str">
        <f>IF(SUM('Control Sample Data'!E$3:E$98)&gt;10,IF(AND(ISNUMBER('Control Sample Data'!E387),'Control Sample Data'!E387&lt;$B$1,'Control Sample Data'!E387&gt;0),'Control Sample Data'!E387,$B$1),"")</f>
        <v/>
      </c>
      <c r="R388" s="15" t="str">
        <f>IF(SUM('Control Sample Data'!F$3:F$98)&gt;10,IF(AND(ISNUMBER('Control Sample Data'!F387),'Control Sample Data'!F387&lt;$B$1,'Control Sample Data'!F387&gt;0),'Control Sample Data'!F387,$B$1),"")</f>
        <v/>
      </c>
      <c r="S388" s="15" t="str">
        <f>IF(SUM('Control Sample Data'!G$3:G$98)&gt;10,IF(AND(ISNUMBER('Control Sample Data'!G387),'Control Sample Data'!G387&lt;$B$1,'Control Sample Data'!G387&gt;0),'Control Sample Data'!G387,$B$1),"")</f>
        <v/>
      </c>
      <c r="T388" s="15" t="str">
        <f>IF(SUM('Control Sample Data'!H$3:H$98)&gt;10,IF(AND(ISNUMBER('Control Sample Data'!H387),'Control Sample Data'!H387&lt;$B$1,'Control Sample Data'!H387&gt;0),'Control Sample Data'!H387,$B$1),"")</f>
        <v/>
      </c>
      <c r="U388" s="15" t="str">
        <f>IF(SUM('Control Sample Data'!I$3:I$98)&gt;10,IF(AND(ISNUMBER('Control Sample Data'!I387),'Control Sample Data'!I387&lt;$B$1,'Control Sample Data'!I387&gt;0),'Control Sample Data'!I387,$B$1),"")</f>
        <v/>
      </c>
      <c r="V388" s="15" t="str">
        <f>IF(SUM('Control Sample Data'!J$3:J$98)&gt;10,IF(AND(ISNUMBER('Control Sample Data'!J387),'Control Sample Data'!J387&lt;$B$1,'Control Sample Data'!J387&gt;0),'Control Sample Data'!J387,$B$1),"")</f>
        <v/>
      </c>
      <c r="W388" s="15" t="str">
        <f>IF(SUM('Control Sample Data'!K$3:K$98)&gt;10,IF(AND(ISNUMBER('Control Sample Data'!K387),'Control Sample Data'!K387&lt;$B$1,'Control Sample Data'!K387&gt;0),'Control Sample Data'!K387,$B$1),"")</f>
        <v/>
      </c>
      <c r="X388" s="15" t="str">
        <f>IF(SUM('Control Sample Data'!L$3:L$98)&gt;10,IF(AND(ISNUMBER('Control Sample Data'!L387),'Control Sample Data'!L387&lt;$B$1,'Control Sample Data'!L387&gt;0),'Control Sample Data'!L387,$B$1),"")</f>
        <v/>
      </c>
      <c r="Y388" s="15" t="str">
        <f>IF(SUM('Control Sample Data'!M$3:M$98)&gt;10,IF(AND(ISNUMBER('Control Sample Data'!M387),'Control Sample Data'!M387&lt;$B$1,'Control Sample Data'!M387&gt;0),'Control Sample Data'!M387,$B$1),"")</f>
        <v/>
      </c>
      <c r="Z388" s="36" t="str">
        <f>IF(ISERROR(VLOOKUP('Choose Housekeeping Genes'!$C3,Calculations!$C$388:$M$483,2,0)),"",VLOOKUP('Choose Housekeeping Genes'!$C3,Calculations!$C$388:$M$483,2,0))</f>
        <v/>
      </c>
      <c r="AA388" s="36" t="str">
        <f>IF(ISERROR(VLOOKUP('Choose Housekeeping Genes'!$C3,Calculations!$C$388:$M$483,3,0)),"",VLOOKUP('Choose Housekeeping Genes'!$C3,Calculations!$C$388:$M$483,3,0))</f>
        <v/>
      </c>
      <c r="AB388" s="36" t="str">
        <f>IF(ISERROR(VLOOKUP('Choose Housekeeping Genes'!$C3,Calculations!$C$388:$M$483,4,0)),"",VLOOKUP('Choose Housekeeping Genes'!$C3,Calculations!$C$388:$M$483,4,0))</f>
        <v/>
      </c>
      <c r="AC388" s="36" t="str">
        <f>IF(ISERROR(VLOOKUP('Choose Housekeeping Genes'!$C3,Calculations!$C$388:$M$483,5,0)),"",VLOOKUP('Choose Housekeeping Genes'!$C3,Calculations!$C$388:$M$483,5,0))</f>
        <v/>
      </c>
      <c r="AD388" s="36" t="str">
        <f>IF(ISERROR(VLOOKUP('Choose Housekeeping Genes'!$C3,Calculations!$C$388:$M$483,6,0)),"",VLOOKUP('Choose Housekeeping Genes'!$C3,Calculations!$C$388:$M$483,6,0))</f>
        <v/>
      </c>
      <c r="AE388" s="36" t="str">
        <f>IF(ISERROR(VLOOKUP('Choose Housekeeping Genes'!$C3,Calculations!$C$388:$M$483,7,0)),"",VLOOKUP('Choose Housekeeping Genes'!$C3,Calculations!$C$388:$M$483,7,0))</f>
        <v/>
      </c>
      <c r="AF388" s="36" t="str">
        <f>IF(ISERROR(VLOOKUP('Choose Housekeeping Genes'!$C3,Calculations!$C$388:$M$483,8,0)),"",VLOOKUP('Choose Housekeeping Genes'!$C3,Calculations!$C$388:$M$483,8,0))</f>
        <v/>
      </c>
      <c r="AG388" s="36" t="str">
        <f>IF(ISERROR(VLOOKUP('Choose Housekeeping Genes'!$C3,Calculations!$C$388:$M$483,9,0)),"",VLOOKUP('Choose Housekeeping Genes'!$C3,Calculations!$C$388:$M$483,9,0))</f>
        <v/>
      </c>
      <c r="AH388" s="36" t="str">
        <f>IF(ISERROR(VLOOKUP('Choose Housekeeping Genes'!$C3,Calculations!$C$388:$M$483,10,0)),"",VLOOKUP('Choose Housekeeping Genes'!$C3,Calculations!$C$388:$M$483,10,0))</f>
        <v/>
      </c>
      <c r="AI388" s="36" t="str">
        <f>IF(ISERROR(VLOOKUP('Choose Housekeeping Genes'!$C3,Calculations!$C$388:$M$483,11,0)),"",VLOOKUP('Choose Housekeeping Genes'!$C3,Calculations!$C$388:$M$483,11,0))</f>
        <v/>
      </c>
      <c r="AJ388" s="36" t="str">
        <f>IF(ISERROR(VLOOKUP('Choose Housekeeping Genes'!$C3,Calculations!$C$383:$AB$483,14,0)),"",VLOOKUP('Choose Housekeeping Genes'!$C3,Calculations!$C$383:$AB$483,14,0))</f>
        <v/>
      </c>
      <c r="AK388" s="36" t="str">
        <f>IF(ISERROR(VLOOKUP('Choose Housekeeping Genes'!$C3,Calculations!$C$383:$AB$483,15,0)),"",VLOOKUP('Choose Housekeeping Genes'!$C3,Calculations!$C$383:$AB$483,15,0))</f>
        <v/>
      </c>
      <c r="AL388" s="36" t="str">
        <f>IF(ISERROR(VLOOKUP('Choose Housekeeping Genes'!$C3,Calculations!$C$383:$AB$483,16,0)),"",VLOOKUP('Choose Housekeeping Genes'!$C3,Calculations!$C$383:$AB$483,16,0))</f>
        <v/>
      </c>
      <c r="AM388" s="36" t="str">
        <f>IF(ISERROR(VLOOKUP('Choose Housekeeping Genes'!$C3,Calculations!$C$383:$AB$483,17,0)),"",VLOOKUP('Choose Housekeeping Genes'!$C3,Calculations!$C$383:$AB$483,17,0))</f>
        <v/>
      </c>
      <c r="AN388" s="36" t="str">
        <f>IF(ISERROR(VLOOKUP('Choose Housekeeping Genes'!$C3,Calculations!$C$383:$AB$483,18,0)),"",VLOOKUP('Choose Housekeeping Genes'!$C3,Calculations!$C$383:$AB$483,18,0))</f>
        <v/>
      </c>
      <c r="AO388" s="36" t="str">
        <f>IF(ISERROR(VLOOKUP('Choose Housekeeping Genes'!$C3,Calculations!$C$383:$AB$483,19,0)),"",VLOOKUP('Choose Housekeeping Genes'!$C3,Calculations!$C$383:$AB$483,19,0))</f>
        <v/>
      </c>
      <c r="AP388" s="36" t="str">
        <f>IF(ISERROR(VLOOKUP('Choose Housekeeping Genes'!$C3,Calculations!$C$383:$AB$483,20,0)),"",VLOOKUP('Choose Housekeeping Genes'!$C3,Calculations!$C$383:$AB$483,20,0))</f>
        <v/>
      </c>
      <c r="AQ388" s="36" t="str">
        <f>IF(ISERROR(VLOOKUP('Choose Housekeeping Genes'!$C3,Calculations!$C$383:$AB$483,21,0)),"",VLOOKUP('Choose Housekeeping Genes'!$C3,Calculations!$C$383:$AB$483,21,0))</f>
        <v/>
      </c>
      <c r="AR388" s="36" t="str">
        <f>IF(ISERROR(VLOOKUP('Choose Housekeeping Genes'!$C3,Calculations!$C$383:$AB$483,22,0)),"",VLOOKUP('Choose Housekeeping Genes'!$C3,Calculations!$C$383:$AB$483,22,0))</f>
        <v/>
      </c>
      <c r="AS388" s="36" t="str">
        <f>IF(ISERROR(VLOOKUP('Choose Housekeeping Genes'!$C3,Calculations!$C$383:$AB$483,23,0)),"",VLOOKUP('Choose Housekeeping Genes'!$C3,Calculations!$C$383:$AB$483,23,0))</f>
        <v/>
      </c>
      <c r="AT388" s="34" t="str">
        <f aca="true" t="shared" si="352" ref="AT388:BC389">IF(ISERROR(D388-Z$410),"",D388-Z$410)</f>
        <v/>
      </c>
      <c r="AU388" s="34" t="str">
        <f t="shared" si="352"/>
        <v/>
      </c>
      <c r="AV388" s="34" t="str">
        <f t="shared" si="352"/>
        <v/>
      </c>
      <c r="AW388" s="34" t="str">
        <f t="shared" si="352"/>
        <v/>
      </c>
      <c r="AX388" s="34" t="str">
        <f t="shared" si="352"/>
        <v/>
      </c>
      <c r="AY388" s="34" t="str">
        <f t="shared" si="352"/>
        <v/>
      </c>
      <c r="AZ388" s="34" t="str">
        <f t="shared" si="352"/>
        <v/>
      </c>
      <c r="BA388" s="34" t="str">
        <f t="shared" si="352"/>
        <v/>
      </c>
      <c r="BB388" s="34" t="str">
        <f t="shared" si="352"/>
        <v/>
      </c>
      <c r="BC388" s="34" t="str">
        <f t="shared" si="352"/>
        <v/>
      </c>
      <c r="BD388" s="34" t="str">
        <f>IF(ISERROR(P388-AJ$410),"",P388-AJ$410)</f>
        <v/>
      </c>
      <c r="BE388" s="34" t="str">
        <f aca="true" t="shared" si="353" ref="BE388:BM388">IF(ISERROR(Q388-AK$410),"",Q388-AK$410)</f>
        <v/>
      </c>
      <c r="BF388" s="34" t="str">
        <f t="shared" si="353"/>
        <v/>
      </c>
      <c r="BG388" s="34" t="str">
        <f t="shared" si="353"/>
        <v/>
      </c>
      <c r="BH388" s="34" t="str">
        <f t="shared" si="353"/>
        <v/>
      </c>
      <c r="BI388" s="34" t="str">
        <f t="shared" si="353"/>
        <v/>
      </c>
      <c r="BJ388" s="34" t="str">
        <f t="shared" si="353"/>
        <v/>
      </c>
      <c r="BK388" s="34" t="str">
        <f t="shared" si="353"/>
        <v/>
      </c>
      <c r="BL388" s="34" t="str">
        <f t="shared" si="353"/>
        <v/>
      </c>
      <c r="BM388" s="34" t="str">
        <f t="shared" si="353"/>
        <v/>
      </c>
      <c r="BN388" s="36" t="e">
        <f aca="true" t="shared" si="354" ref="BN388:BN451">AVERAGE(AT388:BC388)</f>
        <v>#DIV/0!</v>
      </c>
      <c r="BO388" s="36" t="e">
        <f aca="true" t="shared" si="355" ref="BO388:BO451">AVERAGE(BD388:BM388)</f>
        <v>#DIV/0!</v>
      </c>
      <c r="BP388" s="37" t="str">
        <f t="shared" si="310"/>
        <v/>
      </c>
      <c r="BQ388" s="37" t="str">
        <f t="shared" si="311"/>
        <v/>
      </c>
      <c r="BR388" s="37" t="str">
        <f t="shared" si="312"/>
        <v/>
      </c>
      <c r="BS388" s="37" t="str">
        <f t="shared" si="313"/>
        <v/>
      </c>
      <c r="BT388" s="37" t="str">
        <f t="shared" si="314"/>
        <v/>
      </c>
      <c r="BU388" s="37" t="str">
        <f t="shared" si="315"/>
        <v/>
      </c>
      <c r="BV388" s="37" t="str">
        <f t="shared" si="316"/>
        <v/>
      </c>
      <c r="BW388" s="37" t="str">
        <f t="shared" si="317"/>
        <v/>
      </c>
      <c r="BX388" s="37" t="str">
        <f t="shared" si="318"/>
        <v/>
      </c>
      <c r="BY388" s="37" t="str">
        <f t="shared" si="319"/>
        <v/>
      </c>
      <c r="BZ388" s="37" t="str">
        <f t="shared" si="320"/>
        <v/>
      </c>
      <c r="CA388" s="37" t="str">
        <f t="shared" si="321"/>
        <v/>
      </c>
      <c r="CB388" s="37" t="str">
        <f t="shared" si="322"/>
        <v/>
      </c>
      <c r="CC388" s="37" t="str">
        <f t="shared" si="323"/>
        <v/>
      </c>
      <c r="CD388" s="37" t="str">
        <f t="shared" si="324"/>
        <v/>
      </c>
      <c r="CE388" s="37" t="str">
        <f t="shared" si="325"/>
        <v/>
      </c>
      <c r="CF388" s="37" t="str">
        <f t="shared" si="326"/>
        <v/>
      </c>
      <c r="CG388" s="37" t="str">
        <f t="shared" si="327"/>
        <v/>
      </c>
      <c r="CH388" s="37" t="str">
        <f t="shared" si="328"/>
        <v/>
      </c>
      <c r="CI388" s="37" t="str">
        <f t="shared" si="329"/>
        <v/>
      </c>
    </row>
    <row r="389" spans="1:87" ht="12.75">
      <c r="A389" s="16"/>
      <c r="B389" s="14" t="str">
        <f>'Gene Table'!E388</f>
        <v>MTUS1</v>
      </c>
      <c r="C389" s="14" t="s">
        <v>13</v>
      </c>
      <c r="D389" s="15" t="str">
        <f>IF(SUM('Test Sample Data'!D$3:D$98)&gt;10,IF(AND(ISNUMBER('Test Sample Data'!D388),'Test Sample Data'!D388&lt;$B$1,'Test Sample Data'!D388&gt;0),'Test Sample Data'!D388,$B$1),"")</f>
        <v/>
      </c>
      <c r="E389" s="15" t="str">
        <f>IF(SUM('Test Sample Data'!E$3:E$98)&gt;10,IF(AND(ISNUMBER('Test Sample Data'!E388),'Test Sample Data'!E388&lt;$B$1,'Test Sample Data'!E388&gt;0),'Test Sample Data'!E388,$B$1),"")</f>
        <v/>
      </c>
      <c r="F389" s="15" t="str">
        <f>IF(SUM('Test Sample Data'!F$3:F$98)&gt;10,IF(AND(ISNUMBER('Test Sample Data'!F388),'Test Sample Data'!F388&lt;$B$1,'Test Sample Data'!F388&gt;0),'Test Sample Data'!F388,$B$1),"")</f>
        <v/>
      </c>
      <c r="G389" s="15" t="str">
        <f>IF(SUM('Test Sample Data'!G$3:G$98)&gt;10,IF(AND(ISNUMBER('Test Sample Data'!G388),'Test Sample Data'!G388&lt;$B$1,'Test Sample Data'!G388&gt;0),'Test Sample Data'!G388,$B$1),"")</f>
        <v/>
      </c>
      <c r="H389" s="15" t="str">
        <f>IF(SUM('Test Sample Data'!H$3:H$98)&gt;10,IF(AND(ISNUMBER('Test Sample Data'!H388),'Test Sample Data'!H388&lt;$B$1,'Test Sample Data'!H388&gt;0),'Test Sample Data'!H388,$B$1),"")</f>
        <v/>
      </c>
      <c r="I389" s="15" t="str">
        <f>IF(SUM('Test Sample Data'!I$3:I$98)&gt;10,IF(AND(ISNUMBER('Test Sample Data'!I388),'Test Sample Data'!I388&lt;$B$1,'Test Sample Data'!I388&gt;0),'Test Sample Data'!I388,$B$1),"")</f>
        <v/>
      </c>
      <c r="J389" s="15" t="str">
        <f>IF(SUM('Test Sample Data'!J$3:J$98)&gt;10,IF(AND(ISNUMBER('Test Sample Data'!J388),'Test Sample Data'!J388&lt;$B$1,'Test Sample Data'!J388&gt;0),'Test Sample Data'!J388,$B$1),"")</f>
        <v/>
      </c>
      <c r="K389" s="15" t="str">
        <f>IF(SUM('Test Sample Data'!K$3:K$98)&gt;10,IF(AND(ISNUMBER('Test Sample Data'!K388),'Test Sample Data'!K388&lt;$B$1,'Test Sample Data'!K388&gt;0),'Test Sample Data'!K388,$B$1),"")</f>
        <v/>
      </c>
      <c r="L389" s="15" t="str">
        <f>IF(SUM('Test Sample Data'!L$3:L$98)&gt;10,IF(AND(ISNUMBER('Test Sample Data'!L388),'Test Sample Data'!L388&lt;$B$1,'Test Sample Data'!L388&gt;0),'Test Sample Data'!L388,$B$1),"")</f>
        <v/>
      </c>
      <c r="M389" s="15" t="str">
        <f>IF(SUM('Test Sample Data'!M$3:M$98)&gt;10,IF(AND(ISNUMBER('Test Sample Data'!M388),'Test Sample Data'!M388&lt;$B$1,'Test Sample Data'!M388&gt;0),'Test Sample Data'!M388,$B$1),"")</f>
        <v/>
      </c>
      <c r="N389" s="15" t="str">
        <f>'Gene Table'!E388</f>
        <v>MTUS1</v>
      </c>
      <c r="O389" s="14" t="s">
        <v>13</v>
      </c>
      <c r="P389" s="15" t="str">
        <f>IF(SUM('Control Sample Data'!D$3:D$98)&gt;10,IF(AND(ISNUMBER('Control Sample Data'!D388),'Control Sample Data'!D388&lt;$B$1,'Control Sample Data'!D388&gt;0),'Control Sample Data'!D388,$B$1),"")</f>
        <v/>
      </c>
      <c r="Q389" s="15" t="str">
        <f>IF(SUM('Control Sample Data'!E$3:E$98)&gt;10,IF(AND(ISNUMBER('Control Sample Data'!E388),'Control Sample Data'!E388&lt;$B$1,'Control Sample Data'!E388&gt;0),'Control Sample Data'!E388,$B$1),"")</f>
        <v/>
      </c>
      <c r="R389" s="15" t="str">
        <f>IF(SUM('Control Sample Data'!F$3:F$98)&gt;10,IF(AND(ISNUMBER('Control Sample Data'!F388),'Control Sample Data'!F388&lt;$B$1,'Control Sample Data'!F388&gt;0),'Control Sample Data'!F388,$B$1),"")</f>
        <v/>
      </c>
      <c r="S389" s="15" t="str">
        <f>IF(SUM('Control Sample Data'!G$3:G$98)&gt;10,IF(AND(ISNUMBER('Control Sample Data'!G388),'Control Sample Data'!G388&lt;$B$1,'Control Sample Data'!G388&gt;0),'Control Sample Data'!G388,$B$1),"")</f>
        <v/>
      </c>
      <c r="T389" s="15" t="str">
        <f>IF(SUM('Control Sample Data'!H$3:H$98)&gt;10,IF(AND(ISNUMBER('Control Sample Data'!H388),'Control Sample Data'!H388&lt;$B$1,'Control Sample Data'!H388&gt;0),'Control Sample Data'!H388,$B$1),"")</f>
        <v/>
      </c>
      <c r="U389" s="15" t="str">
        <f>IF(SUM('Control Sample Data'!I$3:I$98)&gt;10,IF(AND(ISNUMBER('Control Sample Data'!I388),'Control Sample Data'!I388&lt;$B$1,'Control Sample Data'!I388&gt;0),'Control Sample Data'!I388,$B$1),"")</f>
        <v/>
      </c>
      <c r="V389" s="15" t="str">
        <f>IF(SUM('Control Sample Data'!J$3:J$98)&gt;10,IF(AND(ISNUMBER('Control Sample Data'!J388),'Control Sample Data'!J388&lt;$B$1,'Control Sample Data'!J388&gt;0),'Control Sample Data'!J388,$B$1),"")</f>
        <v/>
      </c>
      <c r="W389" s="15" t="str">
        <f>IF(SUM('Control Sample Data'!K$3:K$98)&gt;10,IF(AND(ISNUMBER('Control Sample Data'!K388),'Control Sample Data'!K388&lt;$B$1,'Control Sample Data'!K388&gt;0),'Control Sample Data'!K388,$B$1),"")</f>
        <v/>
      </c>
      <c r="X389" s="15" t="str">
        <f>IF(SUM('Control Sample Data'!L$3:L$98)&gt;10,IF(AND(ISNUMBER('Control Sample Data'!L388),'Control Sample Data'!L388&lt;$B$1,'Control Sample Data'!L388&gt;0),'Control Sample Data'!L388,$B$1),"")</f>
        <v/>
      </c>
      <c r="Y389" s="15" t="str">
        <f>IF(SUM('Control Sample Data'!M$3:M$98)&gt;10,IF(AND(ISNUMBER('Control Sample Data'!M388),'Control Sample Data'!M388&lt;$B$1,'Control Sample Data'!M388&gt;0),'Control Sample Data'!M388,$B$1),"")</f>
        <v/>
      </c>
      <c r="Z389" s="36" t="str">
        <f>IF(ISERROR(VLOOKUP('Choose Housekeeping Genes'!$C4,Calculations!$C$388:$M$483,2,0)),"",VLOOKUP('Choose Housekeeping Genes'!$C4,Calculations!$C$388:$M$483,2,0))</f>
        <v/>
      </c>
      <c r="AA389" s="36" t="str">
        <f>IF(ISERROR(VLOOKUP('Choose Housekeeping Genes'!$C4,Calculations!$C$388:$M$483,3,0)),"",VLOOKUP('Choose Housekeeping Genes'!$C4,Calculations!$C$388:$M$483,3,0))</f>
        <v/>
      </c>
      <c r="AB389" s="36" t="str">
        <f>IF(ISERROR(VLOOKUP('Choose Housekeeping Genes'!$C4,Calculations!$C$388:$M$483,4,0)),"",VLOOKUP('Choose Housekeeping Genes'!$C4,Calculations!$C$388:$M$483,4,0))</f>
        <v/>
      </c>
      <c r="AC389" s="36" t="str">
        <f>IF(ISERROR(VLOOKUP('Choose Housekeeping Genes'!$C4,Calculations!$C$388:$M$483,5,0)),"",VLOOKUP('Choose Housekeeping Genes'!$C4,Calculations!$C$388:$M$483,5,0))</f>
        <v/>
      </c>
      <c r="AD389" s="36" t="str">
        <f>IF(ISERROR(VLOOKUP('Choose Housekeeping Genes'!$C4,Calculations!$C$388:$M$483,6,0)),"",VLOOKUP('Choose Housekeeping Genes'!$C4,Calculations!$C$388:$M$483,6,0))</f>
        <v/>
      </c>
      <c r="AE389" s="36" t="str">
        <f>IF(ISERROR(VLOOKUP('Choose Housekeeping Genes'!$C4,Calculations!$C$388:$M$483,7,0)),"",VLOOKUP('Choose Housekeeping Genes'!$C4,Calculations!$C$388:$M$483,7,0))</f>
        <v/>
      </c>
      <c r="AF389" s="36" t="str">
        <f>IF(ISERROR(VLOOKUP('Choose Housekeeping Genes'!$C4,Calculations!$C$388:$M$483,8,0)),"",VLOOKUP('Choose Housekeeping Genes'!$C4,Calculations!$C$388:$M$483,8,0))</f>
        <v/>
      </c>
      <c r="AG389" s="36" t="str">
        <f>IF(ISERROR(VLOOKUP('Choose Housekeeping Genes'!$C4,Calculations!$C$388:$M$483,9,0)),"",VLOOKUP('Choose Housekeeping Genes'!$C4,Calculations!$C$388:$M$483,9,0))</f>
        <v/>
      </c>
      <c r="AH389" s="36" t="str">
        <f>IF(ISERROR(VLOOKUP('Choose Housekeeping Genes'!$C4,Calculations!$C$388:$M$483,10,0)),"",VLOOKUP('Choose Housekeeping Genes'!$C4,Calculations!$C$388:$M$483,10,0))</f>
        <v/>
      </c>
      <c r="AI389" s="36" t="str">
        <f>IF(ISERROR(VLOOKUP('Choose Housekeeping Genes'!$C4,Calculations!$C$388:$M$483,11,0)),"",VLOOKUP('Choose Housekeeping Genes'!$C4,Calculations!$C$388:$M$483,11,0))</f>
        <v/>
      </c>
      <c r="AJ389" s="36" t="str">
        <f>IF(ISERROR(VLOOKUP('Choose Housekeeping Genes'!$C4,Calculations!$C$383:$AB$483,14,0)),"",VLOOKUP('Choose Housekeeping Genes'!$C4,Calculations!$C$383:$AB$483,14,0))</f>
        <v/>
      </c>
      <c r="AK389" s="36" t="str">
        <f>IF(ISERROR(VLOOKUP('Choose Housekeeping Genes'!$C4,Calculations!$C$383:$AB$483,15,0)),"",VLOOKUP('Choose Housekeeping Genes'!$C4,Calculations!$C$383:$AB$483,15,0))</f>
        <v/>
      </c>
      <c r="AL389" s="36" t="str">
        <f>IF(ISERROR(VLOOKUP('Choose Housekeeping Genes'!$C4,Calculations!$C$383:$AB$483,16,0)),"",VLOOKUP('Choose Housekeeping Genes'!$C4,Calculations!$C$383:$AB$483,16,0))</f>
        <v/>
      </c>
      <c r="AM389" s="36" t="str">
        <f>IF(ISERROR(VLOOKUP('Choose Housekeeping Genes'!$C4,Calculations!$C$383:$AB$483,17,0)),"",VLOOKUP('Choose Housekeeping Genes'!$C4,Calculations!$C$383:$AB$483,17,0))</f>
        <v/>
      </c>
      <c r="AN389" s="36" t="str">
        <f>IF(ISERROR(VLOOKUP('Choose Housekeeping Genes'!$C4,Calculations!$C$383:$AB$483,18,0)),"",VLOOKUP('Choose Housekeeping Genes'!$C4,Calculations!$C$383:$AB$483,18,0))</f>
        <v/>
      </c>
      <c r="AO389" s="36" t="str">
        <f>IF(ISERROR(VLOOKUP('Choose Housekeeping Genes'!$C4,Calculations!$C$383:$AB$483,19,0)),"",VLOOKUP('Choose Housekeeping Genes'!$C4,Calculations!$C$383:$AB$483,19,0))</f>
        <v/>
      </c>
      <c r="AP389" s="36" t="str">
        <f>IF(ISERROR(VLOOKUP('Choose Housekeeping Genes'!$C4,Calculations!$C$383:$AB$483,20,0)),"",VLOOKUP('Choose Housekeeping Genes'!$C4,Calculations!$C$383:$AB$483,20,0))</f>
        <v/>
      </c>
      <c r="AQ389" s="36" t="str">
        <f>IF(ISERROR(VLOOKUP('Choose Housekeeping Genes'!$C4,Calculations!$C$383:$AB$483,21,0)),"",VLOOKUP('Choose Housekeeping Genes'!$C4,Calculations!$C$383:$AB$483,21,0))</f>
        <v/>
      </c>
      <c r="AR389" s="36" t="str">
        <f>IF(ISERROR(VLOOKUP('Choose Housekeeping Genes'!$C4,Calculations!$C$383:$AB$483,22,0)),"",VLOOKUP('Choose Housekeeping Genes'!$C4,Calculations!$C$383:$AB$483,22,0))</f>
        <v/>
      </c>
      <c r="AS389" s="36" t="str">
        <f>IF(ISERROR(VLOOKUP('Choose Housekeeping Genes'!$C4,Calculations!$C$383:$AB$483,23,0)),"",VLOOKUP('Choose Housekeeping Genes'!$C4,Calculations!$C$383:$AB$483,23,0))</f>
        <v/>
      </c>
      <c r="AT389" s="34" t="str">
        <f t="shared" si="352"/>
        <v/>
      </c>
      <c r="AU389" s="34" t="str">
        <f t="shared" si="352"/>
        <v/>
      </c>
      <c r="AV389" s="34" t="str">
        <f t="shared" si="352"/>
        <v/>
      </c>
      <c r="AW389" s="34" t="str">
        <f t="shared" si="352"/>
        <v/>
      </c>
      <c r="AX389" s="34" t="str">
        <f t="shared" si="352"/>
        <v/>
      </c>
      <c r="AY389" s="34" t="str">
        <f t="shared" si="352"/>
        <v/>
      </c>
      <c r="AZ389" s="34" t="str">
        <f t="shared" si="352"/>
        <v/>
      </c>
      <c r="BA389" s="34" t="str">
        <f t="shared" si="352"/>
        <v/>
      </c>
      <c r="BB389" s="34" t="str">
        <f t="shared" si="352"/>
        <v/>
      </c>
      <c r="BC389" s="34" t="str">
        <f t="shared" si="352"/>
        <v/>
      </c>
      <c r="BD389" s="34" t="str">
        <f aca="true" t="shared" si="356" ref="BD389:BD452">IF(ISERROR(P389-AJ$410),"",P389-AJ$410)</f>
        <v/>
      </c>
      <c r="BE389" s="34" t="str">
        <f aca="true" t="shared" si="357" ref="BE389:BE452">IF(ISERROR(Q389-AK$410),"",Q389-AK$410)</f>
        <v/>
      </c>
      <c r="BF389" s="34" t="str">
        <f aca="true" t="shared" si="358" ref="BF389:BF452">IF(ISERROR(R389-AL$410),"",R389-AL$410)</f>
        <v/>
      </c>
      <c r="BG389" s="34" t="str">
        <f aca="true" t="shared" si="359" ref="BG389:BG452">IF(ISERROR(S389-AM$410),"",S389-AM$410)</f>
        <v/>
      </c>
      <c r="BH389" s="34" t="str">
        <f aca="true" t="shared" si="360" ref="BH389:BH452">IF(ISERROR(T389-AN$410),"",T389-AN$410)</f>
        <v/>
      </c>
      <c r="BI389" s="34" t="str">
        <f aca="true" t="shared" si="361" ref="BI389:BI452">IF(ISERROR(U389-AO$410),"",U389-AO$410)</f>
        <v/>
      </c>
      <c r="BJ389" s="34" t="str">
        <f aca="true" t="shared" si="362" ref="BJ389:BJ452">IF(ISERROR(V389-AP$410),"",V389-AP$410)</f>
        <v/>
      </c>
      <c r="BK389" s="34" t="str">
        <f aca="true" t="shared" si="363" ref="BK389:BK452">IF(ISERROR(W389-AQ$410),"",W389-AQ$410)</f>
        <v/>
      </c>
      <c r="BL389" s="34" t="str">
        <f aca="true" t="shared" si="364" ref="BL389:BL452">IF(ISERROR(X389-AR$410),"",X389-AR$410)</f>
        <v/>
      </c>
      <c r="BM389" s="34" t="str">
        <f aca="true" t="shared" si="365" ref="BM389:BM452">IF(ISERROR(Y389-AS$410),"",Y389-AS$410)</f>
        <v/>
      </c>
      <c r="BN389" s="36" t="e">
        <f t="shared" si="354"/>
        <v>#DIV/0!</v>
      </c>
      <c r="BO389" s="36" t="e">
        <f t="shared" si="355"/>
        <v>#DIV/0!</v>
      </c>
      <c r="BP389" s="37" t="str">
        <f aca="true" t="shared" si="366" ref="BP389:BP452">IF(ISNUMBER(AT389),POWER(2,-AT389),"")</f>
        <v/>
      </c>
      <c r="BQ389" s="37" t="str">
        <f aca="true" t="shared" si="367" ref="BQ389:BQ452">IF(ISNUMBER(AU389),POWER(2,-AU389),"")</f>
        <v/>
      </c>
      <c r="BR389" s="37" t="str">
        <f aca="true" t="shared" si="368" ref="BR389:BR452">IF(ISNUMBER(AV389),POWER(2,-AV389),"")</f>
        <v/>
      </c>
      <c r="BS389" s="37" t="str">
        <f aca="true" t="shared" si="369" ref="BS389:BS452">IF(ISNUMBER(AW389),POWER(2,-AW389),"")</f>
        <v/>
      </c>
      <c r="BT389" s="37" t="str">
        <f aca="true" t="shared" si="370" ref="BT389:BT452">IF(ISNUMBER(AX389),POWER(2,-AX389),"")</f>
        <v/>
      </c>
      <c r="BU389" s="37" t="str">
        <f aca="true" t="shared" si="371" ref="BU389:BU452">IF(ISNUMBER(AY389),POWER(2,-AY389),"")</f>
        <v/>
      </c>
      <c r="BV389" s="37" t="str">
        <f aca="true" t="shared" si="372" ref="BV389:BV452">IF(ISNUMBER(AZ389),POWER(2,-AZ389),"")</f>
        <v/>
      </c>
      <c r="BW389" s="37" t="str">
        <f aca="true" t="shared" si="373" ref="BW389:BW452">IF(ISNUMBER(BA389),POWER(2,-BA389),"")</f>
        <v/>
      </c>
      <c r="BX389" s="37" t="str">
        <f aca="true" t="shared" si="374" ref="BX389:BX452">IF(ISNUMBER(BB389),POWER(2,-BB389),"")</f>
        <v/>
      </c>
      <c r="BY389" s="37" t="str">
        <f aca="true" t="shared" si="375" ref="BY389:BY452">IF(ISNUMBER(BC389),POWER(2,-BC389),"")</f>
        <v/>
      </c>
      <c r="BZ389" s="37" t="str">
        <f aca="true" t="shared" si="376" ref="BZ389:BZ452">IF(ISNUMBER(BD389),POWER(2,-BD389),"")</f>
        <v/>
      </c>
      <c r="CA389" s="37" t="str">
        <f aca="true" t="shared" si="377" ref="CA389:CA452">IF(ISNUMBER(BE389),POWER(2,-BE389),"")</f>
        <v/>
      </c>
      <c r="CB389" s="37" t="str">
        <f aca="true" t="shared" si="378" ref="CB389:CB452">IF(ISNUMBER(BF389),POWER(2,-BF389),"")</f>
        <v/>
      </c>
      <c r="CC389" s="37" t="str">
        <f aca="true" t="shared" si="379" ref="CC389:CC452">IF(ISNUMBER(BG389),POWER(2,-BG389),"")</f>
        <v/>
      </c>
      <c r="CD389" s="37" t="str">
        <f aca="true" t="shared" si="380" ref="CD389:CD452">IF(ISNUMBER(BH389),POWER(2,-BH389),"")</f>
        <v/>
      </c>
      <c r="CE389" s="37" t="str">
        <f aca="true" t="shared" si="381" ref="CE389:CE452">IF(ISNUMBER(BI389),POWER(2,-BI389),"")</f>
        <v/>
      </c>
      <c r="CF389" s="37" t="str">
        <f aca="true" t="shared" si="382" ref="CF389:CF452">IF(ISNUMBER(BJ389),POWER(2,-BJ389),"")</f>
        <v/>
      </c>
      <c r="CG389" s="37" t="str">
        <f aca="true" t="shared" si="383" ref="CG389:CG452">IF(ISNUMBER(BK389),POWER(2,-BK389),"")</f>
        <v/>
      </c>
      <c r="CH389" s="37" t="str">
        <f aca="true" t="shared" si="384" ref="CH389:CH452">IF(ISNUMBER(BL389),POWER(2,-BL389),"")</f>
        <v/>
      </c>
      <c r="CI389" s="37" t="str">
        <f aca="true" t="shared" si="385" ref="CI389:CI452">IF(ISNUMBER(BM389),POWER(2,-BM389),"")</f>
        <v/>
      </c>
    </row>
    <row r="390" spans="1:87" ht="12.75">
      <c r="A390" s="16"/>
      <c r="B390" s="14" t="str">
        <f>'Gene Table'!E389</f>
        <v>MTA3</v>
      </c>
      <c r="C390" s="14" t="s">
        <v>17</v>
      </c>
      <c r="D390" s="15" t="str">
        <f>IF(SUM('Test Sample Data'!D$3:D$98)&gt;10,IF(AND(ISNUMBER('Test Sample Data'!D389),'Test Sample Data'!D389&lt;$B$1,'Test Sample Data'!D389&gt;0),'Test Sample Data'!D389,$B$1),"")</f>
        <v/>
      </c>
      <c r="E390" s="15" t="str">
        <f>IF(SUM('Test Sample Data'!E$3:E$98)&gt;10,IF(AND(ISNUMBER('Test Sample Data'!E389),'Test Sample Data'!E389&lt;$B$1,'Test Sample Data'!E389&gt;0),'Test Sample Data'!E389,$B$1),"")</f>
        <v/>
      </c>
      <c r="F390" s="15" t="str">
        <f>IF(SUM('Test Sample Data'!F$3:F$98)&gt;10,IF(AND(ISNUMBER('Test Sample Data'!F389),'Test Sample Data'!F389&lt;$B$1,'Test Sample Data'!F389&gt;0),'Test Sample Data'!F389,$B$1),"")</f>
        <v/>
      </c>
      <c r="G390" s="15" t="str">
        <f>IF(SUM('Test Sample Data'!G$3:G$98)&gt;10,IF(AND(ISNUMBER('Test Sample Data'!G389),'Test Sample Data'!G389&lt;$B$1,'Test Sample Data'!G389&gt;0),'Test Sample Data'!G389,$B$1),"")</f>
        <v/>
      </c>
      <c r="H390" s="15" t="str">
        <f>IF(SUM('Test Sample Data'!H$3:H$98)&gt;10,IF(AND(ISNUMBER('Test Sample Data'!H389),'Test Sample Data'!H389&lt;$B$1,'Test Sample Data'!H389&gt;0),'Test Sample Data'!H389,$B$1),"")</f>
        <v/>
      </c>
      <c r="I390" s="15" t="str">
        <f>IF(SUM('Test Sample Data'!I$3:I$98)&gt;10,IF(AND(ISNUMBER('Test Sample Data'!I389),'Test Sample Data'!I389&lt;$B$1,'Test Sample Data'!I389&gt;0),'Test Sample Data'!I389,$B$1),"")</f>
        <v/>
      </c>
      <c r="J390" s="15" t="str">
        <f>IF(SUM('Test Sample Data'!J$3:J$98)&gt;10,IF(AND(ISNUMBER('Test Sample Data'!J389),'Test Sample Data'!J389&lt;$B$1,'Test Sample Data'!J389&gt;0),'Test Sample Data'!J389,$B$1),"")</f>
        <v/>
      </c>
      <c r="K390" s="15" t="str">
        <f>IF(SUM('Test Sample Data'!K$3:K$98)&gt;10,IF(AND(ISNUMBER('Test Sample Data'!K389),'Test Sample Data'!K389&lt;$B$1,'Test Sample Data'!K389&gt;0),'Test Sample Data'!K389,$B$1),"")</f>
        <v/>
      </c>
      <c r="L390" s="15" t="str">
        <f>IF(SUM('Test Sample Data'!L$3:L$98)&gt;10,IF(AND(ISNUMBER('Test Sample Data'!L389),'Test Sample Data'!L389&lt;$B$1,'Test Sample Data'!L389&gt;0),'Test Sample Data'!L389,$B$1),"")</f>
        <v/>
      </c>
      <c r="M390" s="15" t="str">
        <f>IF(SUM('Test Sample Data'!M$3:M$98)&gt;10,IF(AND(ISNUMBER('Test Sample Data'!M389),'Test Sample Data'!M389&lt;$B$1,'Test Sample Data'!M389&gt;0),'Test Sample Data'!M389,$B$1),"")</f>
        <v/>
      </c>
      <c r="N390" s="15" t="str">
        <f>'Gene Table'!E389</f>
        <v>MTA3</v>
      </c>
      <c r="O390" s="14" t="s">
        <v>17</v>
      </c>
      <c r="P390" s="15" t="str">
        <f>IF(SUM('Control Sample Data'!D$3:D$98)&gt;10,IF(AND(ISNUMBER('Control Sample Data'!D389),'Control Sample Data'!D389&lt;$B$1,'Control Sample Data'!D389&gt;0),'Control Sample Data'!D389,$B$1),"")</f>
        <v/>
      </c>
      <c r="Q390" s="15" t="str">
        <f>IF(SUM('Control Sample Data'!E$3:E$98)&gt;10,IF(AND(ISNUMBER('Control Sample Data'!E389),'Control Sample Data'!E389&lt;$B$1,'Control Sample Data'!E389&gt;0),'Control Sample Data'!E389,$B$1),"")</f>
        <v/>
      </c>
      <c r="R390" s="15" t="str">
        <f>IF(SUM('Control Sample Data'!F$3:F$98)&gt;10,IF(AND(ISNUMBER('Control Sample Data'!F389),'Control Sample Data'!F389&lt;$B$1,'Control Sample Data'!F389&gt;0),'Control Sample Data'!F389,$B$1),"")</f>
        <v/>
      </c>
      <c r="S390" s="15" t="str">
        <f>IF(SUM('Control Sample Data'!G$3:G$98)&gt;10,IF(AND(ISNUMBER('Control Sample Data'!G389),'Control Sample Data'!G389&lt;$B$1,'Control Sample Data'!G389&gt;0),'Control Sample Data'!G389,$B$1),"")</f>
        <v/>
      </c>
      <c r="T390" s="15" t="str">
        <f>IF(SUM('Control Sample Data'!H$3:H$98)&gt;10,IF(AND(ISNUMBER('Control Sample Data'!H389),'Control Sample Data'!H389&lt;$B$1,'Control Sample Data'!H389&gt;0),'Control Sample Data'!H389,$B$1),"")</f>
        <v/>
      </c>
      <c r="U390" s="15" t="str">
        <f>IF(SUM('Control Sample Data'!I$3:I$98)&gt;10,IF(AND(ISNUMBER('Control Sample Data'!I389),'Control Sample Data'!I389&lt;$B$1,'Control Sample Data'!I389&gt;0),'Control Sample Data'!I389,$B$1),"")</f>
        <v/>
      </c>
      <c r="V390" s="15" t="str">
        <f>IF(SUM('Control Sample Data'!J$3:J$98)&gt;10,IF(AND(ISNUMBER('Control Sample Data'!J389),'Control Sample Data'!J389&lt;$B$1,'Control Sample Data'!J389&gt;0),'Control Sample Data'!J389,$B$1),"")</f>
        <v/>
      </c>
      <c r="W390" s="15" t="str">
        <f>IF(SUM('Control Sample Data'!K$3:K$98)&gt;10,IF(AND(ISNUMBER('Control Sample Data'!K389),'Control Sample Data'!K389&lt;$B$1,'Control Sample Data'!K389&gt;0),'Control Sample Data'!K389,$B$1),"")</f>
        <v/>
      </c>
      <c r="X390" s="15" t="str">
        <f>IF(SUM('Control Sample Data'!L$3:L$98)&gt;10,IF(AND(ISNUMBER('Control Sample Data'!L389),'Control Sample Data'!L389&lt;$B$1,'Control Sample Data'!L389&gt;0),'Control Sample Data'!L389,$B$1),"")</f>
        <v/>
      </c>
      <c r="Y390" s="15" t="str">
        <f>IF(SUM('Control Sample Data'!M$3:M$98)&gt;10,IF(AND(ISNUMBER('Control Sample Data'!M389),'Control Sample Data'!M389&lt;$B$1,'Control Sample Data'!M389&gt;0),'Control Sample Data'!M389,$B$1),"")</f>
        <v/>
      </c>
      <c r="Z390" s="36" t="str">
        <f>IF(ISERROR(VLOOKUP('Choose Housekeeping Genes'!$C5,Calculations!$C$388:$M$483,2,0)),"",VLOOKUP('Choose Housekeeping Genes'!$C5,Calculations!$C$388:$M$483,2,0))</f>
        <v/>
      </c>
      <c r="AA390" s="36" t="str">
        <f>IF(ISERROR(VLOOKUP('Choose Housekeeping Genes'!$C5,Calculations!$C$388:$M$483,3,0)),"",VLOOKUP('Choose Housekeeping Genes'!$C5,Calculations!$C$388:$M$483,3,0))</f>
        <v/>
      </c>
      <c r="AB390" s="36" t="str">
        <f>IF(ISERROR(VLOOKUP('Choose Housekeeping Genes'!$C5,Calculations!$C$388:$M$483,4,0)),"",VLOOKUP('Choose Housekeeping Genes'!$C5,Calculations!$C$388:$M$483,4,0))</f>
        <v/>
      </c>
      <c r="AC390" s="36" t="str">
        <f>IF(ISERROR(VLOOKUP('Choose Housekeeping Genes'!$C5,Calculations!$C$388:$M$483,5,0)),"",VLOOKUP('Choose Housekeeping Genes'!$C5,Calculations!$C$388:$M$483,5,0))</f>
        <v/>
      </c>
      <c r="AD390" s="36" t="str">
        <f>IF(ISERROR(VLOOKUP('Choose Housekeeping Genes'!$C5,Calculations!$C$388:$M$483,6,0)),"",VLOOKUP('Choose Housekeeping Genes'!$C5,Calculations!$C$388:$M$483,6,0))</f>
        <v/>
      </c>
      <c r="AE390" s="36" t="str">
        <f>IF(ISERROR(VLOOKUP('Choose Housekeeping Genes'!$C5,Calculations!$C$388:$M$483,7,0)),"",VLOOKUP('Choose Housekeeping Genes'!$C5,Calculations!$C$388:$M$483,7,0))</f>
        <v/>
      </c>
      <c r="AF390" s="36" t="str">
        <f>IF(ISERROR(VLOOKUP('Choose Housekeeping Genes'!$C5,Calculations!$C$388:$M$483,8,0)),"",VLOOKUP('Choose Housekeeping Genes'!$C5,Calculations!$C$388:$M$483,8,0))</f>
        <v/>
      </c>
      <c r="AG390" s="36" t="str">
        <f>IF(ISERROR(VLOOKUP('Choose Housekeeping Genes'!$C5,Calculations!$C$388:$M$483,9,0)),"",VLOOKUP('Choose Housekeeping Genes'!$C5,Calculations!$C$388:$M$483,9,0))</f>
        <v/>
      </c>
      <c r="AH390" s="36" t="str">
        <f>IF(ISERROR(VLOOKUP('Choose Housekeeping Genes'!$C5,Calculations!$C$388:$M$483,10,0)),"",VLOOKUP('Choose Housekeeping Genes'!$C5,Calculations!$C$388:$M$483,10,0))</f>
        <v/>
      </c>
      <c r="AI390" s="36" t="str">
        <f>IF(ISERROR(VLOOKUP('Choose Housekeeping Genes'!$C5,Calculations!$C$388:$M$483,11,0)),"",VLOOKUP('Choose Housekeeping Genes'!$C5,Calculations!$C$388:$M$483,11,0))</f>
        <v/>
      </c>
      <c r="AJ390" s="36" t="str">
        <f>IF(ISERROR(VLOOKUP('Choose Housekeeping Genes'!$C5,Calculations!$C$383:$AB$483,14,0)),"",VLOOKUP('Choose Housekeeping Genes'!$C5,Calculations!$C$383:$AB$483,14,0))</f>
        <v/>
      </c>
      <c r="AK390" s="36" t="str">
        <f>IF(ISERROR(VLOOKUP('Choose Housekeeping Genes'!$C5,Calculations!$C$383:$AB$483,15,0)),"",VLOOKUP('Choose Housekeeping Genes'!$C5,Calculations!$C$383:$AB$483,15,0))</f>
        <v/>
      </c>
      <c r="AL390" s="36" t="str">
        <f>IF(ISERROR(VLOOKUP('Choose Housekeeping Genes'!$C5,Calculations!$C$383:$AB$483,16,0)),"",VLOOKUP('Choose Housekeeping Genes'!$C5,Calculations!$C$383:$AB$483,16,0))</f>
        <v/>
      </c>
      <c r="AM390" s="36" t="str">
        <f>IF(ISERROR(VLOOKUP('Choose Housekeeping Genes'!$C5,Calculations!$C$383:$AB$483,17,0)),"",VLOOKUP('Choose Housekeeping Genes'!$C5,Calculations!$C$383:$AB$483,17,0))</f>
        <v/>
      </c>
      <c r="AN390" s="36" t="str">
        <f>IF(ISERROR(VLOOKUP('Choose Housekeeping Genes'!$C5,Calculations!$C$383:$AB$483,18,0)),"",VLOOKUP('Choose Housekeeping Genes'!$C5,Calculations!$C$383:$AB$483,18,0))</f>
        <v/>
      </c>
      <c r="AO390" s="36" t="str">
        <f>IF(ISERROR(VLOOKUP('Choose Housekeeping Genes'!$C5,Calculations!$C$383:$AB$483,19,0)),"",VLOOKUP('Choose Housekeeping Genes'!$C5,Calculations!$C$383:$AB$483,19,0))</f>
        <v/>
      </c>
      <c r="AP390" s="36" t="str">
        <f>IF(ISERROR(VLOOKUP('Choose Housekeeping Genes'!$C5,Calculations!$C$383:$AB$483,20,0)),"",VLOOKUP('Choose Housekeeping Genes'!$C5,Calculations!$C$383:$AB$483,20,0))</f>
        <v/>
      </c>
      <c r="AQ390" s="36" t="str">
        <f>IF(ISERROR(VLOOKUP('Choose Housekeeping Genes'!$C5,Calculations!$C$383:$AB$483,21,0)),"",VLOOKUP('Choose Housekeeping Genes'!$C5,Calculations!$C$383:$AB$483,21,0))</f>
        <v/>
      </c>
      <c r="AR390" s="36" t="str">
        <f>IF(ISERROR(VLOOKUP('Choose Housekeeping Genes'!$C5,Calculations!$C$383:$AB$483,22,0)),"",VLOOKUP('Choose Housekeeping Genes'!$C5,Calculations!$C$383:$AB$483,22,0))</f>
        <v/>
      </c>
      <c r="AS390" s="36" t="str">
        <f>IF(ISERROR(VLOOKUP('Choose Housekeeping Genes'!$C5,Calculations!$C$383:$AB$483,23,0)),"",VLOOKUP('Choose Housekeeping Genes'!$C5,Calculations!$C$383:$AB$483,23,0))</f>
        <v/>
      </c>
      <c r="AT390" s="34" t="str">
        <f aca="true" t="shared" si="386" ref="AT390:AT453">IF(ISERROR(D390-Z$410),"",D390-Z$410)</f>
        <v/>
      </c>
      <c r="AU390" s="34" t="str">
        <f aca="true" t="shared" si="387" ref="AU390:AU453">IF(ISERROR(E390-AA$410),"",E390-AA$410)</f>
        <v/>
      </c>
      <c r="AV390" s="34" t="str">
        <f aca="true" t="shared" si="388" ref="AV390:AV453">IF(ISERROR(F390-AB$410),"",F390-AB$410)</f>
        <v/>
      </c>
      <c r="AW390" s="34" t="str">
        <f aca="true" t="shared" si="389" ref="AW390:AW453">IF(ISERROR(G390-AC$410),"",G390-AC$410)</f>
        <v/>
      </c>
      <c r="AX390" s="34" t="str">
        <f aca="true" t="shared" si="390" ref="AX390:AX453">IF(ISERROR(H390-AD$410),"",H390-AD$410)</f>
        <v/>
      </c>
      <c r="AY390" s="34" t="str">
        <f aca="true" t="shared" si="391" ref="AY390:AY453">IF(ISERROR(I390-AE$410),"",I390-AE$410)</f>
        <v/>
      </c>
      <c r="AZ390" s="34" t="str">
        <f aca="true" t="shared" si="392" ref="AZ390:AZ453">IF(ISERROR(J390-AF$410),"",J390-AF$410)</f>
        <v/>
      </c>
      <c r="BA390" s="34" t="str">
        <f aca="true" t="shared" si="393" ref="BA390:BA453">IF(ISERROR(K390-AG$410),"",K390-AG$410)</f>
        <v/>
      </c>
      <c r="BB390" s="34" t="str">
        <f aca="true" t="shared" si="394" ref="BB390:BC453">IF(ISERROR(L390-AH$410),"",L390-AH$410)</f>
        <v/>
      </c>
      <c r="BC390" s="34" t="str">
        <f aca="true" t="shared" si="395" ref="BC390:BC403">IF(ISERROR(M390-AI$410),"",M390-AI$410)</f>
        <v/>
      </c>
      <c r="BD390" s="34" t="str">
        <f t="shared" si="356"/>
        <v/>
      </c>
      <c r="BE390" s="34" t="str">
        <f t="shared" si="357"/>
        <v/>
      </c>
      <c r="BF390" s="34" t="str">
        <f t="shared" si="358"/>
        <v/>
      </c>
      <c r="BG390" s="34" t="str">
        <f t="shared" si="359"/>
        <v/>
      </c>
      <c r="BH390" s="34" t="str">
        <f t="shared" si="360"/>
        <v/>
      </c>
      <c r="BI390" s="34" t="str">
        <f t="shared" si="361"/>
        <v/>
      </c>
      <c r="BJ390" s="34" t="str">
        <f t="shared" si="362"/>
        <v/>
      </c>
      <c r="BK390" s="34" t="str">
        <f t="shared" si="363"/>
        <v/>
      </c>
      <c r="BL390" s="34" t="str">
        <f t="shared" si="364"/>
        <v/>
      </c>
      <c r="BM390" s="34" t="str">
        <f t="shared" si="365"/>
        <v/>
      </c>
      <c r="BN390" s="36" t="e">
        <f t="shared" si="354"/>
        <v>#DIV/0!</v>
      </c>
      <c r="BO390" s="36" t="e">
        <f t="shared" si="355"/>
        <v>#DIV/0!</v>
      </c>
      <c r="BP390" s="37" t="str">
        <f t="shared" si="366"/>
        <v/>
      </c>
      <c r="BQ390" s="37" t="str">
        <f t="shared" si="367"/>
        <v/>
      </c>
      <c r="BR390" s="37" t="str">
        <f t="shared" si="368"/>
        <v/>
      </c>
      <c r="BS390" s="37" t="str">
        <f t="shared" si="369"/>
        <v/>
      </c>
      <c r="BT390" s="37" t="str">
        <f t="shared" si="370"/>
        <v/>
      </c>
      <c r="BU390" s="37" t="str">
        <f t="shared" si="371"/>
        <v/>
      </c>
      <c r="BV390" s="37" t="str">
        <f t="shared" si="372"/>
        <v/>
      </c>
      <c r="BW390" s="37" t="str">
        <f t="shared" si="373"/>
        <v/>
      </c>
      <c r="BX390" s="37" t="str">
        <f t="shared" si="374"/>
        <v/>
      </c>
      <c r="BY390" s="37" t="str">
        <f t="shared" si="375"/>
        <v/>
      </c>
      <c r="BZ390" s="37" t="str">
        <f t="shared" si="376"/>
        <v/>
      </c>
      <c r="CA390" s="37" t="str">
        <f t="shared" si="377"/>
        <v/>
      </c>
      <c r="CB390" s="37" t="str">
        <f t="shared" si="378"/>
        <v/>
      </c>
      <c r="CC390" s="37" t="str">
        <f t="shared" si="379"/>
        <v/>
      </c>
      <c r="CD390" s="37" t="str">
        <f t="shared" si="380"/>
        <v/>
      </c>
      <c r="CE390" s="37" t="str">
        <f t="shared" si="381"/>
        <v/>
      </c>
      <c r="CF390" s="37" t="str">
        <f t="shared" si="382"/>
        <v/>
      </c>
      <c r="CG390" s="37" t="str">
        <f t="shared" si="383"/>
        <v/>
      </c>
      <c r="CH390" s="37" t="str">
        <f t="shared" si="384"/>
        <v/>
      </c>
      <c r="CI390" s="37" t="str">
        <f t="shared" si="385"/>
        <v/>
      </c>
    </row>
    <row r="391" spans="1:87" ht="12.75">
      <c r="A391" s="16"/>
      <c r="B391" s="14" t="str">
        <f>'Gene Table'!E390</f>
        <v>PTHLH</v>
      </c>
      <c r="C391" s="14" t="s">
        <v>21</v>
      </c>
      <c r="D391" s="15" t="str">
        <f>IF(SUM('Test Sample Data'!D$3:D$98)&gt;10,IF(AND(ISNUMBER('Test Sample Data'!D390),'Test Sample Data'!D390&lt;$B$1,'Test Sample Data'!D390&gt;0),'Test Sample Data'!D390,$B$1),"")</f>
        <v/>
      </c>
      <c r="E391" s="15" t="str">
        <f>IF(SUM('Test Sample Data'!E$3:E$98)&gt;10,IF(AND(ISNUMBER('Test Sample Data'!E390),'Test Sample Data'!E390&lt;$B$1,'Test Sample Data'!E390&gt;0),'Test Sample Data'!E390,$B$1),"")</f>
        <v/>
      </c>
      <c r="F391" s="15" t="str">
        <f>IF(SUM('Test Sample Data'!F$3:F$98)&gt;10,IF(AND(ISNUMBER('Test Sample Data'!F390),'Test Sample Data'!F390&lt;$B$1,'Test Sample Data'!F390&gt;0),'Test Sample Data'!F390,$B$1),"")</f>
        <v/>
      </c>
      <c r="G391" s="15" t="str">
        <f>IF(SUM('Test Sample Data'!G$3:G$98)&gt;10,IF(AND(ISNUMBER('Test Sample Data'!G390),'Test Sample Data'!G390&lt;$B$1,'Test Sample Data'!G390&gt;0),'Test Sample Data'!G390,$B$1),"")</f>
        <v/>
      </c>
      <c r="H391" s="15" t="str">
        <f>IF(SUM('Test Sample Data'!H$3:H$98)&gt;10,IF(AND(ISNUMBER('Test Sample Data'!H390),'Test Sample Data'!H390&lt;$B$1,'Test Sample Data'!H390&gt;0),'Test Sample Data'!H390,$B$1),"")</f>
        <v/>
      </c>
      <c r="I391" s="15" t="str">
        <f>IF(SUM('Test Sample Data'!I$3:I$98)&gt;10,IF(AND(ISNUMBER('Test Sample Data'!I390),'Test Sample Data'!I390&lt;$B$1,'Test Sample Data'!I390&gt;0),'Test Sample Data'!I390,$B$1),"")</f>
        <v/>
      </c>
      <c r="J391" s="15" t="str">
        <f>IF(SUM('Test Sample Data'!J$3:J$98)&gt;10,IF(AND(ISNUMBER('Test Sample Data'!J390),'Test Sample Data'!J390&lt;$B$1,'Test Sample Data'!J390&gt;0),'Test Sample Data'!J390,$B$1),"")</f>
        <v/>
      </c>
      <c r="K391" s="15" t="str">
        <f>IF(SUM('Test Sample Data'!K$3:K$98)&gt;10,IF(AND(ISNUMBER('Test Sample Data'!K390),'Test Sample Data'!K390&lt;$B$1,'Test Sample Data'!K390&gt;0),'Test Sample Data'!K390,$B$1),"")</f>
        <v/>
      </c>
      <c r="L391" s="15" t="str">
        <f>IF(SUM('Test Sample Data'!L$3:L$98)&gt;10,IF(AND(ISNUMBER('Test Sample Data'!L390),'Test Sample Data'!L390&lt;$B$1,'Test Sample Data'!L390&gt;0),'Test Sample Data'!L390,$B$1),"")</f>
        <v/>
      </c>
      <c r="M391" s="15" t="str">
        <f>IF(SUM('Test Sample Data'!M$3:M$98)&gt;10,IF(AND(ISNUMBER('Test Sample Data'!M390),'Test Sample Data'!M390&lt;$B$1,'Test Sample Data'!M390&gt;0),'Test Sample Data'!M390,$B$1),"")</f>
        <v/>
      </c>
      <c r="N391" s="15" t="str">
        <f>'Gene Table'!E390</f>
        <v>PTHLH</v>
      </c>
      <c r="O391" s="14" t="s">
        <v>21</v>
      </c>
      <c r="P391" s="15" t="str">
        <f>IF(SUM('Control Sample Data'!D$3:D$98)&gt;10,IF(AND(ISNUMBER('Control Sample Data'!D390),'Control Sample Data'!D390&lt;$B$1,'Control Sample Data'!D390&gt;0),'Control Sample Data'!D390,$B$1),"")</f>
        <v/>
      </c>
      <c r="Q391" s="15" t="str">
        <f>IF(SUM('Control Sample Data'!E$3:E$98)&gt;10,IF(AND(ISNUMBER('Control Sample Data'!E390),'Control Sample Data'!E390&lt;$B$1,'Control Sample Data'!E390&gt;0),'Control Sample Data'!E390,$B$1),"")</f>
        <v/>
      </c>
      <c r="R391" s="15" t="str">
        <f>IF(SUM('Control Sample Data'!F$3:F$98)&gt;10,IF(AND(ISNUMBER('Control Sample Data'!F390),'Control Sample Data'!F390&lt;$B$1,'Control Sample Data'!F390&gt;0),'Control Sample Data'!F390,$B$1),"")</f>
        <v/>
      </c>
      <c r="S391" s="15" t="str">
        <f>IF(SUM('Control Sample Data'!G$3:G$98)&gt;10,IF(AND(ISNUMBER('Control Sample Data'!G390),'Control Sample Data'!G390&lt;$B$1,'Control Sample Data'!G390&gt;0),'Control Sample Data'!G390,$B$1),"")</f>
        <v/>
      </c>
      <c r="T391" s="15" t="str">
        <f>IF(SUM('Control Sample Data'!H$3:H$98)&gt;10,IF(AND(ISNUMBER('Control Sample Data'!H390),'Control Sample Data'!H390&lt;$B$1,'Control Sample Data'!H390&gt;0),'Control Sample Data'!H390,$B$1),"")</f>
        <v/>
      </c>
      <c r="U391" s="15" t="str">
        <f>IF(SUM('Control Sample Data'!I$3:I$98)&gt;10,IF(AND(ISNUMBER('Control Sample Data'!I390),'Control Sample Data'!I390&lt;$B$1,'Control Sample Data'!I390&gt;0),'Control Sample Data'!I390,$B$1),"")</f>
        <v/>
      </c>
      <c r="V391" s="15" t="str">
        <f>IF(SUM('Control Sample Data'!J$3:J$98)&gt;10,IF(AND(ISNUMBER('Control Sample Data'!J390),'Control Sample Data'!J390&lt;$B$1,'Control Sample Data'!J390&gt;0),'Control Sample Data'!J390,$B$1),"")</f>
        <v/>
      </c>
      <c r="W391" s="15" t="str">
        <f>IF(SUM('Control Sample Data'!K$3:K$98)&gt;10,IF(AND(ISNUMBER('Control Sample Data'!K390),'Control Sample Data'!K390&lt;$B$1,'Control Sample Data'!K390&gt;0),'Control Sample Data'!K390,$B$1),"")</f>
        <v/>
      </c>
      <c r="X391" s="15" t="str">
        <f>IF(SUM('Control Sample Data'!L$3:L$98)&gt;10,IF(AND(ISNUMBER('Control Sample Data'!L390),'Control Sample Data'!L390&lt;$B$1,'Control Sample Data'!L390&gt;0),'Control Sample Data'!L390,$B$1),"")</f>
        <v/>
      </c>
      <c r="Y391" s="15" t="str">
        <f>IF(SUM('Control Sample Data'!M$3:M$98)&gt;10,IF(AND(ISNUMBER('Control Sample Data'!M390),'Control Sample Data'!M390&lt;$B$1,'Control Sample Data'!M390&gt;0),'Control Sample Data'!M390,$B$1),"")</f>
        <v/>
      </c>
      <c r="Z391" s="36" t="str">
        <f>IF(ISERROR(VLOOKUP('Choose Housekeeping Genes'!$C6,Calculations!$C$388:$M$483,2,0)),"",VLOOKUP('Choose Housekeeping Genes'!$C6,Calculations!$C$388:$M$483,2,0))</f>
        <v/>
      </c>
      <c r="AA391" s="36" t="str">
        <f>IF(ISERROR(VLOOKUP('Choose Housekeeping Genes'!$C6,Calculations!$C$388:$M$483,3,0)),"",VLOOKUP('Choose Housekeeping Genes'!$C6,Calculations!$C$388:$M$483,3,0))</f>
        <v/>
      </c>
      <c r="AB391" s="36" t="str">
        <f>IF(ISERROR(VLOOKUP('Choose Housekeeping Genes'!$C6,Calculations!$C$388:$M$483,4,0)),"",VLOOKUP('Choose Housekeeping Genes'!$C6,Calculations!$C$388:$M$483,4,0))</f>
        <v/>
      </c>
      <c r="AC391" s="36" t="str">
        <f>IF(ISERROR(VLOOKUP('Choose Housekeeping Genes'!$C6,Calculations!$C$388:$M$483,5,0)),"",VLOOKUP('Choose Housekeeping Genes'!$C6,Calculations!$C$388:$M$483,5,0))</f>
        <v/>
      </c>
      <c r="AD391" s="36" t="str">
        <f>IF(ISERROR(VLOOKUP('Choose Housekeeping Genes'!$C6,Calculations!$C$388:$M$483,6,0)),"",VLOOKUP('Choose Housekeeping Genes'!$C6,Calculations!$C$388:$M$483,6,0))</f>
        <v/>
      </c>
      <c r="AE391" s="36" t="str">
        <f>IF(ISERROR(VLOOKUP('Choose Housekeeping Genes'!$C6,Calculations!$C$388:$M$483,7,0)),"",VLOOKUP('Choose Housekeeping Genes'!$C6,Calculations!$C$388:$M$483,7,0))</f>
        <v/>
      </c>
      <c r="AF391" s="36" t="str">
        <f>IF(ISERROR(VLOOKUP('Choose Housekeeping Genes'!$C6,Calculations!$C$388:$M$483,8,0)),"",VLOOKUP('Choose Housekeeping Genes'!$C6,Calculations!$C$388:$M$483,8,0))</f>
        <v/>
      </c>
      <c r="AG391" s="36" t="str">
        <f>IF(ISERROR(VLOOKUP('Choose Housekeeping Genes'!$C6,Calculations!$C$388:$M$483,9,0)),"",VLOOKUP('Choose Housekeeping Genes'!$C6,Calculations!$C$388:$M$483,9,0))</f>
        <v/>
      </c>
      <c r="AH391" s="36" t="str">
        <f>IF(ISERROR(VLOOKUP('Choose Housekeeping Genes'!$C6,Calculations!$C$388:$M$483,10,0)),"",VLOOKUP('Choose Housekeeping Genes'!$C6,Calculations!$C$388:$M$483,10,0))</f>
        <v/>
      </c>
      <c r="AI391" s="36" t="str">
        <f>IF(ISERROR(VLOOKUP('Choose Housekeeping Genes'!$C6,Calculations!$C$388:$M$483,11,0)),"",VLOOKUP('Choose Housekeeping Genes'!$C6,Calculations!$C$388:$M$483,11,0))</f>
        <v/>
      </c>
      <c r="AJ391" s="36" t="str">
        <f>IF(ISERROR(VLOOKUP('Choose Housekeeping Genes'!$C6,Calculations!$C$383:$AB$483,14,0)),"",VLOOKUP('Choose Housekeeping Genes'!$C6,Calculations!$C$383:$AB$483,14,0))</f>
        <v/>
      </c>
      <c r="AK391" s="36" t="str">
        <f>IF(ISERROR(VLOOKUP('Choose Housekeeping Genes'!$C6,Calculations!$C$383:$AB$483,15,0)),"",VLOOKUP('Choose Housekeeping Genes'!$C6,Calculations!$C$383:$AB$483,15,0))</f>
        <v/>
      </c>
      <c r="AL391" s="36" t="str">
        <f>IF(ISERROR(VLOOKUP('Choose Housekeeping Genes'!$C6,Calculations!$C$383:$AB$483,16,0)),"",VLOOKUP('Choose Housekeeping Genes'!$C6,Calculations!$C$383:$AB$483,16,0))</f>
        <v/>
      </c>
      <c r="AM391" s="36" t="str">
        <f>IF(ISERROR(VLOOKUP('Choose Housekeeping Genes'!$C6,Calculations!$C$383:$AB$483,17,0)),"",VLOOKUP('Choose Housekeeping Genes'!$C6,Calculations!$C$383:$AB$483,17,0))</f>
        <v/>
      </c>
      <c r="AN391" s="36" t="str">
        <f>IF(ISERROR(VLOOKUP('Choose Housekeeping Genes'!$C6,Calculations!$C$383:$AB$483,18,0)),"",VLOOKUP('Choose Housekeeping Genes'!$C6,Calculations!$C$383:$AB$483,18,0))</f>
        <v/>
      </c>
      <c r="AO391" s="36" t="str">
        <f>IF(ISERROR(VLOOKUP('Choose Housekeeping Genes'!$C6,Calculations!$C$383:$AB$483,19,0)),"",VLOOKUP('Choose Housekeeping Genes'!$C6,Calculations!$C$383:$AB$483,19,0))</f>
        <v/>
      </c>
      <c r="AP391" s="36" t="str">
        <f>IF(ISERROR(VLOOKUP('Choose Housekeeping Genes'!$C6,Calculations!$C$383:$AB$483,20,0)),"",VLOOKUP('Choose Housekeeping Genes'!$C6,Calculations!$C$383:$AB$483,20,0))</f>
        <v/>
      </c>
      <c r="AQ391" s="36" t="str">
        <f>IF(ISERROR(VLOOKUP('Choose Housekeeping Genes'!$C6,Calculations!$C$383:$AB$483,21,0)),"",VLOOKUP('Choose Housekeeping Genes'!$C6,Calculations!$C$383:$AB$483,21,0))</f>
        <v/>
      </c>
      <c r="AR391" s="36" t="str">
        <f>IF(ISERROR(VLOOKUP('Choose Housekeeping Genes'!$C6,Calculations!$C$383:$AB$483,22,0)),"",VLOOKUP('Choose Housekeeping Genes'!$C6,Calculations!$C$383:$AB$483,22,0))</f>
        <v/>
      </c>
      <c r="AS391" s="36" t="str">
        <f>IF(ISERROR(VLOOKUP('Choose Housekeeping Genes'!$C6,Calculations!$C$383:$AB$483,23,0)),"",VLOOKUP('Choose Housekeeping Genes'!$C6,Calculations!$C$383:$AB$483,23,0))</f>
        <v/>
      </c>
      <c r="AT391" s="34" t="str">
        <f t="shared" si="386"/>
        <v/>
      </c>
      <c r="AU391" s="34" t="str">
        <f t="shared" si="387"/>
        <v/>
      </c>
      <c r="AV391" s="34" t="str">
        <f t="shared" si="388"/>
        <v/>
      </c>
      <c r="AW391" s="34" t="str">
        <f t="shared" si="389"/>
        <v/>
      </c>
      <c r="AX391" s="34" t="str">
        <f t="shared" si="390"/>
        <v/>
      </c>
      <c r="AY391" s="34" t="str">
        <f t="shared" si="391"/>
        <v/>
      </c>
      <c r="AZ391" s="34" t="str">
        <f t="shared" si="392"/>
        <v/>
      </c>
      <c r="BA391" s="34" t="str">
        <f t="shared" si="393"/>
        <v/>
      </c>
      <c r="BB391" s="34" t="str">
        <f t="shared" si="394"/>
        <v/>
      </c>
      <c r="BC391" s="34" t="str">
        <f t="shared" si="395"/>
        <v/>
      </c>
      <c r="BD391" s="34" t="str">
        <f t="shared" si="356"/>
        <v/>
      </c>
      <c r="BE391" s="34" t="str">
        <f t="shared" si="357"/>
        <v/>
      </c>
      <c r="BF391" s="34" t="str">
        <f t="shared" si="358"/>
        <v/>
      </c>
      <c r="BG391" s="34" t="str">
        <f t="shared" si="359"/>
        <v/>
      </c>
      <c r="BH391" s="34" t="str">
        <f t="shared" si="360"/>
        <v/>
      </c>
      <c r="BI391" s="34" t="str">
        <f t="shared" si="361"/>
        <v/>
      </c>
      <c r="BJ391" s="34" t="str">
        <f t="shared" si="362"/>
        <v/>
      </c>
      <c r="BK391" s="34" t="str">
        <f t="shared" si="363"/>
        <v/>
      </c>
      <c r="BL391" s="34" t="str">
        <f t="shared" si="364"/>
        <v/>
      </c>
      <c r="BM391" s="34" t="str">
        <f t="shared" si="365"/>
        <v/>
      </c>
      <c r="BN391" s="36" t="e">
        <f t="shared" si="354"/>
        <v>#DIV/0!</v>
      </c>
      <c r="BO391" s="36" t="e">
        <f t="shared" si="355"/>
        <v>#DIV/0!</v>
      </c>
      <c r="BP391" s="37" t="str">
        <f t="shared" si="366"/>
        <v/>
      </c>
      <c r="BQ391" s="37" t="str">
        <f t="shared" si="367"/>
        <v/>
      </c>
      <c r="BR391" s="37" t="str">
        <f t="shared" si="368"/>
        <v/>
      </c>
      <c r="BS391" s="37" t="str">
        <f t="shared" si="369"/>
        <v/>
      </c>
      <c r="BT391" s="37" t="str">
        <f t="shared" si="370"/>
        <v/>
      </c>
      <c r="BU391" s="37" t="str">
        <f t="shared" si="371"/>
        <v/>
      </c>
      <c r="BV391" s="37" t="str">
        <f t="shared" si="372"/>
        <v/>
      </c>
      <c r="BW391" s="37" t="str">
        <f t="shared" si="373"/>
        <v/>
      </c>
      <c r="BX391" s="37" t="str">
        <f t="shared" si="374"/>
        <v/>
      </c>
      <c r="BY391" s="37" t="str">
        <f t="shared" si="375"/>
        <v/>
      </c>
      <c r="BZ391" s="37" t="str">
        <f t="shared" si="376"/>
        <v/>
      </c>
      <c r="CA391" s="37" t="str">
        <f t="shared" si="377"/>
        <v/>
      </c>
      <c r="CB391" s="37" t="str">
        <f t="shared" si="378"/>
        <v/>
      </c>
      <c r="CC391" s="37" t="str">
        <f t="shared" si="379"/>
        <v/>
      </c>
      <c r="CD391" s="37" t="str">
        <f t="shared" si="380"/>
        <v/>
      </c>
      <c r="CE391" s="37" t="str">
        <f t="shared" si="381"/>
        <v/>
      </c>
      <c r="CF391" s="37" t="str">
        <f t="shared" si="382"/>
        <v/>
      </c>
      <c r="CG391" s="37" t="str">
        <f t="shared" si="383"/>
        <v/>
      </c>
      <c r="CH391" s="37" t="str">
        <f t="shared" si="384"/>
        <v/>
      </c>
      <c r="CI391" s="37" t="str">
        <f t="shared" si="385"/>
        <v/>
      </c>
    </row>
    <row r="392" spans="1:87" ht="12.75">
      <c r="A392" s="16"/>
      <c r="B392" s="14" t="str">
        <f>'Gene Table'!E391</f>
        <v>PTCH1</v>
      </c>
      <c r="C392" s="14" t="s">
        <v>25</v>
      </c>
      <c r="D392" s="15" t="str">
        <f>IF(SUM('Test Sample Data'!D$3:D$98)&gt;10,IF(AND(ISNUMBER('Test Sample Data'!D391),'Test Sample Data'!D391&lt;$B$1,'Test Sample Data'!D391&gt;0),'Test Sample Data'!D391,$B$1),"")</f>
        <v/>
      </c>
      <c r="E392" s="15" t="str">
        <f>IF(SUM('Test Sample Data'!E$3:E$98)&gt;10,IF(AND(ISNUMBER('Test Sample Data'!E391),'Test Sample Data'!E391&lt;$B$1,'Test Sample Data'!E391&gt;0),'Test Sample Data'!E391,$B$1),"")</f>
        <v/>
      </c>
      <c r="F392" s="15" t="str">
        <f>IF(SUM('Test Sample Data'!F$3:F$98)&gt;10,IF(AND(ISNUMBER('Test Sample Data'!F391),'Test Sample Data'!F391&lt;$B$1,'Test Sample Data'!F391&gt;0),'Test Sample Data'!F391,$B$1),"")</f>
        <v/>
      </c>
      <c r="G392" s="15" t="str">
        <f>IF(SUM('Test Sample Data'!G$3:G$98)&gt;10,IF(AND(ISNUMBER('Test Sample Data'!G391),'Test Sample Data'!G391&lt;$B$1,'Test Sample Data'!G391&gt;0),'Test Sample Data'!G391,$B$1),"")</f>
        <v/>
      </c>
      <c r="H392" s="15" t="str">
        <f>IF(SUM('Test Sample Data'!H$3:H$98)&gt;10,IF(AND(ISNUMBER('Test Sample Data'!H391),'Test Sample Data'!H391&lt;$B$1,'Test Sample Data'!H391&gt;0),'Test Sample Data'!H391,$B$1),"")</f>
        <v/>
      </c>
      <c r="I392" s="15" t="str">
        <f>IF(SUM('Test Sample Data'!I$3:I$98)&gt;10,IF(AND(ISNUMBER('Test Sample Data'!I391),'Test Sample Data'!I391&lt;$B$1,'Test Sample Data'!I391&gt;0),'Test Sample Data'!I391,$B$1),"")</f>
        <v/>
      </c>
      <c r="J392" s="15" t="str">
        <f>IF(SUM('Test Sample Data'!J$3:J$98)&gt;10,IF(AND(ISNUMBER('Test Sample Data'!J391),'Test Sample Data'!J391&lt;$B$1,'Test Sample Data'!J391&gt;0),'Test Sample Data'!J391,$B$1),"")</f>
        <v/>
      </c>
      <c r="K392" s="15" t="str">
        <f>IF(SUM('Test Sample Data'!K$3:K$98)&gt;10,IF(AND(ISNUMBER('Test Sample Data'!K391),'Test Sample Data'!K391&lt;$B$1,'Test Sample Data'!K391&gt;0),'Test Sample Data'!K391,$B$1),"")</f>
        <v/>
      </c>
      <c r="L392" s="15" t="str">
        <f>IF(SUM('Test Sample Data'!L$3:L$98)&gt;10,IF(AND(ISNUMBER('Test Sample Data'!L391),'Test Sample Data'!L391&lt;$B$1,'Test Sample Data'!L391&gt;0),'Test Sample Data'!L391,$B$1),"")</f>
        <v/>
      </c>
      <c r="M392" s="15" t="str">
        <f>IF(SUM('Test Sample Data'!M$3:M$98)&gt;10,IF(AND(ISNUMBER('Test Sample Data'!M391),'Test Sample Data'!M391&lt;$B$1,'Test Sample Data'!M391&gt;0),'Test Sample Data'!M391,$B$1),"")</f>
        <v/>
      </c>
      <c r="N392" s="15" t="str">
        <f>'Gene Table'!E391</f>
        <v>PTCH1</v>
      </c>
      <c r="O392" s="14" t="s">
        <v>25</v>
      </c>
      <c r="P392" s="15" t="str">
        <f>IF(SUM('Control Sample Data'!D$3:D$98)&gt;10,IF(AND(ISNUMBER('Control Sample Data'!D391),'Control Sample Data'!D391&lt;$B$1,'Control Sample Data'!D391&gt;0),'Control Sample Data'!D391,$B$1),"")</f>
        <v/>
      </c>
      <c r="Q392" s="15" t="str">
        <f>IF(SUM('Control Sample Data'!E$3:E$98)&gt;10,IF(AND(ISNUMBER('Control Sample Data'!E391),'Control Sample Data'!E391&lt;$B$1,'Control Sample Data'!E391&gt;0),'Control Sample Data'!E391,$B$1),"")</f>
        <v/>
      </c>
      <c r="R392" s="15" t="str">
        <f>IF(SUM('Control Sample Data'!F$3:F$98)&gt;10,IF(AND(ISNUMBER('Control Sample Data'!F391),'Control Sample Data'!F391&lt;$B$1,'Control Sample Data'!F391&gt;0),'Control Sample Data'!F391,$B$1),"")</f>
        <v/>
      </c>
      <c r="S392" s="15" t="str">
        <f>IF(SUM('Control Sample Data'!G$3:G$98)&gt;10,IF(AND(ISNUMBER('Control Sample Data'!G391),'Control Sample Data'!G391&lt;$B$1,'Control Sample Data'!G391&gt;0),'Control Sample Data'!G391,$B$1),"")</f>
        <v/>
      </c>
      <c r="T392" s="15" t="str">
        <f>IF(SUM('Control Sample Data'!H$3:H$98)&gt;10,IF(AND(ISNUMBER('Control Sample Data'!H391),'Control Sample Data'!H391&lt;$B$1,'Control Sample Data'!H391&gt;0),'Control Sample Data'!H391,$B$1),"")</f>
        <v/>
      </c>
      <c r="U392" s="15" t="str">
        <f>IF(SUM('Control Sample Data'!I$3:I$98)&gt;10,IF(AND(ISNUMBER('Control Sample Data'!I391),'Control Sample Data'!I391&lt;$B$1,'Control Sample Data'!I391&gt;0),'Control Sample Data'!I391,$B$1),"")</f>
        <v/>
      </c>
      <c r="V392" s="15" t="str">
        <f>IF(SUM('Control Sample Data'!J$3:J$98)&gt;10,IF(AND(ISNUMBER('Control Sample Data'!J391),'Control Sample Data'!J391&lt;$B$1,'Control Sample Data'!J391&gt;0),'Control Sample Data'!J391,$B$1),"")</f>
        <v/>
      </c>
      <c r="W392" s="15" t="str">
        <f>IF(SUM('Control Sample Data'!K$3:K$98)&gt;10,IF(AND(ISNUMBER('Control Sample Data'!K391),'Control Sample Data'!K391&lt;$B$1,'Control Sample Data'!K391&gt;0),'Control Sample Data'!K391,$B$1),"")</f>
        <v/>
      </c>
      <c r="X392" s="15" t="str">
        <f>IF(SUM('Control Sample Data'!L$3:L$98)&gt;10,IF(AND(ISNUMBER('Control Sample Data'!L391),'Control Sample Data'!L391&lt;$B$1,'Control Sample Data'!L391&gt;0),'Control Sample Data'!L391,$B$1),"")</f>
        <v/>
      </c>
      <c r="Y392" s="15" t="str">
        <f>IF(SUM('Control Sample Data'!M$3:M$98)&gt;10,IF(AND(ISNUMBER('Control Sample Data'!M391),'Control Sample Data'!M391&lt;$B$1,'Control Sample Data'!M391&gt;0),'Control Sample Data'!M391,$B$1),"")</f>
        <v/>
      </c>
      <c r="Z392" s="36" t="str">
        <f>IF(ISERROR(VLOOKUP('Choose Housekeeping Genes'!$C7,Calculations!$C$388:$M$483,2,0)),"",VLOOKUP('Choose Housekeeping Genes'!$C7,Calculations!$C$388:$M$483,2,0))</f>
        <v/>
      </c>
      <c r="AA392" s="36" t="str">
        <f>IF(ISERROR(VLOOKUP('Choose Housekeeping Genes'!$C7,Calculations!$C$388:$M$483,3,0)),"",VLOOKUP('Choose Housekeeping Genes'!$C7,Calculations!$C$388:$M$483,3,0))</f>
        <v/>
      </c>
      <c r="AB392" s="36" t="str">
        <f>IF(ISERROR(VLOOKUP('Choose Housekeeping Genes'!$C7,Calculations!$C$388:$M$483,4,0)),"",VLOOKUP('Choose Housekeeping Genes'!$C7,Calculations!$C$388:$M$483,4,0))</f>
        <v/>
      </c>
      <c r="AC392" s="36" t="str">
        <f>IF(ISERROR(VLOOKUP('Choose Housekeeping Genes'!$C7,Calculations!$C$388:$M$483,5,0)),"",VLOOKUP('Choose Housekeeping Genes'!$C7,Calculations!$C$388:$M$483,5,0))</f>
        <v/>
      </c>
      <c r="AD392" s="36" t="str">
        <f>IF(ISERROR(VLOOKUP('Choose Housekeeping Genes'!$C7,Calculations!$C$388:$M$483,6,0)),"",VLOOKUP('Choose Housekeeping Genes'!$C7,Calculations!$C$388:$M$483,6,0))</f>
        <v/>
      </c>
      <c r="AE392" s="36" t="str">
        <f>IF(ISERROR(VLOOKUP('Choose Housekeeping Genes'!$C7,Calculations!$C$388:$M$483,7,0)),"",VLOOKUP('Choose Housekeeping Genes'!$C7,Calculations!$C$388:$M$483,7,0))</f>
        <v/>
      </c>
      <c r="AF392" s="36" t="str">
        <f>IF(ISERROR(VLOOKUP('Choose Housekeeping Genes'!$C7,Calculations!$C$388:$M$483,8,0)),"",VLOOKUP('Choose Housekeeping Genes'!$C7,Calculations!$C$388:$M$483,8,0))</f>
        <v/>
      </c>
      <c r="AG392" s="36" t="str">
        <f>IF(ISERROR(VLOOKUP('Choose Housekeeping Genes'!$C7,Calculations!$C$388:$M$483,9,0)),"",VLOOKUP('Choose Housekeeping Genes'!$C7,Calculations!$C$388:$M$483,9,0))</f>
        <v/>
      </c>
      <c r="AH392" s="36" t="str">
        <f>IF(ISERROR(VLOOKUP('Choose Housekeeping Genes'!$C7,Calculations!$C$388:$M$483,10,0)),"",VLOOKUP('Choose Housekeeping Genes'!$C7,Calculations!$C$388:$M$483,10,0))</f>
        <v/>
      </c>
      <c r="AI392" s="36" t="str">
        <f>IF(ISERROR(VLOOKUP('Choose Housekeeping Genes'!$C7,Calculations!$C$388:$M$483,11,0)),"",VLOOKUP('Choose Housekeeping Genes'!$C7,Calculations!$C$388:$M$483,11,0))</f>
        <v/>
      </c>
      <c r="AJ392" s="36" t="str">
        <f>IF(ISERROR(VLOOKUP('Choose Housekeeping Genes'!$C7,Calculations!$C$383:$AB$483,14,0)),"",VLOOKUP('Choose Housekeeping Genes'!$C7,Calculations!$C$383:$AB$483,14,0))</f>
        <v/>
      </c>
      <c r="AK392" s="36" t="str">
        <f>IF(ISERROR(VLOOKUP('Choose Housekeeping Genes'!$C7,Calculations!$C$383:$AB$483,15,0)),"",VLOOKUP('Choose Housekeeping Genes'!$C7,Calculations!$C$383:$AB$483,15,0))</f>
        <v/>
      </c>
      <c r="AL392" s="36" t="str">
        <f>IF(ISERROR(VLOOKUP('Choose Housekeeping Genes'!$C7,Calculations!$C$383:$AB$483,16,0)),"",VLOOKUP('Choose Housekeeping Genes'!$C7,Calculations!$C$383:$AB$483,16,0))</f>
        <v/>
      </c>
      <c r="AM392" s="36" t="str">
        <f>IF(ISERROR(VLOOKUP('Choose Housekeeping Genes'!$C7,Calculations!$C$383:$AB$483,17,0)),"",VLOOKUP('Choose Housekeeping Genes'!$C7,Calculations!$C$383:$AB$483,17,0))</f>
        <v/>
      </c>
      <c r="AN392" s="36" t="str">
        <f>IF(ISERROR(VLOOKUP('Choose Housekeeping Genes'!$C7,Calculations!$C$383:$AB$483,18,0)),"",VLOOKUP('Choose Housekeeping Genes'!$C7,Calculations!$C$383:$AB$483,18,0))</f>
        <v/>
      </c>
      <c r="AO392" s="36" t="str">
        <f>IF(ISERROR(VLOOKUP('Choose Housekeeping Genes'!$C7,Calculations!$C$383:$AB$483,19,0)),"",VLOOKUP('Choose Housekeeping Genes'!$C7,Calculations!$C$383:$AB$483,19,0))</f>
        <v/>
      </c>
      <c r="AP392" s="36" t="str">
        <f>IF(ISERROR(VLOOKUP('Choose Housekeeping Genes'!$C7,Calculations!$C$383:$AB$483,20,0)),"",VLOOKUP('Choose Housekeeping Genes'!$C7,Calculations!$C$383:$AB$483,20,0))</f>
        <v/>
      </c>
      <c r="AQ392" s="36" t="str">
        <f>IF(ISERROR(VLOOKUP('Choose Housekeeping Genes'!$C7,Calculations!$C$383:$AB$483,21,0)),"",VLOOKUP('Choose Housekeeping Genes'!$C7,Calculations!$C$383:$AB$483,21,0))</f>
        <v/>
      </c>
      <c r="AR392" s="36" t="str">
        <f>IF(ISERROR(VLOOKUP('Choose Housekeeping Genes'!$C7,Calculations!$C$383:$AB$483,22,0)),"",VLOOKUP('Choose Housekeeping Genes'!$C7,Calculations!$C$383:$AB$483,22,0))</f>
        <v/>
      </c>
      <c r="AS392" s="36" t="str">
        <f>IF(ISERROR(VLOOKUP('Choose Housekeeping Genes'!$C7,Calculations!$C$383:$AB$483,23,0)),"",VLOOKUP('Choose Housekeeping Genes'!$C7,Calculations!$C$383:$AB$483,23,0))</f>
        <v/>
      </c>
      <c r="AT392" s="34" t="str">
        <f t="shared" si="386"/>
        <v/>
      </c>
      <c r="AU392" s="34" t="str">
        <f t="shared" si="387"/>
        <v/>
      </c>
      <c r="AV392" s="34" t="str">
        <f t="shared" si="388"/>
        <v/>
      </c>
      <c r="AW392" s="34" t="str">
        <f t="shared" si="389"/>
        <v/>
      </c>
      <c r="AX392" s="34" t="str">
        <f t="shared" si="390"/>
        <v/>
      </c>
      <c r="AY392" s="34" t="str">
        <f t="shared" si="391"/>
        <v/>
      </c>
      <c r="AZ392" s="34" t="str">
        <f t="shared" si="392"/>
        <v/>
      </c>
      <c r="BA392" s="34" t="str">
        <f t="shared" si="393"/>
        <v/>
      </c>
      <c r="BB392" s="34" t="str">
        <f t="shared" si="394"/>
        <v/>
      </c>
      <c r="BC392" s="34" t="str">
        <f t="shared" si="395"/>
        <v/>
      </c>
      <c r="BD392" s="34" t="str">
        <f t="shared" si="356"/>
        <v/>
      </c>
      <c r="BE392" s="34" t="str">
        <f t="shared" si="357"/>
        <v/>
      </c>
      <c r="BF392" s="34" t="str">
        <f t="shared" si="358"/>
        <v/>
      </c>
      <c r="BG392" s="34" t="str">
        <f t="shared" si="359"/>
        <v/>
      </c>
      <c r="BH392" s="34" t="str">
        <f t="shared" si="360"/>
        <v/>
      </c>
      <c r="BI392" s="34" t="str">
        <f t="shared" si="361"/>
        <v/>
      </c>
      <c r="BJ392" s="34" t="str">
        <f t="shared" si="362"/>
        <v/>
      </c>
      <c r="BK392" s="34" t="str">
        <f t="shared" si="363"/>
        <v/>
      </c>
      <c r="BL392" s="34" t="str">
        <f t="shared" si="364"/>
        <v/>
      </c>
      <c r="BM392" s="34" t="str">
        <f t="shared" si="365"/>
        <v/>
      </c>
      <c r="BN392" s="36" t="e">
        <f t="shared" si="354"/>
        <v>#DIV/0!</v>
      </c>
      <c r="BO392" s="36" t="e">
        <f t="shared" si="355"/>
        <v>#DIV/0!</v>
      </c>
      <c r="BP392" s="37" t="str">
        <f t="shared" si="366"/>
        <v/>
      </c>
      <c r="BQ392" s="37" t="str">
        <f t="shared" si="367"/>
        <v/>
      </c>
      <c r="BR392" s="37" t="str">
        <f t="shared" si="368"/>
        <v/>
      </c>
      <c r="BS392" s="37" t="str">
        <f t="shared" si="369"/>
        <v/>
      </c>
      <c r="BT392" s="37" t="str">
        <f t="shared" si="370"/>
        <v/>
      </c>
      <c r="BU392" s="37" t="str">
        <f t="shared" si="371"/>
        <v/>
      </c>
      <c r="BV392" s="37" t="str">
        <f t="shared" si="372"/>
        <v/>
      </c>
      <c r="BW392" s="37" t="str">
        <f t="shared" si="373"/>
        <v/>
      </c>
      <c r="BX392" s="37" t="str">
        <f t="shared" si="374"/>
        <v/>
      </c>
      <c r="BY392" s="37" t="str">
        <f t="shared" si="375"/>
        <v/>
      </c>
      <c r="BZ392" s="37" t="str">
        <f t="shared" si="376"/>
        <v/>
      </c>
      <c r="CA392" s="37" t="str">
        <f t="shared" si="377"/>
        <v/>
      </c>
      <c r="CB392" s="37" t="str">
        <f t="shared" si="378"/>
        <v/>
      </c>
      <c r="CC392" s="37" t="str">
        <f t="shared" si="379"/>
        <v/>
      </c>
      <c r="CD392" s="37" t="str">
        <f t="shared" si="380"/>
        <v/>
      </c>
      <c r="CE392" s="37" t="str">
        <f t="shared" si="381"/>
        <v/>
      </c>
      <c r="CF392" s="37" t="str">
        <f t="shared" si="382"/>
        <v/>
      </c>
      <c r="CG392" s="37" t="str">
        <f t="shared" si="383"/>
        <v/>
      </c>
      <c r="CH392" s="37" t="str">
        <f t="shared" si="384"/>
        <v/>
      </c>
      <c r="CI392" s="37" t="str">
        <f t="shared" si="385"/>
        <v/>
      </c>
    </row>
    <row r="393" spans="1:87" ht="12.75">
      <c r="A393" s="16"/>
      <c r="B393" s="14" t="str">
        <f>'Gene Table'!E392</f>
        <v>BCCIP</v>
      </c>
      <c r="C393" s="14" t="s">
        <v>29</v>
      </c>
      <c r="D393" s="15" t="str">
        <f>IF(SUM('Test Sample Data'!D$3:D$98)&gt;10,IF(AND(ISNUMBER('Test Sample Data'!D392),'Test Sample Data'!D392&lt;$B$1,'Test Sample Data'!D392&gt;0),'Test Sample Data'!D392,$B$1),"")</f>
        <v/>
      </c>
      <c r="E393" s="15" t="str">
        <f>IF(SUM('Test Sample Data'!E$3:E$98)&gt;10,IF(AND(ISNUMBER('Test Sample Data'!E392),'Test Sample Data'!E392&lt;$B$1,'Test Sample Data'!E392&gt;0),'Test Sample Data'!E392,$B$1),"")</f>
        <v/>
      </c>
      <c r="F393" s="15" t="str">
        <f>IF(SUM('Test Sample Data'!F$3:F$98)&gt;10,IF(AND(ISNUMBER('Test Sample Data'!F392),'Test Sample Data'!F392&lt;$B$1,'Test Sample Data'!F392&gt;0),'Test Sample Data'!F392,$B$1),"")</f>
        <v/>
      </c>
      <c r="G393" s="15" t="str">
        <f>IF(SUM('Test Sample Data'!G$3:G$98)&gt;10,IF(AND(ISNUMBER('Test Sample Data'!G392),'Test Sample Data'!G392&lt;$B$1,'Test Sample Data'!G392&gt;0),'Test Sample Data'!G392,$B$1),"")</f>
        <v/>
      </c>
      <c r="H393" s="15" t="str">
        <f>IF(SUM('Test Sample Data'!H$3:H$98)&gt;10,IF(AND(ISNUMBER('Test Sample Data'!H392),'Test Sample Data'!H392&lt;$B$1,'Test Sample Data'!H392&gt;0),'Test Sample Data'!H392,$B$1),"")</f>
        <v/>
      </c>
      <c r="I393" s="15" t="str">
        <f>IF(SUM('Test Sample Data'!I$3:I$98)&gt;10,IF(AND(ISNUMBER('Test Sample Data'!I392),'Test Sample Data'!I392&lt;$B$1,'Test Sample Data'!I392&gt;0),'Test Sample Data'!I392,$B$1),"")</f>
        <v/>
      </c>
      <c r="J393" s="15" t="str">
        <f>IF(SUM('Test Sample Data'!J$3:J$98)&gt;10,IF(AND(ISNUMBER('Test Sample Data'!J392),'Test Sample Data'!J392&lt;$B$1,'Test Sample Data'!J392&gt;0),'Test Sample Data'!J392,$B$1),"")</f>
        <v/>
      </c>
      <c r="K393" s="15" t="str">
        <f>IF(SUM('Test Sample Data'!K$3:K$98)&gt;10,IF(AND(ISNUMBER('Test Sample Data'!K392),'Test Sample Data'!K392&lt;$B$1,'Test Sample Data'!K392&gt;0),'Test Sample Data'!K392,$B$1),"")</f>
        <v/>
      </c>
      <c r="L393" s="15" t="str">
        <f>IF(SUM('Test Sample Data'!L$3:L$98)&gt;10,IF(AND(ISNUMBER('Test Sample Data'!L392),'Test Sample Data'!L392&lt;$B$1,'Test Sample Data'!L392&gt;0),'Test Sample Data'!L392,$B$1),"")</f>
        <v/>
      </c>
      <c r="M393" s="15" t="str">
        <f>IF(SUM('Test Sample Data'!M$3:M$98)&gt;10,IF(AND(ISNUMBER('Test Sample Data'!M392),'Test Sample Data'!M392&lt;$B$1,'Test Sample Data'!M392&gt;0),'Test Sample Data'!M392,$B$1),"")</f>
        <v/>
      </c>
      <c r="N393" s="15" t="str">
        <f>'Gene Table'!E392</f>
        <v>BCCIP</v>
      </c>
      <c r="O393" s="14" t="s">
        <v>29</v>
      </c>
      <c r="P393" s="15" t="str">
        <f>IF(SUM('Control Sample Data'!D$3:D$98)&gt;10,IF(AND(ISNUMBER('Control Sample Data'!D392),'Control Sample Data'!D392&lt;$B$1,'Control Sample Data'!D392&gt;0),'Control Sample Data'!D392,$B$1),"")</f>
        <v/>
      </c>
      <c r="Q393" s="15" t="str">
        <f>IF(SUM('Control Sample Data'!E$3:E$98)&gt;10,IF(AND(ISNUMBER('Control Sample Data'!E392),'Control Sample Data'!E392&lt;$B$1,'Control Sample Data'!E392&gt;0),'Control Sample Data'!E392,$B$1),"")</f>
        <v/>
      </c>
      <c r="R393" s="15" t="str">
        <f>IF(SUM('Control Sample Data'!F$3:F$98)&gt;10,IF(AND(ISNUMBER('Control Sample Data'!F392),'Control Sample Data'!F392&lt;$B$1,'Control Sample Data'!F392&gt;0),'Control Sample Data'!F392,$B$1),"")</f>
        <v/>
      </c>
      <c r="S393" s="15" t="str">
        <f>IF(SUM('Control Sample Data'!G$3:G$98)&gt;10,IF(AND(ISNUMBER('Control Sample Data'!G392),'Control Sample Data'!G392&lt;$B$1,'Control Sample Data'!G392&gt;0),'Control Sample Data'!G392,$B$1),"")</f>
        <v/>
      </c>
      <c r="T393" s="15" t="str">
        <f>IF(SUM('Control Sample Data'!H$3:H$98)&gt;10,IF(AND(ISNUMBER('Control Sample Data'!H392),'Control Sample Data'!H392&lt;$B$1,'Control Sample Data'!H392&gt;0),'Control Sample Data'!H392,$B$1),"")</f>
        <v/>
      </c>
      <c r="U393" s="15" t="str">
        <f>IF(SUM('Control Sample Data'!I$3:I$98)&gt;10,IF(AND(ISNUMBER('Control Sample Data'!I392),'Control Sample Data'!I392&lt;$B$1,'Control Sample Data'!I392&gt;0),'Control Sample Data'!I392,$B$1),"")</f>
        <v/>
      </c>
      <c r="V393" s="15" t="str">
        <f>IF(SUM('Control Sample Data'!J$3:J$98)&gt;10,IF(AND(ISNUMBER('Control Sample Data'!J392),'Control Sample Data'!J392&lt;$B$1,'Control Sample Data'!J392&gt;0),'Control Sample Data'!J392,$B$1),"")</f>
        <v/>
      </c>
      <c r="W393" s="15" t="str">
        <f>IF(SUM('Control Sample Data'!K$3:K$98)&gt;10,IF(AND(ISNUMBER('Control Sample Data'!K392),'Control Sample Data'!K392&lt;$B$1,'Control Sample Data'!K392&gt;0),'Control Sample Data'!K392,$B$1),"")</f>
        <v/>
      </c>
      <c r="X393" s="15" t="str">
        <f>IF(SUM('Control Sample Data'!L$3:L$98)&gt;10,IF(AND(ISNUMBER('Control Sample Data'!L392),'Control Sample Data'!L392&lt;$B$1,'Control Sample Data'!L392&gt;0),'Control Sample Data'!L392,$B$1),"")</f>
        <v/>
      </c>
      <c r="Y393" s="15" t="str">
        <f>IF(SUM('Control Sample Data'!M$3:M$98)&gt;10,IF(AND(ISNUMBER('Control Sample Data'!M392),'Control Sample Data'!M392&lt;$B$1,'Control Sample Data'!M392&gt;0),'Control Sample Data'!M392,$B$1),"")</f>
        <v/>
      </c>
      <c r="Z393" s="36" t="str">
        <f>IF(ISERROR(VLOOKUP('Choose Housekeeping Genes'!$C8,Calculations!$C$388:$M$483,2,0)),"",VLOOKUP('Choose Housekeeping Genes'!$C8,Calculations!$C$388:$M$483,2,0))</f>
        <v/>
      </c>
      <c r="AA393" s="36" t="str">
        <f>IF(ISERROR(VLOOKUP('Choose Housekeeping Genes'!$C8,Calculations!$C$388:$M$483,3,0)),"",VLOOKUP('Choose Housekeeping Genes'!$C8,Calculations!$C$388:$M$483,3,0))</f>
        <v/>
      </c>
      <c r="AB393" s="36" t="str">
        <f>IF(ISERROR(VLOOKUP('Choose Housekeeping Genes'!$C8,Calculations!$C$388:$M$483,4,0)),"",VLOOKUP('Choose Housekeeping Genes'!$C8,Calculations!$C$388:$M$483,4,0))</f>
        <v/>
      </c>
      <c r="AC393" s="36" t="str">
        <f>IF(ISERROR(VLOOKUP('Choose Housekeeping Genes'!$C8,Calculations!$C$388:$M$483,5,0)),"",VLOOKUP('Choose Housekeeping Genes'!$C8,Calculations!$C$388:$M$483,5,0))</f>
        <v/>
      </c>
      <c r="AD393" s="36" t="str">
        <f>IF(ISERROR(VLOOKUP('Choose Housekeeping Genes'!$C8,Calculations!$C$388:$M$483,6,0)),"",VLOOKUP('Choose Housekeeping Genes'!$C8,Calculations!$C$388:$M$483,6,0))</f>
        <v/>
      </c>
      <c r="AE393" s="36" t="str">
        <f>IF(ISERROR(VLOOKUP('Choose Housekeeping Genes'!$C8,Calculations!$C$388:$M$483,7,0)),"",VLOOKUP('Choose Housekeeping Genes'!$C8,Calculations!$C$388:$M$483,7,0))</f>
        <v/>
      </c>
      <c r="AF393" s="36" t="str">
        <f>IF(ISERROR(VLOOKUP('Choose Housekeeping Genes'!$C8,Calculations!$C$388:$M$483,8,0)),"",VLOOKUP('Choose Housekeeping Genes'!$C8,Calculations!$C$388:$M$483,8,0))</f>
        <v/>
      </c>
      <c r="AG393" s="36" t="str">
        <f>IF(ISERROR(VLOOKUP('Choose Housekeeping Genes'!$C8,Calculations!$C$388:$M$483,9,0)),"",VLOOKUP('Choose Housekeeping Genes'!$C8,Calculations!$C$388:$M$483,9,0))</f>
        <v/>
      </c>
      <c r="AH393" s="36" t="str">
        <f>IF(ISERROR(VLOOKUP('Choose Housekeeping Genes'!$C8,Calculations!$C$388:$M$483,10,0)),"",VLOOKUP('Choose Housekeeping Genes'!$C8,Calculations!$C$388:$M$483,10,0))</f>
        <v/>
      </c>
      <c r="AI393" s="36" t="str">
        <f>IF(ISERROR(VLOOKUP('Choose Housekeeping Genes'!$C8,Calculations!$C$388:$M$483,11,0)),"",VLOOKUP('Choose Housekeeping Genes'!$C8,Calculations!$C$388:$M$483,11,0))</f>
        <v/>
      </c>
      <c r="AJ393" s="36" t="str">
        <f>IF(ISERROR(VLOOKUP('Choose Housekeeping Genes'!$C8,Calculations!$C$383:$AB$483,14,0)),"",VLOOKUP('Choose Housekeeping Genes'!$C8,Calculations!$C$383:$AB$483,14,0))</f>
        <v/>
      </c>
      <c r="AK393" s="36" t="str">
        <f>IF(ISERROR(VLOOKUP('Choose Housekeeping Genes'!$C8,Calculations!$C$383:$AB$483,15,0)),"",VLOOKUP('Choose Housekeeping Genes'!$C8,Calculations!$C$383:$AB$483,15,0))</f>
        <v/>
      </c>
      <c r="AL393" s="36" t="str">
        <f>IF(ISERROR(VLOOKUP('Choose Housekeeping Genes'!$C8,Calculations!$C$383:$AB$483,16,0)),"",VLOOKUP('Choose Housekeeping Genes'!$C8,Calculations!$C$383:$AB$483,16,0))</f>
        <v/>
      </c>
      <c r="AM393" s="36" t="str">
        <f>IF(ISERROR(VLOOKUP('Choose Housekeeping Genes'!$C8,Calculations!$C$383:$AB$483,17,0)),"",VLOOKUP('Choose Housekeeping Genes'!$C8,Calculations!$C$383:$AB$483,17,0))</f>
        <v/>
      </c>
      <c r="AN393" s="36" t="str">
        <f>IF(ISERROR(VLOOKUP('Choose Housekeeping Genes'!$C8,Calculations!$C$383:$AB$483,18,0)),"",VLOOKUP('Choose Housekeeping Genes'!$C8,Calculations!$C$383:$AB$483,18,0))</f>
        <v/>
      </c>
      <c r="AO393" s="36" t="str">
        <f>IF(ISERROR(VLOOKUP('Choose Housekeeping Genes'!$C8,Calculations!$C$383:$AB$483,19,0)),"",VLOOKUP('Choose Housekeeping Genes'!$C8,Calculations!$C$383:$AB$483,19,0))</f>
        <v/>
      </c>
      <c r="AP393" s="36" t="str">
        <f>IF(ISERROR(VLOOKUP('Choose Housekeeping Genes'!$C8,Calculations!$C$383:$AB$483,20,0)),"",VLOOKUP('Choose Housekeeping Genes'!$C8,Calculations!$C$383:$AB$483,20,0))</f>
        <v/>
      </c>
      <c r="AQ393" s="36" t="str">
        <f>IF(ISERROR(VLOOKUP('Choose Housekeeping Genes'!$C8,Calculations!$C$383:$AB$483,21,0)),"",VLOOKUP('Choose Housekeeping Genes'!$C8,Calculations!$C$383:$AB$483,21,0))</f>
        <v/>
      </c>
      <c r="AR393" s="36" t="str">
        <f>IF(ISERROR(VLOOKUP('Choose Housekeeping Genes'!$C8,Calculations!$C$383:$AB$483,22,0)),"",VLOOKUP('Choose Housekeeping Genes'!$C8,Calculations!$C$383:$AB$483,22,0))</f>
        <v/>
      </c>
      <c r="AS393" s="36" t="str">
        <f>IF(ISERROR(VLOOKUP('Choose Housekeeping Genes'!$C8,Calculations!$C$383:$AB$483,23,0)),"",VLOOKUP('Choose Housekeeping Genes'!$C8,Calculations!$C$383:$AB$483,23,0))</f>
        <v/>
      </c>
      <c r="AT393" s="34" t="str">
        <f t="shared" si="386"/>
        <v/>
      </c>
      <c r="AU393" s="34" t="str">
        <f t="shared" si="387"/>
        <v/>
      </c>
      <c r="AV393" s="34" t="str">
        <f t="shared" si="388"/>
        <v/>
      </c>
      <c r="AW393" s="34" t="str">
        <f t="shared" si="389"/>
        <v/>
      </c>
      <c r="AX393" s="34" t="str">
        <f t="shared" si="390"/>
        <v/>
      </c>
      <c r="AY393" s="34" t="str">
        <f t="shared" si="391"/>
        <v/>
      </c>
      <c r="AZ393" s="34" t="str">
        <f t="shared" si="392"/>
        <v/>
      </c>
      <c r="BA393" s="34" t="str">
        <f t="shared" si="393"/>
        <v/>
      </c>
      <c r="BB393" s="34" t="str">
        <f t="shared" si="394"/>
        <v/>
      </c>
      <c r="BC393" s="34" t="str">
        <f t="shared" si="395"/>
        <v/>
      </c>
      <c r="BD393" s="34" t="str">
        <f t="shared" si="356"/>
        <v/>
      </c>
      <c r="BE393" s="34" t="str">
        <f t="shared" si="357"/>
        <v/>
      </c>
      <c r="BF393" s="34" t="str">
        <f t="shared" si="358"/>
        <v/>
      </c>
      <c r="BG393" s="34" t="str">
        <f t="shared" si="359"/>
        <v/>
      </c>
      <c r="BH393" s="34" t="str">
        <f t="shared" si="360"/>
        <v/>
      </c>
      <c r="BI393" s="34" t="str">
        <f t="shared" si="361"/>
        <v/>
      </c>
      <c r="BJ393" s="34" t="str">
        <f t="shared" si="362"/>
        <v/>
      </c>
      <c r="BK393" s="34" t="str">
        <f t="shared" si="363"/>
        <v/>
      </c>
      <c r="BL393" s="34" t="str">
        <f t="shared" si="364"/>
        <v/>
      </c>
      <c r="BM393" s="34" t="str">
        <f t="shared" si="365"/>
        <v/>
      </c>
      <c r="BN393" s="36" t="e">
        <f t="shared" si="354"/>
        <v>#DIV/0!</v>
      </c>
      <c r="BO393" s="36" t="e">
        <f t="shared" si="355"/>
        <v>#DIV/0!</v>
      </c>
      <c r="BP393" s="37" t="str">
        <f t="shared" si="366"/>
        <v/>
      </c>
      <c r="BQ393" s="37" t="str">
        <f t="shared" si="367"/>
        <v/>
      </c>
      <c r="BR393" s="37" t="str">
        <f t="shared" si="368"/>
        <v/>
      </c>
      <c r="BS393" s="37" t="str">
        <f t="shared" si="369"/>
        <v/>
      </c>
      <c r="BT393" s="37" t="str">
        <f t="shared" si="370"/>
        <v/>
      </c>
      <c r="BU393" s="37" t="str">
        <f t="shared" si="371"/>
        <v/>
      </c>
      <c r="BV393" s="37" t="str">
        <f t="shared" si="372"/>
        <v/>
      </c>
      <c r="BW393" s="37" t="str">
        <f t="shared" si="373"/>
        <v/>
      </c>
      <c r="BX393" s="37" t="str">
        <f t="shared" si="374"/>
        <v/>
      </c>
      <c r="BY393" s="37" t="str">
        <f t="shared" si="375"/>
        <v/>
      </c>
      <c r="BZ393" s="37" t="str">
        <f t="shared" si="376"/>
        <v/>
      </c>
      <c r="CA393" s="37" t="str">
        <f t="shared" si="377"/>
        <v/>
      </c>
      <c r="CB393" s="37" t="str">
        <f t="shared" si="378"/>
        <v/>
      </c>
      <c r="CC393" s="37" t="str">
        <f t="shared" si="379"/>
        <v/>
      </c>
      <c r="CD393" s="37" t="str">
        <f t="shared" si="380"/>
        <v/>
      </c>
      <c r="CE393" s="37" t="str">
        <f t="shared" si="381"/>
        <v/>
      </c>
      <c r="CF393" s="37" t="str">
        <f t="shared" si="382"/>
        <v/>
      </c>
      <c r="CG393" s="37" t="str">
        <f t="shared" si="383"/>
        <v/>
      </c>
      <c r="CH393" s="37" t="str">
        <f t="shared" si="384"/>
        <v/>
      </c>
      <c r="CI393" s="37" t="str">
        <f t="shared" si="385"/>
        <v/>
      </c>
    </row>
    <row r="394" spans="1:87" ht="12.75">
      <c r="A394" s="16"/>
      <c r="B394" s="14" t="str">
        <f>'Gene Table'!E393</f>
        <v>TEX14</v>
      </c>
      <c r="C394" s="14" t="s">
        <v>33</v>
      </c>
      <c r="D394" s="15" t="str">
        <f>IF(SUM('Test Sample Data'!D$3:D$98)&gt;10,IF(AND(ISNUMBER('Test Sample Data'!D393),'Test Sample Data'!D393&lt;$B$1,'Test Sample Data'!D393&gt;0),'Test Sample Data'!D393,$B$1),"")</f>
        <v/>
      </c>
      <c r="E394" s="15" t="str">
        <f>IF(SUM('Test Sample Data'!E$3:E$98)&gt;10,IF(AND(ISNUMBER('Test Sample Data'!E393),'Test Sample Data'!E393&lt;$B$1,'Test Sample Data'!E393&gt;0),'Test Sample Data'!E393,$B$1),"")</f>
        <v/>
      </c>
      <c r="F394" s="15" t="str">
        <f>IF(SUM('Test Sample Data'!F$3:F$98)&gt;10,IF(AND(ISNUMBER('Test Sample Data'!F393),'Test Sample Data'!F393&lt;$B$1,'Test Sample Data'!F393&gt;0),'Test Sample Data'!F393,$B$1),"")</f>
        <v/>
      </c>
      <c r="G394" s="15" t="str">
        <f>IF(SUM('Test Sample Data'!G$3:G$98)&gt;10,IF(AND(ISNUMBER('Test Sample Data'!G393),'Test Sample Data'!G393&lt;$B$1,'Test Sample Data'!G393&gt;0),'Test Sample Data'!G393,$B$1),"")</f>
        <v/>
      </c>
      <c r="H394" s="15" t="str">
        <f>IF(SUM('Test Sample Data'!H$3:H$98)&gt;10,IF(AND(ISNUMBER('Test Sample Data'!H393),'Test Sample Data'!H393&lt;$B$1,'Test Sample Data'!H393&gt;0),'Test Sample Data'!H393,$B$1),"")</f>
        <v/>
      </c>
      <c r="I394" s="15" t="str">
        <f>IF(SUM('Test Sample Data'!I$3:I$98)&gt;10,IF(AND(ISNUMBER('Test Sample Data'!I393),'Test Sample Data'!I393&lt;$B$1,'Test Sample Data'!I393&gt;0),'Test Sample Data'!I393,$B$1),"")</f>
        <v/>
      </c>
      <c r="J394" s="15" t="str">
        <f>IF(SUM('Test Sample Data'!J$3:J$98)&gt;10,IF(AND(ISNUMBER('Test Sample Data'!J393),'Test Sample Data'!J393&lt;$B$1,'Test Sample Data'!J393&gt;0),'Test Sample Data'!J393,$B$1),"")</f>
        <v/>
      </c>
      <c r="K394" s="15" t="str">
        <f>IF(SUM('Test Sample Data'!K$3:K$98)&gt;10,IF(AND(ISNUMBER('Test Sample Data'!K393),'Test Sample Data'!K393&lt;$B$1,'Test Sample Data'!K393&gt;0),'Test Sample Data'!K393,$B$1),"")</f>
        <v/>
      </c>
      <c r="L394" s="15" t="str">
        <f>IF(SUM('Test Sample Data'!L$3:L$98)&gt;10,IF(AND(ISNUMBER('Test Sample Data'!L393),'Test Sample Data'!L393&lt;$B$1,'Test Sample Data'!L393&gt;0),'Test Sample Data'!L393,$B$1),"")</f>
        <v/>
      </c>
      <c r="M394" s="15" t="str">
        <f>IF(SUM('Test Sample Data'!M$3:M$98)&gt;10,IF(AND(ISNUMBER('Test Sample Data'!M393),'Test Sample Data'!M393&lt;$B$1,'Test Sample Data'!M393&gt;0),'Test Sample Data'!M393,$B$1),"")</f>
        <v/>
      </c>
      <c r="N394" s="15" t="str">
        <f>'Gene Table'!E393</f>
        <v>TEX14</v>
      </c>
      <c r="O394" s="14" t="s">
        <v>33</v>
      </c>
      <c r="P394" s="15" t="str">
        <f>IF(SUM('Control Sample Data'!D$3:D$98)&gt;10,IF(AND(ISNUMBER('Control Sample Data'!D393),'Control Sample Data'!D393&lt;$B$1,'Control Sample Data'!D393&gt;0),'Control Sample Data'!D393,$B$1),"")</f>
        <v/>
      </c>
      <c r="Q394" s="15" t="str">
        <f>IF(SUM('Control Sample Data'!E$3:E$98)&gt;10,IF(AND(ISNUMBER('Control Sample Data'!E393),'Control Sample Data'!E393&lt;$B$1,'Control Sample Data'!E393&gt;0),'Control Sample Data'!E393,$B$1),"")</f>
        <v/>
      </c>
      <c r="R394" s="15" t="str">
        <f>IF(SUM('Control Sample Data'!F$3:F$98)&gt;10,IF(AND(ISNUMBER('Control Sample Data'!F393),'Control Sample Data'!F393&lt;$B$1,'Control Sample Data'!F393&gt;0),'Control Sample Data'!F393,$B$1),"")</f>
        <v/>
      </c>
      <c r="S394" s="15" t="str">
        <f>IF(SUM('Control Sample Data'!G$3:G$98)&gt;10,IF(AND(ISNUMBER('Control Sample Data'!G393),'Control Sample Data'!G393&lt;$B$1,'Control Sample Data'!G393&gt;0),'Control Sample Data'!G393,$B$1),"")</f>
        <v/>
      </c>
      <c r="T394" s="15" t="str">
        <f>IF(SUM('Control Sample Data'!H$3:H$98)&gt;10,IF(AND(ISNUMBER('Control Sample Data'!H393),'Control Sample Data'!H393&lt;$B$1,'Control Sample Data'!H393&gt;0),'Control Sample Data'!H393,$B$1),"")</f>
        <v/>
      </c>
      <c r="U394" s="15" t="str">
        <f>IF(SUM('Control Sample Data'!I$3:I$98)&gt;10,IF(AND(ISNUMBER('Control Sample Data'!I393),'Control Sample Data'!I393&lt;$B$1,'Control Sample Data'!I393&gt;0),'Control Sample Data'!I393,$B$1),"")</f>
        <v/>
      </c>
      <c r="V394" s="15" t="str">
        <f>IF(SUM('Control Sample Data'!J$3:J$98)&gt;10,IF(AND(ISNUMBER('Control Sample Data'!J393),'Control Sample Data'!J393&lt;$B$1,'Control Sample Data'!J393&gt;0),'Control Sample Data'!J393,$B$1),"")</f>
        <v/>
      </c>
      <c r="W394" s="15" t="str">
        <f>IF(SUM('Control Sample Data'!K$3:K$98)&gt;10,IF(AND(ISNUMBER('Control Sample Data'!K393),'Control Sample Data'!K393&lt;$B$1,'Control Sample Data'!K393&gt;0),'Control Sample Data'!K393,$B$1),"")</f>
        <v/>
      </c>
      <c r="X394" s="15" t="str">
        <f>IF(SUM('Control Sample Data'!L$3:L$98)&gt;10,IF(AND(ISNUMBER('Control Sample Data'!L393),'Control Sample Data'!L393&lt;$B$1,'Control Sample Data'!L393&gt;0),'Control Sample Data'!L393,$B$1),"")</f>
        <v/>
      </c>
      <c r="Y394" s="15" t="str">
        <f>IF(SUM('Control Sample Data'!M$3:M$98)&gt;10,IF(AND(ISNUMBER('Control Sample Data'!M393),'Control Sample Data'!M393&lt;$B$1,'Control Sample Data'!M393&gt;0),'Control Sample Data'!M393,$B$1),"")</f>
        <v/>
      </c>
      <c r="Z394" s="36" t="str">
        <f>IF(ISERROR(VLOOKUP('Choose Housekeeping Genes'!$C9,Calculations!$C$388:$M$483,2,0)),"",VLOOKUP('Choose Housekeeping Genes'!$C9,Calculations!$C$388:$M$483,2,0))</f>
        <v/>
      </c>
      <c r="AA394" s="36" t="str">
        <f>IF(ISERROR(VLOOKUP('Choose Housekeeping Genes'!$C9,Calculations!$C$388:$M$483,3,0)),"",VLOOKUP('Choose Housekeeping Genes'!$C9,Calculations!$C$388:$M$483,3,0))</f>
        <v/>
      </c>
      <c r="AB394" s="36" t="str">
        <f>IF(ISERROR(VLOOKUP('Choose Housekeeping Genes'!$C9,Calculations!$C$388:$M$483,4,0)),"",VLOOKUP('Choose Housekeeping Genes'!$C9,Calculations!$C$388:$M$483,4,0))</f>
        <v/>
      </c>
      <c r="AC394" s="36" t="str">
        <f>IF(ISERROR(VLOOKUP('Choose Housekeeping Genes'!$C9,Calculations!$C$388:$M$483,5,0)),"",VLOOKUP('Choose Housekeeping Genes'!$C9,Calculations!$C$388:$M$483,5,0))</f>
        <v/>
      </c>
      <c r="AD394" s="36" t="str">
        <f>IF(ISERROR(VLOOKUP('Choose Housekeeping Genes'!$C9,Calculations!$C$388:$M$483,6,0)),"",VLOOKUP('Choose Housekeeping Genes'!$C9,Calculations!$C$388:$M$483,6,0))</f>
        <v/>
      </c>
      <c r="AE394" s="36" t="str">
        <f>IF(ISERROR(VLOOKUP('Choose Housekeeping Genes'!$C9,Calculations!$C$388:$M$483,7,0)),"",VLOOKUP('Choose Housekeeping Genes'!$C9,Calculations!$C$388:$M$483,7,0))</f>
        <v/>
      </c>
      <c r="AF394" s="36" t="str">
        <f>IF(ISERROR(VLOOKUP('Choose Housekeeping Genes'!$C9,Calculations!$C$388:$M$483,8,0)),"",VLOOKUP('Choose Housekeeping Genes'!$C9,Calculations!$C$388:$M$483,8,0))</f>
        <v/>
      </c>
      <c r="AG394" s="36" t="str">
        <f>IF(ISERROR(VLOOKUP('Choose Housekeeping Genes'!$C9,Calculations!$C$388:$M$483,9,0)),"",VLOOKUP('Choose Housekeeping Genes'!$C9,Calculations!$C$388:$M$483,9,0))</f>
        <v/>
      </c>
      <c r="AH394" s="36" t="str">
        <f>IF(ISERROR(VLOOKUP('Choose Housekeeping Genes'!$C9,Calculations!$C$388:$M$483,10,0)),"",VLOOKUP('Choose Housekeeping Genes'!$C9,Calculations!$C$388:$M$483,10,0))</f>
        <v/>
      </c>
      <c r="AI394" s="36" t="str">
        <f>IF(ISERROR(VLOOKUP('Choose Housekeeping Genes'!$C9,Calculations!$C$388:$M$483,11,0)),"",VLOOKUP('Choose Housekeeping Genes'!$C9,Calculations!$C$388:$M$483,11,0))</f>
        <v/>
      </c>
      <c r="AJ394" s="36" t="str">
        <f>IF(ISERROR(VLOOKUP('Choose Housekeeping Genes'!$C9,Calculations!$C$383:$AB$483,14,0)),"",VLOOKUP('Choose Housekeeping Genes'!$C9,Calculations!$C$383:$AB$483,14,0))</f>
        <v/>
      </c>
      <c r="AK394" s="36" t="str">
        <f>IF(ISERROR(VLOOKUP('Choose Housekeeping Genes'!$C9,Calculations!$C$383:$AB$483,15,0)),"",VLOOKUP('Choose Housekeeping Genes'!$C9,Calculations!$C$383:$AB$483,15,0))</f>
        <v/>
      </c>
      <c r="AL394" s="36" t="str">
        <f>IF(ISERROR(VLOOKUP('Choose Housekeeping Genes'!$C9,Calculations!$C$383:$AB$483,16,0)),"",VLOOKUP('Choose Housekeeping Genes'!$C9,Calculations!$C$383:$AB$483,16,0))</f>
        <v/>
      </c>
      <c r="AM394" s="36" t="str">
        <f>IF(ISERROR(VLOOKUP('Choose Housekeeping Genes'!$C9,Calculations!$C$383:$AB$483,17,0)),"",VLOOKUP('Choose Housekeeping Genes'!$C9,Calculations!$C$383:$AB$483,17,0))</f>
        <v/>
      </c>
      <c r="AN394" s="36" t="str">
        <f>IF(ISERROR(VLOOKUP('Choose Housekeeping Genes'!$C9,Calculations!$C$383:$AB$483,18,0)),"",VLOOKUP('Choose Housekeeping Genes'!$C9,Calculations!$C$383:$AB$483,18,0))</f>
        <v/>
      </c>
      <c r="AO394" s="36" t="str">
        <f>IF(ISERROR(VLOOKUP('Choose Housekeeping Genes'!$C9,Calculations!$C$383:$AB$483,19,0)),"",VLOOKUP('Choose Housekeeping Genes'!$C9,Calculations!$C$383:$AB$483,19,0))</f>
        <v/>
      </c>
      <c r="AP394" s="36" t="str">
        <f>IF(ISERROR(VLOOKUP('Choose Housekeeping Genes'!$C9,Calculations!$C$383:$AB$483,20,0)),"",VLOOKUP('Choose Housekeeping Genes'!$C9,Calculations!$C$383:$AB$483,20,0))</f>
        <v/>
      </c>
      <c r="AQ394" s="36" t="str">
        <f>IF(ISERROR(VLOOKUP('Choose Housekeeping Genes'!$C9,Calculations!$C$383:$AB$483,21,0)),"",VLOOKUP('Choose Housekeeping Genes'!$C9,Calculations!$C$383:$AB$483,21,0))</f>
        <v/>
      </c>
      <c r="AR394" s="36" t="str">
        <f>IF(ISERROR(VLOOKUP('Choose Housekeeping Genes'!$C9,Calculations!$C$383:$AB$483,22,0)),"",VLOOKUP('Choose Housekeeping Genes'!$C9,Calculations!$C$383:$AB$483,22,0))</f>
        <v/>
      </c>
      <c r="AS394" s="36" t="str">
        <f>IF(ISERROR(VLOOKUP('Choose Housekeeping Genes'!$C9,Calculations!$C$383:$AB$483,23,0)),"",VLOOKUP('Choose Housekeeping Genes'!$C9,Calculations!$C$383:$AB$483,23,0))</f>
        <v/>
      </c>
      <c r="AT394" s="34" t="str">
        <f t="shared" si="386"/>
        <v/>
      </c>
      <c r="AU394" s="34" t="str">
        <f t="shared" si="387"/>
        <v/>
      </c>
      <c r="AV394" s="34" t="str">
        <f t="shared" si="388"/>
        <v/>
      </c>
      <c r="AW394" s="34" t="str">
        <f t="shared" si="389"/>
        <v/>
      </c>
      <c r="AX394" s="34" t="str">
        <f t="shared" si="390"/>
        <v/>
      </c>
      <c r="AY394" s="34" t="str">
        <f t="shared" si="391"/>
        <v/>
      </c>
      <c r="AZ394" s="34" t="str">
        <f t="shared" si="392"/>
        <v/>
      </c>
      <c r="BA394" s="34" t="str">
        <f t="shared" si="393"/>
        <v/>
      </c>
      <c r="BB394" s="34" t="str">
        <f t="shared" si="394"/>
        <v/>
      </c>
      <c r="BC394" s="34" t="str">
        <f t="shared" si="395"/>
        <v/>
      </c>
      <c r="BD394" s="34" t="str">
        <f t="shared" si="356"/>
        <v/>
      </c>
      <c r="BE394" s="34" t="str">
        <f t="shared" si="357"/>
        <v/>
      </c>
      <c r="BF394" s="34" t="str">
        <f t="shared" si="358"/>
        <v/>
      </c>
      <c r="BG394" s="34" t="str">
        <f t="shared" si="359"/>
        <v/>
      </c>
      <c r="BH394" s="34" t="str">
        <f t="shared" si="360"/>
        <v/>
      </c>
      <c r="BI394" s="34" t="str">
        <f t="shared" si="361"/>
        <v/>
      </c>
      <c r="BJ394" s="34" t="str">
        <f t="shared" si="362"/>
        <v/>
      </c>
      <c r="BK394" s="34" t="str">
        <f t="shared" si="363"/>
        <v/>
      </c>
      <c r="BL394" s="34" t="str">
        <f t="shared" si="364"/>
        <v/>
      </c>
      <c r="BM394" s="34" t="str">
        <f t="shared" si="365"/>
        <v/>
      </c>
      <c r="BN394" s="36" t="e">
        <f t="shared" si="354"/>
        <v>#DIV/0!</v>
      </c>
      <c r="BO394" s="36" t="e">
        <f t="shared" si="355"/>
        <v>#DIV/0!</v>
      </c>
      <c r="BP394" s="37" t="str">
        <f t="shared" si="366"/>
        <v/>
      </c>
      <c r="BQ394" s="37" t="str">
        <f t="shared" si="367"/>
        <v/>
      </c>
      <c r="BR394" s="37" t="str">
        <f t="shared" si="368"/>
        <v/>
      </c>
      <c r="BS394" s="37" t="str">
        <f t="shared" si="369"/>
        <v/>
      </c>
      <c r="BT394" s="37" t="str">
        <f t="shared" si="370"/>
        <v/>
      </c>
      <c r="BU394" s="37" t="str">
        <f t="shared" si="371"/>
        <v/>
      </c>
      <c r="BV394" s="37" t="str">
        <f t="shared" si="372"/>
        <v/>
      </c>
      <c r="BW394" s="37" t="str">
        <f t="shared" si="373"/>
        <v/>
      </c>
      <c r="BX394" s="37" t="str">
        <f t="shared" si="374"/>
        <v/>
      </c>
      <c r="BY394" s="37" t="str">
        <f t="shared" si="375"/>
        <v/>
      </c>
      <c r="BZ394" s="37" t="str">
        <f t="shared" si="376"/>
        <v/>
      </c>
      <c r="CA394" s="37" t="str">
        <f t="shared" si="377"/>
        <v/>
      </c>
      <c r="CB394" s="37" t="str">
        <f t="shared" si="378"/>
        <v/>
      </c>
      <c r="CC394" s="37" t="str">
        <f t="shared" si="379"/>
        <v/>
      </c>
      <c r="CD394" s="37" t="str">
        <f t="shared" si="380"/>
        <v/>
      </c>
      <c r="CE394" s="37" t="str">
        <f t="shared" si="381"/>
        <v/>
      </c>
      <c r="CF394" s="37" t="str">
        <f t="shared" si="382"/>
        <v/>
      </c>
      <c r="CG394" s="37" t="str">
        <f t="shared" si="383"/>
        <v/>
      </c>
      <c r="CH394" s="37" t="str">
        <f t="shared" si="384"/>
        <v/>
      </c>
      <c r="CI394" s="37" t="str">
        <f t="shared" si="385"/>
        <v/>
      </c>
    </row>
    <row r="395" spans="1:87" ht="12.75">
      <c r="A395" s="16"/>
      <c r="B395" s="14" t="str">
        <f>'Gene Table'!E394</f>
        <v>MAPK9</v>
      </c>
      <c r="C395" s="14" t="s">
        <v>37</v>
      </c>
      <c r="D395" s="15" t="str">
        <f>IF(SUM('Test Sample Data'!D$3:D$98)&gt;10,IF(AND(ISNUMBER('Test Sample Data'!D394),'Test Sample Data'!D394&lt;$B$1,'Test Sample Data'!D394&gt;0),'Test Sample Data'!D394,$B$1),"")</f>
        <v/>
      </c>
      <c r="E395" s="15" t="str">
        <f>IF(SUM('Test Sample Data'!E$3:E$98)&gt;10,IF(AND(ISNUMBER('Test Sample Data'!E394),'Test Sample Data'!E394&lt;$B$1,'Test Sample Data'!E394&gt;0),'Test Sample Data'!E394,$B$1),"")</f>
        <v/>
      </c>
      <c r="F395" s="15" t="str">
        <f>IF(SUM('Test Sample Data'!F$3:F$98)&gt;10,IF(AND(ISNUMBER('Test Sample Data'!F394),'Test Sample Data'!F394&lt;$B$1,'Test Sample Data'!F394&gt;0),'Test Sample Data'!F394,$B$1),"")</f>
        <v/>
      </c>
      <c r="G395" s="15" t="str">
        <f>IF(SUM('Test Sample Data'!G$3:G$98)&gt;10,IF(AND(ISNUMBER('Test Sample Data'!G394),'Test Sample Data'!G394&lt;$B$1,'Test Sample Data'!G394&gt;0),'Test Sample Data'!G394,$B$1),"")</f>
        <v/>
      </c>
      <c r="H395" s="15" t="str">
        <f>IF(SUM('Test Sample Data'!H$3:H$98)&gt;10,IF(AND(ISNUMBER('Test Sample Data'!H394),'Test Sample Data'!H394&lt;$B$1,'Test Sample Data'!H394&gt;0),'Test Sample Data'!H394,$B$1),"")</f>
        <v/>
      </c>
      <c r="I395" s="15" t="str">
        <f>IF(SUM('Test Sample Data'!I$3:I$98)&gt;10,IF(AND(ISNUMBER('Test Sample Data'!I394),'Test Sample Data'!I394&lt;$B$1,'Test Sample Data'!I394&gt;0),'Test Sample Data'!I394,$B$1),"")</f>
        <v/>
      </c>
      <c r="J395" s="15" t="str">
        <f>IF(SUM('Test Sample Data'!J$3:J$98)&gt;10,IF(AND(ISNUMBER('Test Sample Data'!J394),'Test Sample Data'!J394&lt;$B$1,'Test Sample Data'!J394&gt;0),'Test Sample Data'!J394,$B$1),"")</f>
        <v/>
      </c>
      <c r="K395" s="15" t="str">
        <f>IF(SUM('Test Sample Data'!K$3:K$98)&gt;10,IF(AND(ISNUMBER('Test Sample Data'!K394),'Test Sample Data'!K394&lt;$B$1,'Test Sample Data'!K394&gt;0),'Test Sample Data'!K394,$B$1),"")</f>
        <v/>
      </c>
      <c r="L395" s="15" t="str">
        <f>IF(SUM('Test Sample Data'!L$3:L$98)&gt;10,IF(AND(ISNUMBER('Test Sample Data'!L394),'Test Sample Data'!L394&lt;$B$1,'Test Sample Data'!L394&gt;0),'Test Sample Data'!L394,$B$1),"")</f>
        <v/>
      </c>
      <c r="M395" s="15" t="str">
        <f>IF(SUM('Test Sample Data'!M$3:M$98)&gt;10,IF(AND(ISNUMBER('Test Sample Data'!M394),'Test Sample Data'!M394&lt;$B$1,'Test Sample Data'!M394&gt;0),'Test Sample Data'!M394,$B$1),"")</f>
        <v/>
      </c>
      <c r="N395" s="15" t="str">
        <f>'Gene Table'!E394</f>
        <v>MAPK9</v>
      </c>
      <c r="O395" s="14" t="s">
        <v>37</v>
      </c>
      <c r="P395" s="15" t="str">
        <f>IF(SUM('Control Sample Data'!D$3:D$98)&gt;10,IF(AND(ISNUMBER('Control Sample Data'!D394),'Control Sample Data'!D394&lt;$B$1,'Control Sample Data'!D394&gt;0),'Control Sample Data'!D394,$B$1),"")</f>
        <v/>
      </c>
      <c r="Q395" s="15" t="str">
        <f>IF(SUM('Control Sample Data'!E$3:E$98)&gt;10,IF(AND(ISNUMBER('Control Sample Data'!E394),'Control Sample Data'!E394&lt;$B$1,'Control Sample Data'!E394&gt;0),'Control Sample Data'!E394,$B$1),"")</f>
        <v/>
      </c>
      <c r="R395" s="15" t="str">
        <f>IF(SUM('Control Sample Data'!F$3:F$98)&gt;10,IF(AND(ISNUMBER('Control Sample Data'!F394),'Control Sample Data'!F394&lt;$B$1,'Control Sample Data'!F394&gt;0),'Control Sample Data'!F394,$B$1),"")</f>
        <v/>
      </c>
      <c r="S395" s="15" t="str">
        <f>IF(SUM('Control Sample Data'!G$3:G$98)&gt;10,IF(AND(ISNUMBER('Control Sample Data'!G394),'Control Sample Data'!G394&lt;$B$1,'Control Sample Data'!G394&gt;0),'Control Sample Data'!G394,$B$1),"")</f>
        <v/>
      </c>
      <c r="T395" s="15" t="str">
        <f>IF(SUM('Control Sample Data'!H$3:H$98)&gt;10,IF(AND(ISNUMBER('Control Sample Data'!H394),'Control Sample Data'!H394&lt;$B$1,'Control Sample Data'!H394&gt;0),'Control Sample Data'!H394,$B$1),"")</f>
        <v/>
      </c>
      <c r="U395" s="15" t="str">
        <f>IF(SUM('Control Sample Data'!I$3:I$98)&gt;10,IF(AND(ISNUMBER('Control Sample Data'!I394),'Control Sample Data'!I394&lt;$B$1,'Control Sample Data'!I394&gt;0),'Control Sample Data'!I394,$B$1),"")</f>
        <v/>
      </c>
      <c r="V395" s="15" t="str">
        <f>IF(SUM('Control Sample Data'!J$3:J$98)&gt;10,IF(AND(ISNUMBER('Control Sample Data'!J394),'Control Sample Data'!J394&lt;$B$1,'Control Sample Data'!J394&gt;0),'Control Sample Data'!J394,$B$1),"")</f>
        <v/>
      </c>
      <c r="W395" s="15" t="str">
        <f>IF(SUM('Control Sample Data'!K$3:K$98)&gt;10,IF(AND(ISNUMBER('Control Sample Data'!K394),'Control Sample Data'!K394&lt;$B$1,'Control Sample Data'!K394&gt;0),'Control Sample Data'!K394,$B$1),"")</f>
        <v/>
      </c>
      <c r="X395" s="15" t="str">
        <f>IF(SUM('Control Sample Data'!L$3:L$98)&gt;10,IF(AND(ISNUMBER('Control Sample Data'!L394),'Control Sample Data'!L394&lt;$B$1,'Control Sample Data'!L394&gt;0),'Control Sample Data'!L394,$B$1),"")</f>
        <v/>
      </c>
      <c r="Y395" s="15" t="str">
        <f>IF(SUM('Control Sample Data'!M$3:M$98)&gt;10,IF(AND(ISNUMBER('Control Sample Data'!M394),'Control Sample Data'!M394&lt;$B$1,'Control Sample Data'!M394&gt;0),'Control Sample Data'!M394,$B$1),"")</f>
        <v/>
      </c>
      <c r="Z395" s="36" t="str">
        <f>IF(ISERROR(VLOOKUP('Choose Housekeeping Genes'!$C10,Calculations!$C$388:$M$483,2,0)),"",VLOOKUP('Choose Housekeeping Genes'!$C10,Calculations!$C$388:$M$483,2,0))</f>
        <v/>
      </c>
      <c r="AA395" s="36" t="str">
        <f>IF(ISERROR(VLOOKUP('Choose Housekeeping Genes'!$C10,Calculations!$C$388:$M$483,3,0)),"",VLOOKUP('Choose Housekeeping Genes'!$C10,Calculations!$C$388:$M$483,3,0))</f>
        <v/>
      </c>
      <c r="AB395" s="36" t="str">
        <f>IF(ISERROR(VLOOKUP('Choose Housekeeping Genes'!$C10,Calculations!$C$388:$M$483,4,0)),"",VLOOKUP('Choose Housekeeping Genes'!$C10,Calculations!$C$388:$M$483,4,0))</f>
        <v/>
      </c>
      <c r="AC395" s="36" t="str">
        <f>IF(ISERROR(VLOOKUP('Choose Housekeeping Genes'!$C10,Calculations!$C$388:$M$483,5,0)),"",VLOOKUP('Choose Housekeeping Genes'!$C10,Calculations!$C$388:$M$483,5,0))</f>
        <v/>
      </c>
      <c r="AD395" s="36" t="str">
        <f>IF(ISERROR(VLOOKUP('Choose Housekeeping Genes'!$C10,Calculations!$C$388:$M$483,6,0)),"",VLOOKUP('Choose Housekeeping Genes'!$C10,Calculations!$C$388:$M$483,6,0))</f>
        <v/>
      </c>
      <c r="AE395" s="36" t="str">
        <f>IF(ISERROR(VLOOKUP('Choose Housekeeping Genes'!$C10,Calculations!$C$388:$M$483,7,0)),"",VLOOKUP('Choose Housekeeping Genes'!$C10,Calculations!$C$388:$M$483,7,0))</f>
        <v/>
      </c>
      <c r="AF395" s="36" t="str">
        <f>IF(ISERROR(VLOOKUP('Choose Housekeeping Genes'!$C10,Calculations!$C$388:$M$483,8,0)),"",VLOOKUP('Choose Housekeeping Genes'!$C10,Calculations!$C$388:$M$483,8,0))</f>
        <v/>
      </c>
      <c r="AG395" s="36" t="str">
        <f>IF(ISERROR(VLOOKUP('Choose Housekeeping Genes'!$C10,Calculations!$C$388:$M$483,9,0)),"",VLOOKUP('Choose Housekeeping Genes'!$C10,Calculations!$C$388:$M$483,9,0))</f>
        <v/>
      </c>
      <c r="AH395" s="36" t="str">
        <f>IF(ISERROR(VLOOKUP('Choose Housekeeping Genes'!$C10,Calculations!$C$388:$M$483,10,0)),"",VLOOKUP('Choose Housekeeping Genes'!$C10,Calculations!$C$388:$M$483,10,0))</f>
        <v/>
      </c>
      <c r="AI395" s="36" t="str">
        <f>IF(ISERROR(VLOOKUP('Choose Housekeeping Genes'!$C10,Calculations!$C$388:$M$483,11,0)),"",VLOOKUP('Choose Housekeeping Genes'!$C10,Calculations!$C$388:$M$483,11,0))</f>
        <v/>
      </c>
      <c r="AJ395" s="36" t="str">
        <f>IF(ISERROR(VLOOKUP('Choose Housekeeping Genes'!$C10,Calculations!$C$383:$AB$483,14,0)),"",VLOOKUP('Choose Housekeeping Genes'!$C10,Calculations!$C$383:$AB$483,14,0))</f>
        <v/>
      </c>
      <c r="AK395" s="36" t="str">
        <f>IF(ISERROR(VLOOKUP('Choose Housekeeping Genes'!$C10,Calculations!$C$383:$AB$483,15,0)),"",VLOOKUP('Choose Housekeeping Genes'!$C10,Calculations!$C$383:$AB$483,15,0))</f>
        <v/>
      </c>
      <c r="AL395" s="36" t="str">
        <f>IF(ISERROR(VLOOKUP('Choose Housekeeping Genes'!$C10,Calculations!$C$383:$AB$483,16,0)),"",VLOOKUP('Choose Housekeeping Genes'!$C10,Calculations!$C$383:$AB$483,16,0))</f>
        <v/>
      </c>
      <c r="AM395" s="36" t="str">
        <f>IF(ISERROR(VLOOKUP('Choose Housekeeping Genes'!$C10,Calculations!$C$383:$AB$483,17,0)),"",VLOOKUP('Choose Housekeeping Genes'!$C10,Calculations!$C$383:$AB$483,17,0))</f>
        <v/>
      </c>
      <c r="AN395" s="36" t="str">
        <f>IF(ISERROR(VLOOKUP('Choose Housekeeping Genes'!$C10,Calculations!$C$383:$AB$483,18,0)),"",VLOOKUP('Choose Housekeeping Genes'!$C10,Calculations!$C$383:$AB$483,18,0))</f>
        <v/>
      </c>
      <c r="AO395" s="36" t="str">
        <f>IF(ISERROR(VLOOKUP('Choose Housekeeping Genes'!$C10,Calculations!$C$383:$AB$483,19,0)),"",VLOOKUP('Choose Housekeeping Genes'!$C10,Calculations!$C$383:$AB$483,19,0))</f>
        <v/>
      </c>
      <c r="AP395" s="36" t="str">
        <f>IF(ISERROR(VLOOKUP('Choose Housekeeping Genes'!$C10,Calculations!$C$383:$AB$483,20,0)),"",VLOOKUP('Choose Housekeeping Genes'!$C10,Calculations!$C$383:$AB$483,20,0))</f>
        <v/>
      </c>
      <c r="AQ395" s="36" t="str">
        <f>IF(ISERROR(VLOOKUP('Choose Housekeeping Genes'!$C10,Calculations!$C$383:$AB$483,21,0)),"",VLOOKUP('Choose Housekeeping Genes'!$C10,Calculations!$C$383:$AB$483,21,0))</f>
        <v/>
      </c>
      <c r="AR395" s="36" t="str">
        <f>IF(ISERROR(VLOOKUP('Choose Housekeeping Genes'!$C10,Calculations!$C$383:$AB$483,22,0)),"",VLOOKUP('Choose Housekeeping Genes'!$C10,Calculations!$C$383:$AB$483,22,0))</f>
        <v/>
      </c>
      <c r="AS395" s="36" t="str">
        <f>IF(ISERROR(VLOOKUP('Choose Housekeeping Genes'!$C10,Calculations!$C$383:$AB$483,23,0)),"",VLOOKUP('Choose Housekeeping Genes'!$C10,Calculations!$C$383:$AB$483,23,0))</f>
        <v/>
      </c>
      <c r="AT395" s="34" t="str">
        <f t="shared" si="386"/>
        <v/>
      </c>
      <c r="AU395" s="34" t="str">
        <f t="shared" si="387"/>
        <v/>
      </c>
      <c r="AV395" s="34" t="str">
        <f t="shared" si="388"/>
        <v/>
      </c>
      <c r="AW395" s="34" t="str">
        <f t="shared" si="389"/>
        <v/>
      </c>
      <c r="AX395" s="34" t="str">
        <f t="shared" si="390"/>
        <v/>
      </c>
      <c r="AY395" s="34" t="str">
        <f t="shared" si="391"/>
        <v/>
      </c>
      <c r="AZ395" s="34" t="str">
        <f t="shared" si="392"/>
        <v/>
      </c>
      <c r="BA395" s="34" t="str">
        <f t="shared" si="393"/>
        <v/>
      </c>
      <c r="BB395" s="34" t="str">
        <f t="shared" si="394"/>
        <v/>
      </c>
      <c r="BC395" s="34" t="str">
        <f t="shared" si="395"/>
        <v/>
      </c>
      <c r="BD395" s="34" t="str">
        <f t="shared" si="356"/>
        <v/>
      </c>
      <c r="BE395" s="34" t="str">
        <f t="shared" si="357"/>
        <v/>
      </c>
      <c r="BF395" s="34" t="str">
        <f t="shared" si="358"/>
        <v/>
      </c>
      <c r="BG395" s="34" t="str">
        <f t="shared" si="359"/>
        <v/>
      </c>
      <c r="BH395" s="34" t="str">
        <f t="shared" si="360"/>
        <v/>
      </c>
      <c r="BI395" s="34" t="str">
        <f t="shared" si="361"/>
        <v/>
      </c>
      <c r="BJ395" s="34" t="str">
        <f t="shared" si="362"/>
        <v/>
      </c>
      <c r="BK395" s="34" t="str">
        <f t="shared" si="363"/>
        <v/>
      </c>
      <c r="BL395" s="34" t="str">
        <f t="shared" si="364"/>
        <v/>
      </c>
      <c r="BM395" s="34" t="str">
        <f t="shared" si="365"/>
        <v/>
      </c>
      <c r="BN395" s="36" t="e">
        <f t="shared" si="354"/>
        <v>#DIV/0!</v>
      </c>
      <c r="BO395" s="36" t="e">
        <f t="shared" si="355"/>
        <v>#DIV/0!</v>
      </c>
      <c r="BP395" s="37" t="str">
        <f t="shared" si="366"/>
        <v/>
      </c>
      <c r="BQ395" s="37" t="str">
        <f t="shared" si="367"/>
        <v/>
      </c>
      <c r="BR395" s="37" t="str">
        <f t="shared" si="368"/>
        <v/>
      </c>
      <c r="BS395" s="37" t="str">
        <f t="shared" si="369"/>
        <v/>
      </c>
      <c r="BT395" s="37" t="str">
        <f t="shared" si="370"/>
        <v/>
      </c>
      <c r="BU395" s="37" t="str">
        <f t="shared" si="371"/>
        <v/>
      </c>
      <c r="BV395" s="37" t="str">
        <f t="shared" si="372"/>
        <v/>
      </c>
      <c r="BW395" s="37" t="str">
        <f t="shared" si="373"/>
        <v/>
      </c>
      <c r="BX395" s="37" t="str">
        <f t="shared" si="374"/>
        <v/>
      </c>
      <c r="BY395" s="37" t="str">
        <f t="shared" si="375"/>
        <v/>
      </c>
      <c r="BZ395" s="37" t="str">
        <f t="shared" si="376"/>
        <v/>
      </c>
      <c r="CA395" s="37" t="str">
        <f t="shared" si="377"/>
        <v/>
      </c>
      <c r="CB395" s="37" t="str">
        <f t="shared" si="378"/>
        <v/>
      </c>
      <c r="CC395" s="37" t="str">
        <f t="shared" si="379"/>
        <v/>
      </c>
      <c r="CD395" s="37" t="str">
        <f t="shared" si="380"/>
        <v/>
      </c>
      <c r="CE395" s="37" t="str">
        <f t="shared" si="381"/>
        <v/>
      </c>
      <c r="CF395" s="37" t="str">
        <f t="shared" si="382"/>
        <v/>
      </c>
      <c r="CG395" s="37" t="str">
        <f t="shared" si="383"/>
        <v/>
      </c>
      <c r="CH395" s="37" t="str">
        <f t="shared" si="384"/>
        <v/>
      </c>
      <c r="CI395" s="37" t="str">
        <f t="shared" si="385"/>
        <v/>
      </c>
    </row>
    <row r="396" spans="1:87" ht="12.75">
      <c r="A396" s="16"/>
      <c r="B396" s="14" t="str">
        <f>'Gene Table'!E395</f>
        <v>MAPK8</v>
      </c>
      <c r="C396" s="14" t="s">
        <v>41</v>
      </c>
      <c r="D396" s="15" t="str">
        <f>IF(SUM('Test Sample Data'!D$3:D$98)&gt;10,IF(AND(ISNUMBER('Test Sample Data'!D395),'Test Sample Data'!D395&lt;$B$1,'Test Sample Data'!D395&gt;0),'Test Sample Data'!D395,$B$1),"")</f>
        <v/>
      </c>
      <c r="E396" s="15" t="str">
        <f>IF(SUM('Test Sample Data'!E$3:E$98)&gt;10,IF(AND(ISNUMBER('Test Sample Data'!E395),'Test Sample Data'!E395&lt;$B$1,'Test Sample Data'!E395&gt;0),'Test Sample Data'!E395,$B$1),"")</f>
        <v/>
      </c>
      <c r="F396" s="15" t="str">
        <f>IF(SUM('Test Sample Data'!F$3:F$98)&gt;10,IF(AND(ISNUMBER('Test Sample Data'!F395),'Test Sample Data'!F395&lt;$B$1,'Test Sample Data'!F395&gt;0),'Test Sample Data'!F395,$B$1),"")</f>
        <v/>
      </c>
      <c r="G396" s="15" t="str">
        <f>IF(SUM('Test Sample Data'!G$3:G$98)&gt;10,IF(AND(ISNUMBER('Test Sample Data'!G395),'Test Sample Data'!G395&lt;$B$1,'Test Sample Data'!G395&gt;0),'Test Sample Data'!G395,$B$1),"")</f>
        <v/>
      </c>
      <c r="H396" s="15" t="str">
        <f>IF(SUM('Test Sample Data'!H$3:H$98)&gt;10,IF(AND(ISNUMBER('Test Sample Data'!H395),'Test Sample Data'!H395&lt;$B$1,'Test Sample Data'!H395&gt;0),'Test Sample Data'!H395,$B$1),"")</f>
        <v/>
      </c>
      <c r="I396" s="15" t="str">
        <f>IF(SUM('Test Sample Data'!I$3:I$98)&gt;10,IF(AND(ISNUMBER('Test Sample Data'!I395),'Test Sample Data'!I395&lt;$B$1,'Test Sample Data'!I395&gt;0),'Test Sample Data'!I395,$B$1),"")</f>
        <v/>
      </c>
      <c r="J396" s="15" t="str">
        <f>IF(SUM('Test Sample Data'!J$3:J$98)&gt;10,IF(AND(ISNUMBER('Test Sample Data'!J395),'Test Sample Data'!J395&lt;$B$1,'Test Sample Data'!J395&gt;0),'Test Sample Data'!J395,$B$1),"")</f>
        <v/>
      </c>
      <c r="K396" s="15" t="str">
        <f>IF(SUM('Test Sample Data'!K$3:K$98)&gt;10,IF(AND(ISNUMBER('Test Sample Data'!K395),'Test Sample Data'!K395&lt;$B$1,'Test Sample Data'!K395&gt;0),'Test Sample Data'!K395,$B$1),"")</f>
        <v/>
      </c>
      <c r="L396" s="15" t="str">
        <f>IF(SUM('Test Sample Data'!L$3:L$98)&gt;10,IF(AND(ISNUMBER('Test Sample Data'!L395),'Test Sample Data'!L395&lt;$B$1,'Test Sample Data'!L395&gt;0),'Test Sample Data'!L395,$B$1),"")</f>
        <v/>
      </c>
      <c r="M396" s="15" t="str">
        <f>IF(SUM('Test Sample Data'!M$3:M$98)&gt;10,IF(AND(ISNUMBER('Test Sample Data'!M395),'Test Sample Data'!M395&lt;$B$1,'Test Sample Data'!M395&gt;0),'Test Sample Data'!M395,$B$1),"")</f>
        <v/>
      </c>
      <c r="N396" s="15" t="str">
        <f>'Gene Table'!E395</f>
        <v>MAPK8</v>
      </c>
      <c r="O396" s="14" t="s">
        <v>41</v>
      </c>
      <c r="P396" s="15" t="str">
        <f>IF(SUM('Control Sample Data'!D$3:D$98)&gt;10,IF(AND(ISNUMBER('Control Sample Data'!D395),'Control Sample Data'!D395&lt;$B$1,'Control Sample Data'!D395&gt;0),'Control Sample Data'!D395,$B$1),"")</f>
        <v/>
      </c>
      <c r="Q396" s="15" t="str">
        <f>IF(SUM('Control Sample Data'!E$3:E$98)&gt;10,IF(AND(ISNUMBER('Control Sample Data'!E395),'Control Sample Data'!E395&lt;$B$1,'Control Sample Data'!E395&gt;0),'Control Sample Data'!E395,$B$1),"")</f>
        <v/>
      </c>
      <c r="R396" s="15" t="str">
        <f>IF(SUM('Control Sample Data'!F$3:F$98)&gt;10,IF(AND(ISNUMBER('Control Sample Data'!F395),'Control Sample Data'!F395&lt;$B$1,'Control Sample Data'!F395&gt;0),'Control Sample Data'!F395,$B$1),"")</f>
        <v/>
      </c>
      <c r="S396" s="15" t="str">
        <f>IF(SUM('Control Sample Data'!G$3:G$98)&gt;10,IF(AND(ISNUMBER('Control Sample Data'!G395),'Control Sample Data'!G395&lt;$B$1,'Control Sample Data'!G395&gt;0),'Control Sample Data'!G395,$B$1),"")</f>
        <v/>
      </c>
      <c r="T396" s="15" t="str">
        <f>IF(SUM('Control Sample Data'!H$3:H$98)&gt;10,IF(AND(ISNUMBER('Control Sample Data'!H395),'Control Sample Data'!H395&lt;$B$1,'Control Sample Data'!H395&gt;0),'Control Sample Data'!H395,$B$1),"")</f>
        <v/>
      </c>
      <c r="U396" s="15" t="str">
        <f>IF(SUM('Control Sample Data'!I$3:I$98)&gt;10,IF(AND(ISNUMBER('Control Sample Data'!I395),'Control Sample Data'!I395&lt;$B$1,'Control Sample Data'!I395&gt;0),'Control Sample Data'!I395,$B$1),"")</f>
        <v/>
      </c>
      <c r="V396" s="15" t="str">
        <f>IF(SUM('Control Sample Data'!J$3:J$98)&gt;10,IF(AND(ISNUMBER('Control Sample Data'!J395),'Control Sample Data'!J395&lt;$B$1,'Control Sample Data'!J395&gt;0),'Control Sample Data'!J395,$B$1),"")</f>
        <v/>
      </c>
      <c r="W396" s="15" t="str">
        <f>IF(SUM('Control Sample Data'!K$3:K$98)&gt;10,IF(AND(ISNUMBER('Control Sample Data'!K395),'Control Sample Data'!K395&lt;$B$1,'Control Sample Data'!K395&gt;0),'Control Sample Data'!K395,$B$1),"")</f>
        <v/>
      </c>
      <c r="X396" s="15" t="str">
        <f>IF(SUM('Control Sample Data'!L$3:L$98)&gt;10,IF(AND(ISNUMBER('Control Sample Data'!L395),'Control Sample Data'!L395&lt;$B$1,'Control Sample Data'!L395&gt;0),'Control Sample Data'!L395,$B$1),"")</f>
        <v/>
      </c>
      <c r="Y396" s="15" t="str">
        <f>IF(SUM('Control Sample Data'!M$3:M$98)&gt;10,IF(AND(ISNUMBER('Control Sample Data'!M395),'Control Sample Data'!M395&lt;$B$1,'Control Sample Data'!M395&gt;0),'Control Sample Data'!M395,$B$1),"")</f>
        <v/>
      </c>
      <c r="Z396" s="36" t="str">
        <f>IF(ISERROR(VLOOKUP('Choose Housekeeping Genes'!$C11,Calculations!$C$388:$M$483,2,0)),"",VLOOKUP('Choose Housekeeping Genes'!$C11,Calculations!$C$388:$M$483,2,0))</f>
        <v/>
      </c>
      <c r="AA396" s="36" t="str">
        <f>IF(ISERROR(VLOOKUP('Choose Housekeeping Genes'!$C11,Calculations!$C$388:$M$483,3,0)),"",VLOOKUP('Choose Housekeeping Genes'!$C11,Calculations!$C$388:$M$483,3,0))</f>
        <v/>
      </c>
      <c r="AB396" s="36" t="str">
        <f>IF(ISERROR(VLOOKUP('Choose Housekeeping Genes'!$C11,Calculations!$C$388:$M$483,4,0)),"",VLOOKUP('Choose Housekeeping Genes'!$C11,Calculations!$C$388:$M$483,4,0))</f>
        <v/>
      </c>
      <c r="AC396" s="36" t="str">
        <f>IF(ISERROR(VLOOKUP('Choose Housekeeping Genes'!$C11,Calculations!$C$388:$M$483,5,0)),"",VLOOKUP('Choose Housekeeping Genes'!$C11,Calculations!$C$388:$M$483,5,0))</f>
        <v/>
      </c>
      <c r="AD396" s="36" t="str">
        <f>IF(ISERROR(VLOOKUP('Choose Housekeeping Genes'!$C11,Calculations!$C$388:$M$483,6,0)),"",VLOOKUP('Choose Housekeeping Genes'!$C11,Calculations!$C$388:$M$483,6,0))</f>
        <v/>
      </c>
      <c r="AE396" s="36" t="str">
        <f>IF(ISERROR(VLOOKUP('Choose Housekeeping Genes'!$C11,Calculations!$C$388:$M$483,7,0)),"",VLOOKUP('Choose Housekeeping Genes'!$C11,Calculations!$C$388:$M$483,7,0))</f>
        <v/>
      </c>
      <c r="AF396" s="36" t="str">
        <f>IF(ISERROR(VLOOKUP('Choose Housekeeping Genes'!$C11,Calculations!$C$388:$M$483,8,0)),"",VLOOKUP('Choose Housekeeping Genes'!$C11,Calculations!$C$388:$M$483,8,0))</f>
        <v/>
      </c>
      <c r="AG396" s="36" t="str">
        <f>IF(ISERROR(VLOOKUP('Choose Housekeeping Genes'!$C11,Calculations!$C$388:$M$483,9,0)),"",VLOOKUP('Choose Housekeeping Genes'!$C11,Calculations!$C$388:$M$483,9,0))</f>
        <v/>
      </c>
      <c r="AH396" s="36" t="str">
        <f>IF(ISERROR(VLOOKUP('Choose Housekeeping Genes'!$C11,Calculations!$C$388:$M$483,10,0)),"",VLOOKUP('Choose Housekeeping Genes'!$C11,Calculations!$C$388:$M$483,10,0))</f>
        <v/>
      </c>
      <c r="AI396" s="36" t="str">
        <f>IF(ISERROR(VLOOKUP('Choose Housekeeping Genes'!$C11,Calculations!$C$388:$M$483,11,0)),"",VLOOKUP('Choose Housekeeping Genes'!$C11,Calculations!$C$388:$M$483,11,0))</f>
        <v/>
      </c>
      <c r="AJ396" s="36" t="str">
        <f>IF(ISERROR(VLOOKUP('Choose Housekeeping Genes'!$C11,Calculations!$C$383:$AB$483,14,0)),"",VLOOKUP('Choose Housekeeping Genes'!$C11,Calculations!$C$383:$AB$483,14,0))</f>
        <v/>
      </c>
      <c r="AK396" s="36" t="str">
        <f>IF(ISERROR(VLOOKUP('Choose Housekeeping Genes'!$C11,Calculations!$C$383:$AB$483,15,0)),"",VLOOKUP('Choose Housekeeping Genes'!$C11,Calculations!$C$383:$AB$483,15,0))</f>
        <v/>
      </c>
      <c r="AL396" s="36" t="str">
        <f>IF(ISERROR(VLOOKUP('Choose Housekeeping Genes'!$C11,Calculations!$C$383:$AB$483,16,0)),"",VLOOKUP('Choose Housekeeping Genes'!$C11,Calculations!$C$383:$AB$483,16,0))</f>
        <v/>
      </c>
      <c r="AM396" s="36" t="str">
        <f>IF(ISERROR(VLOOKUP('Choose Housekeeping Genes'!$C11,Calculations!$C$383:$AB$483,17,0)),"",VLOOKUP('Choose Housekeeping Genes'!$C11,Calculations!$C$383:$AB$483,17,0))</f>
        <v/>
      </c>
      <c r="AN396" s="36" t="str">
        <f>IF(ISERROR(VLOOKUP('Choose Housekeeping Genes'!$C11,Calculations!$C$383:$AB$483,18,0)),"",VLOOKUP('Choose Housekeeping Genes'!$C11,Calculations!$C$383:$AB$483,18,0))</f>
        <v/>
      </c>
      <c r="AO396" s="36" t="str">
        <f>IF(ISERROR(VLOOKUP('Choose Housekeeping Genes'!$C11,Calculations!$C$383:$AB$483,19,0)),"",VLOOKUP('Choose Housekeeping Genes'!$C11,Calculations!$C$383:$AB$483,19,0))</f>
        <v/>
      </c>
      <c r="AP396" s="36" t="str">
        <f>IF(ISERROR(VLOOKUP('Choose Housekeeping Genes'!$C11,Calculations!$C$383:$AB$483,20,0)),"",VLOOKUP('Choose Housekeeping Genes'!$C11,Calculations!$C$383:$AB$483,20,0))</f>
        <v/>
      </c>
      <c r="AQ396" s="36" t="str">
        <f>IF(ISERROR(VLOOKUP('Choose Housekeeping Genes'!$C11,Calculations!$C$383:$AB$483,21,0)),"",VLOOKUP('Choose Housekeeping Genes'!$C11,Calculations!$C$383:$AB$483,21,0))</f>
        <v/>
      </c>
      <c r="AR396" s="36" t="str">
        <f>IF(ISERROR(VLOOKUP('Choose Housekeeping Genes'!$C11,Calculations!$C$383:$AB$483,22,0)),"",VLOOKUP('Choose Housekeeping Genes'!$C11,Calculations!$C$383:$AB$483,22,0))</f>
        <v/>
      </c>
      <c r="AS396" s="36" t="str">
        <f>IF(ISERROR(VLOOKUP('Choose Housekeeping Genes'!$C11,Calculations!$C$383:$AB$483,23,0)),"",VLOOKUP('Choose Housekeeping Genes'!$C11,Calculations!$C$383:$AB$483,23,0))</f>
        <v/>
      </c>
      <c r="AT396" s="34" t="str">
        <f t="shared" si="386"/>
        <v/>
      </c>
      <c r="AU396" s="34" t="str">
        <f t="shared" si="387"/>
        <v/>
      </c>
      <c r="AV396" s="34" t="str">
        <f t="shared" si="388"/>
        <v/>
      </c>
      <c r="AW396" s="34" t="str">
        <f t="shared" si="389"/>
        <v/>
      </c>
      <c r="AX396" s="34" t="str">
        <f t="shared" si="390"/>
        <v/>
      </c>
      <c r="AY396" s="34" t="str">
        <f t="shared" si="391"/>
        <v/>
      </c>
      <c r="AZ396" s="34" t="str">
        <f t="shared" si="392"/>
        <v/>
      </c>
      <c r="BA396" s="34" t="str">
        <f t="shared" si="393"/>
        <v/>
      </c>
      <c r="BB396" s="34" t="str">
        <f t="shared" si="394"/>
        <v/>
      </c>
      <c r="BC396" s="34" t="str">
        <f t="shared" si="395"/>
        <v/>
      </c>
      <c r="BD396" s="34" t="str">
        <f t="shared" si="356"/>
        <v/>
      </c>
      <c r="BE396" s="34" t="str">
        <f t="shared" si="357"/>
        <v/>
      </c>
      <c r="BF396" s="34" t="str">
        <f t="shared" si="358"/>
        <v/>
      </c>
      <c r="BG396" s="34" t="str">
        <f t="shared" si="359"/>
        <v/>
      </c>
      <c r="BH396" s="34" t="str">
        <f t="shared" si="360"/>
        <v/>
      </c>
      <c r="BI396" s="34" t="str">
        <f t="shared" si="361"/>
        <v/>
      </c>
      <c r="BJ396" s="34" t="str">
        <f t="shared" si="362"/>
        <v/>
      </c>
      <c r="BK396" s="34" t="str">
        <f t="shared" si="363"/>
        <v/>
      </c>
      <c r="BL396" s="34" t="str">
        <f t="shared" si="364"/>
        <v/>
      </c>
      <c r="BM396" s="34" t="str">
        <f t="shared" si="365"/>
        <v/>
      </c>
      <c r="BN396" s="36" t="e">
        <f t="shared" si="354"/>
        <v>#DIV/0!</v>
      </c>
      <c r="BO396" s="36" t="e">
        <f t="shared" si="355"/>
        <v>#DIV/0!</v>
      </c>
      <c r="BP396" s="37" t="str">
        <f t="shared" si="366"/>
        <v/>
      </c>
      <c r="BQ396" s="37" t="str">
        <f t="shared" si="367"/>
        <v/>
      </c>
      <c r="BR396" s="37" t="str">
        <f t="shared" si="368"/>
        <v/>
      </c>
      <c r="BS396" s="37" t="str">
        <f t="shared" si="369"/>
        <v/>
      </c>
      <c r="BT396" s="37" t="str">
        <f t="shared" si="370"/>
        <v/>
      </c>
      <c r="BU396" s="37" t="str">
        <f t="shared" si="371"/>
        <v/>
      </c>
      <c r="BV396" s="37" t="str">
        <f t="shared" si="372"/>
        <v/>
      </c>
      <c r="BW396" s="37" t="str">
        <f t="shared" si="373"/>
        <v/>
      </c>
      <c r="BX396" s="37" t="str">
        <f t="shared" si="374"/>
        <v/>
      </c>
      <c r="BY396" s="37" t="str">
        <f t="shared" si="375"/>
        <v/>
      </c>
      <c r="BZ396" s="37" t="str">
        <f t="shared" si="376"/>
        <v/>
      </c>
      <c r="CA396" s="37" t="str">
        <f t="shared" si="377"/>
        <v/>
      </c>
      <c r="CB396" s="37" t="str">
        <f t="shared" si="378"/>
        <v/>
      </c>
      <c r="CC396" s="37" t="str">
        <f t="shared" si="379"/>
        <v/>
      </c>
      <c r="CD396" s="37" t="str">
        <f t="shared" si="380"/>
        <v/>
      </c>
      <c r="CE396" s="37" t="str">
        <f t="shared" si="381"/>
        <v/>
      </c>
      <c r="CF396" s="37" t="str">
        <f t="shared" si="382"/>
        <v/>
      </c>
      <c r="CG396" s="37" t="str">
        <f t="shared" si="383"/>
        <v/>
      </c>
      <c r="CH396" s="37" t="str">
        <f t="shared" si="384"/>
        <v/>
      </c>
      <c r="CI396" s="37" t="str">
        <f t="shared" si="385"/>
        <v/>
      </c>
    </row>
    <row r="397" spans="1:87" ht="12.75">
      <c r="A397" s="16"/>
      <c r="B397" s="14" t="str">
        <f>'Gene Table'!E396</f>
        <v>PRKCA</v>
      </c>
      <c r="C397" s="14" t="s">
        <v>45</v>
      </c>
      <c r="D397" s="15" t="str">
        <f>IF(SUM('Test Sample Data'!D$3:D$98)&gt;10,IF(AND(ISNUMBER('Test Sample Data'!D396),'Test Sample Data'!D396&lt;$B$1,'Test Sample Data'!D396&gt;0),'Test Sample Data'!D396,$B$1),"")</f>
        <v/>
      </c>
      <c r="E397" s="15" t="str">
        <f>IF(SUM('Test Sample Data'!E$3:E$98)&gt;10,IF(AND(ISNUMBER('Test Sample Data'!E396),'Test Sample Data'!E396&lt;$B$1,'Test Sample Data'!E396&gt;0),'Test Sample Data'!E396,$B$1),"")</f>
        <v/>
      </c>
      <c r="F397" s="15" t="str">
        <f>IF(SUM('Test Sample Data'!F$3:F$98)&gt;10,IF(AND(ISNUMBER('Test Sample Data'!F396),'Test Sample Data'!F396&lt;$B$1,'Test Sample Data'!F396&gt;0),'Test Sample Data'!F396,$B$1),"")</f>
        <v/>
      </c>
      <c r="G397" s="15" t="str">
        <f>IF(SUM('Test Sample Data'!G$3:G$98)&gt;10,IF(AND(ISNUMBER('Test Sample Data'!G396),'Test Sample Data'!G396&lt;$B$1,'Test Sample Data'!G396&gt;0),'Test Sample Data'!G396,$B$1),"")</f>
        <v/>
      </c>
      <c r="H397" s="15" t="str">
        <f>IF(SUM('Test Sample Data'!H$3:H$98)&gt;10,IF(AND(ISNUMBER('Test Sample Data'!H396),'Test Sample Data'!H396&lt;$B$1,'Test Sample Data'!H396&gt;0),'Test Sample Data'!H396,$B$1),"")</f>
        <v/>
      </c>
      <c r="I397" s="15" t="str">
        <f>IF(SUM('Test Sample Data'!I$3:I$98)&gt;10,IF(AND(ISNUMBER('Test Sample Data'!I396),'Test Sample Data'!I396&lt;$B$1,'Test Sample Data'!I396&gt;0),'Test Sample Data'!I396,$B$1),"")</f>
        <v/>
      </c>
      <c r="J397" s="15" t="str">
        <f>IF(SUM('Test Sample Data'!J$3:J$98)&gt;10,IF(AND(ISNUMBER('Test Sample Data'!J396),'Test Sample Data'!J396&lt;$B$1,'Test Sample Data'!J396&gt;0),'Test Sample Data'!J396,$B$1),"")</f>
        <v/>
      </c>
      <c r="K397" s="15" t="str">
        <f>IF(SUM('Test Sample Data'!K$3:K$98)&gt;10,IF(AND(ISNUMBER('Test Sample Data'!K396),'Test Sample Data'!K396&lt;$B$1,'Test Sample Data'!K396&gt;0),'Test Sample Data'!K396,$B$1),"")</f>
        <v/>
      </c>
      <c r="L397" s="15" t="str">
        <f>IF(SUM('Test Sample Data'!L$3:L$98)&gt;10,IF(AND(ISNUMBER('Test Sample Data'!L396),'Test Sample Data'!L396&lt;$B$1,'Test Sample Data'!L396&gt;0),'Test Sample Data'!L396,$B$1),"")</f>
        <v/>
      </c>
      <c r="M397" s="15" t="str">
        <f>IF(SUM('Test Sample Data'!M$3:M$98)&gt;10,IF(AND(ISNUMBER('Test Sample Data'!M396),'Test Sample Data'!M396&lt;$B$1,'Test Sample Data'!M396&gt;0),'Test Sample Data'!M396,$B$1),"")</f>
        <v/>
      </c>
      <c r="N397" s="15" t="str">
        <f>'Gene Table'!E396</f>
        <v>PRKCA</v>
      </c>
      <c r="O397" s="14" t="s">
        <v>45</v>
      </c>
      <c r="P397" s="15" t="str">
        <f>IF(SUM('Control Sample Data'!D$3:D$98)&gt;10,IF(AND(ISNUMBER('Control Sample Data'!D396),'Control Sample Data'!D396&lt;$B$1,'Control Sample Data'!D396&gt;0),'Control Sample Data'!D396,$B$1),"")</f>
        <v/>
      </c>
      <c r="Q397" s="15" t="str">
        <f>IF(SUM('Control Sample Data'!E$3:E$98)&gt;10,IF(AND(ISNUMBER('Control Sample Data'!E396),'Control Sample Data'!E396&lt;$B$1,'Control Sample Data'!E396&gt;0),'Control Sample Data'!E396,$B$1),"")</f>
        <v/>
      </c>
      <c r="R397" s="15" t="str">
        <f>IF(SUM('Control Sample Data'!F$3:F$98)&gt;10,IF(AND(ISNUMBER('Control Sample Data'!F396),'Control Sample Data'!F396&lt;$B$1,'Control Sample Data'!F396&gt;0),'Control Sample Data'!F396,$B$1),"")</f>
        <v/>
      </c>
      <c r="S397" s="15" t="str">
        <f>IF(SUM('Control Sample Data'!G$3:G$98)&gt;10,IF(AND(ISNUMBER('Control Sample Data'!G396),'Control Sample Data'!G396&lt;$B$1,'Control Sample Data'!G396&gt;0),'Control Sample Data'!G396,$B$1),"")</f>
        <v/>
      </c>
      <c r="T397" s="15" t="str">
        <f>IF(SUM('Control Sample Data'!H$3:H$98)&gt;10,IF(AND(ISNUMBER('Control Sample Data'!H396),'Control Sample Data'!H396&lt;$B$1,'Control Sample Data'!H396&gt;0),'Control Sample Data'!H396,$B$1),"")</f>
        <v/>
      </c>
      <c r="U397" s="15" t="str">
        <f>IF(SUM('Control Sample Data'!I$3:I$98)&gt;10,IF(AND(ISNUMBER('Control Sample Data'!I396),'Control Sample Data'!I396&lt;$B$1,'Control Sample Data'!I396&gt;0),'Control Sample Data'!I396,$B$1),"")</f>
        <v/>
      </c>
      <c r="V397" s="15" t="str">
        <f>IF(SUM('Control Sample Data'!J$3:J$98)&gt;10,IF(AND(ISNUMBER('Control Sample Data'!J396),'Control Sample Data'!J396&lt;$B$1,'Control Sample Data'!J396&gt;0),'Control Sample Data'!J396,$B$1),"")</f>
        <v/>
      </c>
      <c r="W397" s="15" t="str">
        <f>IF(SUM('Control Sample Data'!K$3:K$98)&gt;10,IF(AND(ISNUMBER('Control Sample Data'!K396),'Control Sample Data'!K396&lt;$B$1,'Control Sample Data'!K396&gt;0),'Control Sample Data'!K396,$B$1),"")</f>
        <v/>
      </c>
      <c r="X397" s="15" t="str">
        <f>IF(SUM('Control Sample Data'!L$3:L$98)&gt;10,IF(AND(ISNUMBER('Control Sample Data'!L396),'Control Sample Data'!L396&lt;$B$1,'Control Sample Data'!L396&gt;0),'Control Sample Data'!L396,$B$1),"")</f>
        <v/>
      </c>
      <c r="Y397" s="15" t="str">
        <f>IF(SUM('Control Sample Data'!M$3:M$98)&gt;10,IF(AND(ISNUMBER('Control Sample Data'!M396),'Control Sample Data'!M396&lt;$B$1,'Control Sample Data'!M396&gt;0),'Control Sample Data'!M396,$B$1),"")</f>
        <v/>
      </c>
      <c r="Z397" s="36" t="str">
        <f>IF(ISERROR(VLOOKUP('Choose Housekeeping Genes'!$C12,Calculations!$C$388:$M$483,2,0)),"",VLOOKUP('Choose Housekeeping Genes'!$C12,Calculations!$C$388:$M$483,2,0))</f>
        <v/>
      </c>
      <c r="AA397" s="36" t="str">
        <f>IF(ISERROR(VLOOKUP('Choose Housekeeping Genes'!$C12,Calculations!$C$388:$M$483,3,0)),"",VLOOKUP('Choose Housekeeping Genes'!$C12,Calculations!$C$388:$M$483,3,0))</f>
        <v/>
      </c>
      <c r="AB397" s="36" t="str">
        <f>IF(ISERROR(VLOOKUP('Choose Housekeeping Genes'!$C12,Calculations!$C$388:$M$483,4,0)),"",VLOOKUP('Choose Housekeeping Genes'!$C12,Calculations!$C$388:$M$483,4,0))</f>
        <v/>
      </c>
      <c r="AC397" s="36" t="str">
        <f>IF(ISERROR(VLOOKUP('Choose Housekeeping Genes'!$C12,Calculations!$C$388:$M$483,5,0)),"",VLOOKUP('Choose Housekeeping Genes'!$C12,Calculations!$C$388:$M$483,5,0))</f>
        <v/>
      </c>
      <c r="AD397" s="36" t="str">
        <f>IF(ISERROR(VLOOKUP('Choose Housekeeping Genes'!$C12,Calculations!$C$388:$M$483,6,0)),"",VLOOKUP('Choose Housekeeping Genes'!$C12,Calculations!$C$388:$M$483,6,0))</f>
        <v/>
      </c>
      <c r="AE397" s="36" t="str">
        <f>IF(ISERROR(VLOOKUP('Choose Housekeeping Genes'!$C12,Calculations!$C$388:$M$483,7,0)),"",VLOOKUP('Choose Housekeeping Genes'!$C12,Calculations!$C$388:$M$483,7,0))</f>
        <v/>
      </c>
      <c r="AF397" s="36" t="str">
        <f>IF(ISERROR(VLOOKUP('Choose Housekeeping Genes'!$C12,Calculations!$C$388:$M$483,8,0)),"",VLOOKUP('Choose Housekeeping Genes'!$C12,Calculations!$C$388:$M$483,8,0))</f>
        <v/>
      </c>
      <c r="AG397" s="36" t="str">
        <f>IF(ISERROR(VLOOKUP('Choose Housekeeping Genes'!$C12,Calculations!$C$388:$M$483,9,0)),"",VLOOKUP('Choose Housekeeping Genes'!$C12,Calculations!$C$388:$M$483,9,0))</f>
        <v/>
      </c>
      <c r="AH397" s="36" t="str">
        <f>IF(ISERROR(VLOOKUP('Choose Housekeeping Genes'!$C12,Calculations!$C$388:$M$483,10,0)),"",VLOOKUP('Choose Housekeeping Genes'!$C12,Calculations!$C$388:$M$483,10,0))</f>
        <v/>
      </c>
      <c r="AI397" s="36" t="str">
        <f>IF(ISERROR(VLOOKUP('Choose Housekeeping Genes'!$C12,Calculations!$C$388:$M$483,11,0)),"",VLOOKUP('Choose Housekeeping Genes'!$C12,Calculations!$C$388:$M$483,11,0))</f>
        <v/>
      </c>
      <c r="AJ397" s="36" t="str">
        <f>IF(ISERROR(VLOOKUP('Choose Housekeeping Genes'!$C12,Calculations!$C$383:$AB$483,14,0)),"",VLOOKUP('Choose Housekeeping Genes'!$C12,Calculations!$C$383:$AB$483,14,0))</f>
        <v/>
      </c>
      <c r="AK397" s="36" t="str">
        <f>IF(ISERROR(VLOOKUP('Choose Housekeeping Genes'!$C12,Calculations!$C$383:$AB$483,15,0)),"",VLOOKUP('Choose Housekeeping Genes'!$C12,Calculations!$C$383:$AB$483,15,0))</f>
        <v/>
      </c>
      <c r="AL397" s="36" t="str">
        <f>IF(ISERROR(VLOOKUP('Choose Housekeeping Genes'!$C12,Calculations!$C$383:$AB$483,16,0)),"",VLOOKUP('Choose Housekeeping Genes'!$C12,Calculations!$C$383:$AB$483,16,0))</f>
        <v/>
      </c>
      <c r="AM397" s="36" t="str">
        <f>IF(ISERROR(VLOOKUP('Choose Housekeeping Genes'!$C12,Calculations!$C$383:$AB$483,17,0)),"",VLOOKUP('Choose Housekeeping Genes'!$C12,Calculations!$C$383:$AB$483,17,0))</f>
        <v/>
      </c>
      <c r="AN397" s="36" t="str">
        <f>IF(ISERROR(VLOOKUP('Choose Housekeeping Genes'!$C12,Calculations!$C$383:$AB$483,18,0)),"",VLOOKUP('Choose Housekeeping Genes'!$C12,Calculations!$C$383:$AB$483,18,0))</f>
        <v/>
      </c>
      <c r="AO397" s="36" t="str">
        <f>IF(ISERROR(VLOOKUP('Choose Housekeeping Genes'!$C12,Calculations!$C$383:$AB$483,19,0)),"",VLOOKUP('Choose Housekeeping Genes'!$C12,Calculations!$C$383:$AB$483,19,0))</f>
        <v/>
      </c>
      <c r="AP397" s="36" t="str">
        <f>IF(ISERROR(VLOOKUP('Choose Housekeeping Genes'!$C12,Calculations!$C$383:$AB$483,20,0)),"",VLOOKUP('Choose Housekeeping Genes'!$C12,Calculations!$C$383:$AB$483,20,0))</f>
        <v/>
      </c>
      <c r="AQ397" s="36" t="str">
        <f>IF(ISERROR(VLOOKUP('Choose Housekeeping Genes'!$C12,Calculations!$C$383:$AB$483,21,0)),"",VLOOKUP('Choose Housekeeping Genes'!$C12,Calculations!$C$383:$AB$483,21,0))</f>
        <v/>
      </c>
      <c r="AR397" s="36" t="str">
        <f>IF(ISERROR(VLOOKUP('Choose Housekeeping Genes'!$C12,Calculations!$C$383:$AB$483,22,0)),"",VLOOKUP('Choose Housekeeping Genes'!$C12,Calculations!$C$383:$AB$483,22,0))</f>
        <v/>
      </c>
      <c r="AS397" s="36" t="str">
        <f>IF(ISERROR(VLOOKUP('Choose Housekeeping Genes'!$C12,Calculations!$C$383:$AB$483,23,0)),"",VLOOKUP('Choose Housekeeping Genes'!$C12,Calculations!$C$383:$AB$483,23,0))</f>
        <v/>
      </c>
      <c r="AT397" s="34" t="str">
        <f t="shared" si="386"/>
        <v/>
      </c>
      <c r="AU397" s="34" t="str">
        <f t="shared" si="387"/>
        <v/>
      </c>
      <c r="AV397" s="34" t="str">
        <f t="shared" si="388"/>
        <v/>
      </c>
      <c r="AW397" s="34" t="str">
        <f t="shared" si="389"/>
        <v/>
      </c>
      <c r="AX397" s="34" t="str">
        <f t="shared" si="390"/>
        <v/>
      </c>
      <c r="AY397" s="34" t="str">
        <f t="shared" si="391"/>
        <v/>
      </c>
      <c r="AZ397" s="34" t="str">
        <f t="shared" si="392"/>
        <v/>
      </c>
      <c r="BA397" s="34" t="str">
        <f t="shared" si="393"/>
        <v/>
      </c>
      <c r="BB397" s="34" t="str">
        <f t="shared" si="394"/>
        <v/>
      </c>
      <c r="BC397" s="34" t="str">
        <f t="shared" si="395"/>
        <v/>
      </c>
      <c r="BD397" s="34" t="str">
        <f t="shared" si="356"/>
        <v/>
      </c>
      <c r="BE397" s="34" t="str">
        <f t="shared" si="357"/>
        <v/>
      </c>
      <c r="BF397" s="34" t="str">
        <f t="shared" si="358"/>
        <v/>
      </c>
      <c r="BG397" s="34" t="str">
        <f t="shared" si="359"/>
        <v/>
      </c>
      <c r="BH397" s="34" t="str">
        <f t="shared" si="360"/>
        <v/>
      </c>
      <c r="BI397" s="34" t="str">
        <f t="shared" si="361"/>
        <v/>
      </c>
      <c r="BJ397" s="34" t="str">
        <f t="shared" si="362"/>
        <v/>
      </c>
      <c r="BK397" s="34" t="str">
        <f t="shared" si="363"/>
        <v/>
      </c>
      <c r="BL397" s="34" t="str">
        <f t="shared" si="364"/>
        <v/>
      </c>
      <c r="BM397" s="34" t="str">
        <f t="shared" si="365"/>
        <v/>
      </c>
      <c r="BN397" s="36" t="e">
        <f t="shared" si="354"/>
        <v>#DIV/0!</v>
      </c>
      <c r="BO397" s="36" t="e">
        <f t="shared" si="355"/>
        <v>#DIV/0!</v>
      </c>
      <c r="BP397" s="37" t="str">
        <f t="shared" si="366"/>
        <v/>
      </c>
      <c r="BQ397" s="37" t="str">
        <f t="shared" si="367"/>
        <v/>
      </c>
      <c r="BR397" s="37" t="str">
        <f t="shared" si="368"/>
        <v/>
      </c>
      <c r="BS397" s="37" t="str">
        <f t="shared" si="369"/>
        <v/>
      </c>
      <c r="BT397" s="37" t="str">
        <f t="shared" si="370"/>
        <v/>
      </c>
      <c r="BU397" s="37" t="str">
        <f t="shared" si="371"/>
        <v/>
      </c>
      <c r="BV397" s="37" t="str">
        <f t="shared" si="372"/>
        <v/>
      </c>
      <c r="BW397" s="37" t="str">
        <f t="shared" si="373"/>
        <v/>
      </c>
      <c r="BX397" s="37" t="str">
        <f t="shared" si="374"/>
        <v/>
      </c>
      <c r="BY397" s="37" t="str">
        <f t="shared" si="375"/>
        <v/>
      </c>
      <c r="BZ397" s="37" t="str">
        <f t="shared" si="376"/>
        <v/>
      </c>
      <c r="CA397" s="37" t="str">
        <f t="shared" si="377"/>
        <v/>
      </c>
      <c r="CB397" s="37" t="str">
        <f t="shared" si="378"/>
        <v/>
      </c>
      <c r="CC397" s="37" t="str">
        <f t="shared" si="379"/>
        <v/>
      </c>
      <c r="CD397" s="37" t="str">
        <f t="shared" si="380"/>
        <v/>
      </c>
      <c r="CE397" s="37" t="str">
        <f t="shared" si="381"/>
        <v/>
      </c>
      <c r="CF397" s="37" t="str">
        <f t="shared" si="382"/>
        <v/>
      </c>
      <c r="CG397" s="37" t="str">
        <f t="shared" si="383"/>
        <v/>
      </c>
      <c r="CH397" s="37" t="str">
        <f t="shared" si="384"/>
        <v/>
      </c>
      <c r="CI397" s="37" t="str">
        <f t="shared" si="385"/>
        <v/>
      </c>
    </row>
    <row r="398" spans="1:87" ht="12.75">
      <c r="A398" s="16"/>
      <c r="B398" s="14" t="str">
        <f>'Gene Table'!E397</f>
        <v>IL17RB</v>
      </c>
      <c r="C398" s="14" t="s">
        <v>49</v>
      </c>
      <c r="D398" s="15" t="str">
        <f>IF(SUM('Test Sample Data'!D$3:D$98)&gt;10,IF(AND(ISNUMBER('Test Sample Data'!D397),'Test Sample Data'!D397&lt;$B$1,'Test Sample Data'!D397&gt;0),'Test Sample Data'!D397,$B$1),"")</f>
        <v/>
      </c>
      <c r="E398" s="15" t="str">
        <f>IF(SUM('Test Sample Data'!E$3:E$98)&gt;10,IF(AND(ISNUMBER('Test Sample Data'!E397),'Test Sample Data'!E397&lt;$B$1,'Test Sample Data'!E397&gt;0),'Test Sample Data'!E397,$B$1),"")</f>
        <v/>
      </c>
      <c r="F398" s="15" t="str">
        <f>IF(SUM('Test Sample Data'!F$3:F$98)&gt;10,IF(AND(ISNUMBER('Test Sample Data'!F397),'Test Sample Data'!F397&lt;$B$1,'Test Sample Data'!F397&gt;0),'Test Sample Data'!F397,$B$1),"")</f>
        <v/>
      </c>
      <c r="G398" s="15" t="str">
        <f>IF(SUM('Test Sample Data'!G$3:G$98)&gt;10,IF(AND(ISNUMBER('Test Sample Data'!G397),'Test Sample Data'!G397&lt;$B$1,'Test Sample Data'!G397&gt;0),'Test Sample Data'!G397,$B$1),"")</f>
        <v/>
      </c>
      <c r="H398" s="15" t="str">
        <f>IF(SUM('Test Sample Data'!H$3:H$98)&gt;10,IF(AND(ISNUMBER('Test Sample Data'!H397),'Test Sample Data'!H397&lt;$B$1,'Test Sample Data'!H397&gt;0),'Test Sample Data'!H397,$B$1),"")</f>
        <v/>
      </c>
      <c r="I398" s="15" t="str">
        <f>IF(SUM('Test Sample Data'!I$3:I$98)&gt;10,IF(AND(ISNUMBER('Test Sample Data'!I397),'Test Sample Data'!I397&lt;$B$1,'Test Sample Data'!I397&gt;0),'Test Sample Data'!I397,$B$1),"")</f>
        <v/>
      </c>
      <c r="J398" s="15" t="str">
        <f>IF(SUM('Test Sample Data'!J$3:J$98)&gt;10,IF(AND(ISNUMBER('Test Sample Data'!J397),'Test Sample Data'!J397&lt;$B$1,'Test Sample Data'!J397&gt;0),'Test Sample Data'!J397,$B$1),"")</f>
        <v/>
      </c>
      <c r="K398" s="15" t="str">
        <f>IF(SUM('Test Sample Data'!K$3:K$98)&gt;10,IF(AND(ISNUMBER('Test Sample Data'!K397),'Test Sample Data'!K397&lt;$B$1,'Test Sample Data'!K397&gt;0),'Test Sample Data'!K397,$B$1),"")</f>
        <v/>
      </c>
      <c r="L398" s="15" t="str">
        <f>IF(SUM('Test Sample Data'!L$3:L$98)&gt;10,IF(AND(ISNUMBER('Test Sample Data'!L397),'Test Sample Data'!L397&lt;$B$1,'Test Sample Data'!L397&gt;0),'Test Sample Data'!L397,$B$1),"")</f>
        <v/>
      </c>
      <c r="M398" s="15" t="str">
        <f>IF(SUM('Test Sample Data'!M$3:M$98)&gt;10,IF(AND(ISNUMBER('Test Sample Data'!M397),'Test Sample Data'!M397&lt;$B$1,'Test Sample Data'!M397&gt;0),'Test Sample Data'!M397,$B$1),"")</f>
        <v/>
      </c>
      <c r="N398" s="15" t="str">
        <f>'Gene Table'!E397</f>
        <v>IL17RB</v>
      </c>
      <c r="O398" s="14" t="s">
        <v>49</v>
      </c>
      <c r="P398" s="15" t="str">
        <f>IF(SUM('Control Sample Data'!D$3:D$98)&gt;10,IF(AND(ISNUMBER('Control Sample Data'!D397),'Control Sample Data'!D397&lt;$B$1,'Control Sample Data'!D397&gt;0),'Control Sample Data'!D397,$B$1),"")</f>
        <v/>
      </c>
      <c r="Q398" s="15" t="str">
        <f>IF(SUM('Control Sample Data'!E$3:E$98)&gt;10,IF(AND(ISNUMBER('Control Sample Data'!E397),'Control Sample Data'!E397&lt;$B$1,'Control Sample Data'!E397&gt;0),'Control Sample Data'!E397,$B$1),"")</f>
        <v/>
      </c>
      <c r="R398" s="15" t="str">
        <f>IF(SUM('Control Sample Data'!F$3:F$98)&gt;10,IF(AND(ISNUMBER('Control Sample Data'!F397),'Control Sample Data'!F397&lt;$B$1,'Control Sample Data'!F397&gt;0),'Control Sample Data'!F397,$B$1),"")</f>
        <v/>
      </c>
      <c r="S398" s="15" t="str">
        <f>IF(SUM('Control Sample Data'!G$3:G$98)&gt;10,IF(AND(ISNUMBER('Control Sample Data'!G397),'Control Sample Data'!G397&lt;$B$1,'Control Sample Data'!G397&gt;0),'Control Sample Data'!G397,$B$1),"")</f>
        <v/>
      </c>
      <c r="T398" s="15" t="str">
        <f>IF(SUM('Control Sample Data'!H$3:H$98)&gt;10,IF(AND(ISNUMBER('Control Sample Data'!H397),'Control Sample Data'!H397&lt;$B$1,'Control Sample Data'!H397&gt;0),'Control Sample Data'!H397,$B$1),"")</f>
        <v/>
      </c>
      <c r="U398" s="15" t="str">
        <f>IF(SUM('Control Sample Data'!I$3:I$98)&gt;10,IF(AND(ISNUMBER('Control Sample Data'!I397),'Control Sample Data'!I397&lt;$B$1,'Control Sample Data'!I397&gt;0),'Control Sample Data'!I397,$B$1),"")</f>
        <v/>
      </c>
      <c r="V398" s="15" t="str">
        <f>IF(SUM('Control Sample Data'!J$3:J$98)&gt;10,IF(AND(ISNUMBER('Control Sample Data'!J397),'Control Sample Data'!J397&lt;$B$1,'Control Sample Data'!J397&gt;0),'Control Sample Data'!J397,$B$1),"")</f>
        <v/>
      </c>
      <c r="W398" s="15" t="str">
        <f>IF(SUM('Control Sample Data'!K$3:K$98)&gt;10,IF(AND(ISNUMBER('Control Sample Data'!K397),'Control Sample Data'!K397&lt;$B$1,'Control Sample Data'!K397&gt;0),'Control Sample Data'!K397,$B$1),"")</f>
        <v/>
      </c>
      <c r="X398" s="15" t="str">
        <f>IF(SUM('Control Sample Data'!L$3:L$98)&gt;10,IF(AND(ISNUMBER('Control Sample Data'!L397),'Control Sample Data'!L397&lt;$B$1,'Control Sample Data'!L397&gt;0),'Control Sample Data'!L397,$B$1),"")</f>
        <v/>
      </c>
      <c r="Y398" s="15" t="str">
        <f>IF(SUM('Control Sample Data'!M$3:M$98)&gt;10,IF(AND(ISNUMBER('Control Sample Data'!M397),'Control Sample Data'!M397&lt;$B$1,'Control Sample Data'!M397&gt;0),'Control Sample Data'!M397,$B$1),"")</f>
        <v/>
      </c>
      <c r="Z398" s="36" t="str">
        <f>IF(ISERROR(VLOOKUP('Choose Housekeeping Genes'!$C13,Calculations!$C$388:$M$483,2,0)),"",VLOOKUP('Choose Housekeeping Genes'!$C13,Calculations!$C$388:$M$483,2,0))</f>
        <v/>
      </c>
      <c r="AA398" s="36" t="str">
        <f>IF(ISERROR(VLOOKUP('Choose Housekeeping Genes'!$C13,Calculations!$C$388:$M$483,3,0)),"",VLOOKUP('Choose Housekeeping Genes'!$C13,Calculations!$C$388:$M$483,3,0))</f>
        <v/>
      </c>
      <c r="AB398" s="36" t="str">
        <f>IF(ISERROR(VLOOKUP('Choose Housekeeping Genes'!$C13,Calculations!$C$388:$M$483,4,0)),"",VLOOKUP('Choose Housekeeping Genes'!$C13,Calculations!$C$388:$M$483,4,0))</f>
        <v/>
      </c>
      <c r="AC398" s="36" t="str">
        <f>IF(ISERROR(VLOOKUP('Choose Housekeeping Genes'!$C13,Calculations!$C$388:$M$483,5,0)),"",VLOOKUP('Choose Housekeeping Genes'!$C13,Calculations!$C$388:$M$483,5,0))</f>
        <v/>
      </c>
      <c r="AD398" s="36" t="str">
        <f>IF(ISERROR(VLOOKUP('Choose Housekeeping Genes'!$C13,Calculations!$C$388:$M$483,6,0)),"",VLOOKUP('Choose Housekeeping Genes'!$C13,Calculations!$C$388:$M$483,6,0))</f>
        <v/>
      </c>
      <c r="AE398" s="36" t="str">
        <f>IF(ISERROR(VLOOKUP('Choose Housekeeping Genes'!$C13,Calculations!$C$388:$M$483,7,0)),"",VLOOKUP('Choose Housekeeping Genes'!$C13,Calculations!$C$388:$M$483,7,0))</f>
        <v/>
      </c>
      <c r="AF398" s="36" t="str">
        <f>IF(ISERROR(VLOOKUP('Choose Housekeeping Genes'!$C13,Calculations!$C$388:$M$483,8,0)),"",VLOOKUP('Choose Housekeeping Genes'!$C13,Calculations!$C$388:$M$483,8,0))</f>
        <v/>
      </c>
      <c r="AG398" s="36" t="str">
        <f>IF(ISERROR(VLOOKUP('Choose Housekeeping Genes'!$C13,Calculations!$C$388:$M$483,9,0)),"",VLOOKUP('Choose Housekeeping Genes'!$C13,Calculations!$C$388:$M$483,9,0))</f>
        <v/>
      </c>
      <c r="AH398" s="36" t="str">
        <f>IF(ISERROR(VLOOKUP('Choose Housekeeping Genes'!$C13,Calculations!$C$388:$M$483,10,0)),"",VLOOKUP('Choose Housekeeping Genes'!$C13,Calculations!$C$388:$M$483,10,0))</f>
        <v/>
      </c>
      <c r="AI398" s="36" t="str">
        <f>IF(ISERROR(VLOOKUP('Choose Housekeeping Genes'!$C13,Calculations!$C$388:$M$483,11,0)),"",VLOOKUP('Choose Housekeeping Genes'!$C13,Calculations!$C$388:$M$483,11,0))</f>
        <v/>
      </c>
      <c r="AJ398" s="36" t="str">
        <f>IF(ISERROR(VLOOKUP('Choose Housekeeping Genes'!$C13,Calculations!$C$383:$AB$483,14,0)),"",VLOOKUP('Choose Housekeeping Genes'!$C13,Calculations!$C$383:$AB$483,14,0))</f>
        <v/>
      </c>
      <c r="AK398" s="36" t="str">
        <f>IF(ISERROR(VLOOKUP('Choose Housekeeping Genes'!$C13,Calculations!$C$383:$AB$483,15,0)),"",VLOOKUP('Choose Housekeeping Genes'!$C13,Calculations!$C$383:$AB$483,15,0))</f>
        <v/>
      </c>
      <c r="AL398" s="36" t="str">
        <f>IF(ISERROR(VLOOKUP('Choose Housekeeping Genes'!$C13,Calculations!$C$383:$AB$483,16,0)),"",VLOOKUP('Choose Housekeeping Genes'!$C13,Calculations!$C$383:$AB$483,16,0))</f>
        <v/>
      </c>
      <c r="AM398" s="36" t="str">
        <f>IF(ISERROR(VLOOKUP('Choose Housekeeping Genes'!$C13,Calculations!$C$383:$AB$483,17,0)),"",VLOOKUP('Choose Housekeeping Genes'!$C13,Calculations!$C$383:$AB$483,17,0))</f>
        <v/>
      </c>
      <c r="AN398" s="36" t="str">
        <f>IF(ISERROR(VLOOKUP('Choose Housekeeping Genes'!$C13,Calculations!$C$383:$AB$483,18,0)),"",VLOOKUP('Choose Housekeeping Genes'!$C13,Calculations!$C$383:$AB$483,18,0))</f>
        <v/>
      </c>
      <c r="AO398" s="36" t="str">
        <f>IF(ISERROR(VLOOKUP('Choose Housekeeping Genes'!$C13,Calculations!$C$383:$AB$483,19,0)),"",VLOOKUP('Choose Housekeeping Genes'!$C13,Calculations!$C$383:$AB$483,19,0))</f>
        <v/>
      </c>
      <c r="AP398" s="36" t="str">
        <f>IF(ISERROR(VLOOKUP('Choose Housekeeping Genes'!$C13,Calculations!$C$383:$AB$483,20,0)),"",VLOOKUP('Choose Housekeeping Genes'!$C13,Calculations!$C$383:$AB$483,20,0))</f>
        <v/>
      </c>
      <c r="AQ398" s="36" t="str">
        <f>IF(ISERROR(VLOOKUP('Choose Housekeeping Genes'!$C13,Calculations!$C$383:$AB$483,21,0)),"",VLOOKUP('Choose Housekeeping Genes'!$C13,Calculations!$C$383:$AB$483,21,0))</f>
        <v/>
      </c>
      <c r="AR398" s="36" t="str">
        <f>IF(ISERROR(VLOOKUP('Choose Housekeeping Genes'!$C13,Calculations!$C$383:$AB$483,22,0)),"",VLOOKUP('Choose Housekeeping Genes'!$C13,Calculations!$C$383:$AB$483,22,0))</f>
        <v/>
      </c>
      <c r="AS398" s="36" t="str">
        <f>IF(ISERROR(VLOOKUP('Choose Housekeeping Genes'!$C13,Calculations!$C$383:$AB$483,23,0)),"",VLOOKUP('Choose Housekeeping Genes'!$C13,Calculations!$C$383:$AB$483,23,0))</f>
        <v/>
      </c>
      <c r="AT398" s="34" t="str">
        <f t="shared" si="386"/>
        <v/>
      </c>
      <c r="AU398" s="34" t="str">
        <f t="shared" si="387"/>
        <v/>
      </c>
      <c r="AV398" s="34" t="str">
        <f t="shared" si="388"/>
        <v/>
      </c>
      <c r="AW398" s="34" t="str">
        <f t="shared" si="389"/>
        <v/>
      </c>
      <c r="AX398" s="34" t="str">
        <f t="shared" si="390"/>
        <v/>
      </c>
      <c r="AY398" s="34" t="str">
        <f t="shared" si="391"/>
        <v/>
      </c>
      <c r="AZ398" s="34" t="str">
        <f t="shared" si="392"/>
        <v/>
      </c>
      <c r="BA398" s="34" t="str">
        <f t="shared" si="393"/>
        <v/>
      </c>
      <c r="BB398" s="34" t="str">
        <f t="shared" si="394"/>
        <v/>
      </c>
      <c r="BC398" s="34" t="str">
        <f t="shared" si="395"/>
        <v/>
      </c>
      <c r="BD398" s="34" t="str">
        <f t="shared" si="356"/>
        <v/>
      </c>
      <c r="BE398" s="34" t="str">
        <f t="shared" si="357"/>
        <v/>
      </c>
      <c r="BF398" s="34" t="str">
        <f t="shared" si="358"/>
        <v/>
      </c>
      <c r="BG398" s="34" t="str">
        <f t="shared" si="359"/>
        <v/>
      </c>
      <c r="BH398" s="34" t="str">
        <f t="shared" si="360"/>
        <v/>
      </c>
      <c r="BI398" s="34" t="str">
        <f t="shared" si="361"/>
        <v/>
      </c>
      <c r="BJ398" s="34" t="str">
        <f t="shared" si="362"/>
        <v/>
      </c>
      <c r="BK398" s="34" t="str">
        <f t="shared" si="363"/>
        <v/>
      </c>
      <c r="BL398" s="34" t="str">
        <f t="shared" si="364"/>
        <v/>
      </c>
      <c r="BM398" s="34" t="str">
        <f t="shared" si="365"/>
        <v/>
      </c>
      <c r="BN398" s="36" t="e">
        <f t="shared" si="354"/>
        <v>#DIV/0!</v>
      </c>
      <c r="BO398" s="36" t="e">
        <f t="shared" si="355"/>
        <v>#DIV/0!</v>
      </c>
      <c r="BP398" s="37" t="str">
        <f t="shared" si="366"/>
        <v/>
      </c>
      <c r="BQ398" s="37" t="str">
        <f t="shared" si="367"/>
        <v/>
      </c>
      <c r="BR398" s="37" t="str">
        <f t="shared" si="368"/>
        <v/>
      </c>
      <c r="BS398" s="37" t="str">
        <f t="shared" si="369"/>
        <v/>
      </c>
      <c r="BT398" s="37" t="str">
        <f t="shared" si="370"/>
        <v/>
      </c>
      <c r="BU398" s="37" t="str">
        <f t="shared" si="371"/>
        <v/>
      </c>
      <c r="BV398" s="37" t="str">
        <f t="shared" si="372"/>
        <v/>
      </c>
      <c r="BW398" s="37" t="str">
        <f t="shared" si="373"/>
        <v/>
      </c>
      <c r="BX398" s="37" t="str">
        <f t="shared" si="374"/>
        <v/>
      </c>
      <c r="BY398" s="37" t="str">
        <f t="shared" si="375"/>
        <v/>
      </c>
      <c r="BZ398" s="37" t="str">
        <f t="shared" si="376"/>
        <v/>
      </c>
      <c r="CA398" s="37" t="str">
        <f t="shared" si="377"/>
        <v/>
      </c>
      <c r="CB398" s="37" t="str">
        <f t="shared" si="378"/>
        <v/>
      </c>
      <c r="CC398" s="37" t="str">
        <f t="shared" si="379"/>
        <v/>
      </c>
      <c r="CD398" s="37" t="str">
        <f t="shared" si="380"/>
        <v/>
      </c>
      <c r="CE398" s="37" t="str">
        <f t="shared" si="381"/>
        <v/>
      </c>
      <c r="CF398" s="37" t="str">
        <f t="shared" si="382"/>
        <v/>
      </c>
      <c r="CG398" s="37" t="str">
        <f t="shared" si="383"/>
        <v/>
      </c>
      <c r="CH398" s="37" t="str">
        <f t="shared" si="384"/>
        <v/>
      </c>
      <c r="CI398" s="37" t="str">
        <f t="shared" si="385"/>
        <v/>
      </c>
    </row>
    <row r="399" spans="1:87" ht="12.75">
      <c r="A399" s="16"/>
      <c r="B399" s="14" t="str">
        <f>'Gene Table'!E398</f>
        <v>PPP2R5E</v>
      </c>
      <c r="C399" s="14" t="s">
        <v>53</v>
      </c>
      <c r="D399" s="15" t="str">
        <f>IF(SUM('Test Sample Data'!D$3:D$98)&gt;10,IF(AND(ISNUMBER('Test Sample Data'!D398),'Test Sample Data'!D398&lt;$B$1,'Test Sample Data'!D398&gt;0),'Test Sample Data'!D398,$B$1),"")</f>
        <v/>
      </c>
      <c r="E399" s="15" t="str">
        <f>IF(SUM('Test Sample Data'!E$3:E$98)&gt;10,IF(AND(ISNUMBER('Test Sample Data'!E398),'Test Sample Data'!E398&lt;$B$1,'Test Sample Data'!E398&gt;0),'Test Sample Data'!E398,$B$1),"")</f>
        <v/>
      </c>
      <c r="F399" s="15" t="str">
        <f>IF(SUM('Test Sample Data'!F$3:F$98)&gt;10,IF(AND(ISNUMBER('Test Sample Data'!F398),'Test Sample Data'!F398&lt;$B$1,'Test Sample Data'!F398&gt;0),'Test Sample Data'!F398,$B$1),"")</f>
        <v/>
      </c>
      <c r="G399" s="15" t="str">
        <f>IF(SUM('Test Sample Data'!G$3:G$98)&gt;10,IF(AND(ISNUMBER('Test Sample Data'!G398),'Test Sample Data'!G398&lt;$B$1,'Test Sample Data'!G398&gt;0),'Test Sample Data'!G398,$B$1),"")</f>
        <v/>
      </c>
      <c r="H399" s="15" t="str">
        <f>IF(SUM('Test Sample Data'!H$3:H$98)&gt;10,IF(AND(ISNUMBER('Test Sample Data'!H398),'Test Sample Data'!H398&lt;$B$1,'Test Sample Data'!H398&gt;0),'Test Sample Data'!H398,$B$1),"")</f>
        <v/>
      </c>
      <c r="I399" s="15" t="str">
        <f>IF(SUM('Test Sample Data'!I$3:I$98)&gt;10,IF(AND(ISNUMBER('Test Sample Data'!I398),'Test Sample Data'!I398&lt;$B$1,'Test Sample Data'!I398&gt;0),'Test Sample Data'!I398,$B$1),"")</f>
        <v/>
      </c>
      <c r="J399" s="15" t="str">
        <f>IF(SUM('Test Sample Data'!J$3:J$98)&gt;10,IF(AND(ISNUMBER('Test Sample Data'!J398),'Test Sample Data'!J398&lt;$B$1,'Test Sample Data'!J398&gt;0),'Test Sample Data'!J398,$B$1),"")</f>
        <v/>
      </c>
      <c r="K399" s="15" t="str">
        <f>IF(SUM('Test Sample Data'!K$3:K$98)&gt;10,IF(AND(ISNUMBER('Test Sample Data'!K398),'Test Sample Data'!K398&lt;$B$1,'Test Sample Data'!K398&gt;0),'Test Sample Data'!K398,$B$1),"")</f>
        <v/>
      </c>
      <c r="L399" s="15" t="str">
        <f>IF(SUM('Test Sample Data'!L$3:L$98)&gt;10,IF(AND(ISNUMBER('Test Sample Data'!L398),'Test Sample Data'!L398&lt;$B$1,'Test Sample Data'!L398&gt;0),'Test Sample Data'!L398,$B$1),"")</f>
        <v/>
      </c>
      <c r="M399" s="15" t="str">
        <f>IF(SUM('Test Sample Data'!M$3:M$98)&gt;10,IF(AND(ISNUMBER('Test Sample Data'!M398),'Test Sample Data'!M398&lt;$B$1,'Test Sample Data'!M398&gt;0),'Test Sample Data'!M398,$B$1),"")</f>
        <v/>
      </c>
      <c r="N399" s="15" t="str">
        <f>'Gene Table'!E398</f>
        <v>PPP2R5E</v>
      </c>
      <c r="O399" s="14" t="s">
        <v>53</v>
      </c>
      <c r="P399" s="15" t="str">
        <f>IF(SUM('Control Sample Data'!D$3:D$98)&gt;10,IF(AND(ISNUMBER('Control Sample Data'!D398),'Control Sample Data'!D398&lt;$B$1,'Control Sample Data'!D398&gt;0),'Control Sample Data'!D398,$B$1),"")</f>
        <v/>
      </c>
      <c r="Q399" s="15" t="str">
        <f>IF(SUM('Control Sample Data'!E$3:E$98)&gt;10,IF(AND(ISNUMBER('Control Sample Data'!E398),'Control Sample Data'!E398&lt;$B$1,'Control Sample Data'!E398&gt;0),'Control Sample Data'!E398,$B$1),"")</f>
        <v/>
      </c>
      <c r="R399" s="15" t="str">
        <f>IF(SUM('Control Sample Data'!F$3:F$98)&gt;10,IF(AND(ISNUMBER('Control Sample Data'!F398),'Control Sample Data'!F398&lt;$B$1,'Control Sample Data'!F398&gt;0),'Control Sample Data'!F398,$B$1),"")</f>
        <v/>
      </c>
      <c r="S399" s="15" t="str">
        <f>IF(SUM('Control Sample Data'!G$3:G$98)&gt;10,IF(AND(ISNUMBER('Control Sample Data'!G398),'Control Sample Data'!G398&lt;$B$1,'Control Sample Data'!G398&gt;0),'Control Sample Data'!G398,$B$1),"")</f>
        <v/>
      </c>
      <c r="T399" s="15" t="str">
        <f>IF(SUM('Control Sample Data'!H$3:H$98)&gt;10,IF(AND(ISNUMBER('Control Sample Data'!H398),'Control Sample Data'!H398&lt;$B$1,'Control Sample Data'!H398&gt;0),'Control Sample Data'!H398,$B$1),"")</f>
        <v/>
      </c>
      <c r="U399" s="15" t="str">
        <f>IF(SUM('Control Sample Data'!I$3:I$98)&gt;10,IF(AND(ISNUMBER('Control Sample Data'!I398),'Control Sample Data'!I398&lt;$B$1,'Control Sample Data'!I398&gt;0),'Control Sample Data'!I398,$B$1),"")</f>
        <v/>
      </c>
      <c r="V399" s="15" t="str">
        <f>IF(SUM('Control Sample Data'!J$3:J$98)&gt;10,IF(AND(ISNUMBER('Control Sample Data'!J398),'Control Sample Data'!J398&lt;$B$1,'Control Sample Data'!J398&gt;0),'Control Sample Data'!J398,$B$1),"")</f>
        <v/>
      </c>
      <c r="W399" s="15" t="str">
        <f>IF(SUM('Control Sample Data'!K$3:K$98)&gt;10,IF(AND(ISNUMBER('Control Sample Data'!K398),'Control Sample Data'!K398&lt;$B$1,'Control Sample Data'!K398&gt;0),'Control Sample Data'!K398,$B$1),"")</f>
        <v/>
      </c>
      <c r="X399" s="15" t="str">
        <f>IF(SUM('Control Sample Data'!L$3:L$98)&gt;10,IF(AND(ISNUMBER('Control Sample Data'!L398),'Control Sample Data'!L398&lt;$B$1,'Control Sample Data'!L398&gt;0),'Control Sample Data'!L398,$B$1),"")</f>
        <v/>
      </c>
      <c r="Y399" s="15" t="str">
        <f>IF(SUM('Control Sample Data'!M$3:M$98)&gt;10,IF(AND(ISNUMBER('Control Sample Data'!M398),'Control Sample Data'!M398&lt;$B$1,'Control Sample Data'!M398&gt;0),'Control Sample Data'!M398,$B$1),"")</f>
        <v/>
      </c>
      <c r="Z399" s="36" t="str">
        <f>IF(ISERROR(VLOOKUP('Choose Housekeeping Genes'!$C14,Calculations!$C$388:$M$483,2,0)),"",VLOOKUP('Choose Housekeeping Genes'!$C14,Calculations!$C$388:$M$483,2,0))</f>
        <v/>
      </c>
      <c r="AA399" s="36" t="str">
        <f>IF(ISERROR(VLOOKUP('Choose Housekeeping Genes'!$C14,Calculations!$C$388:$M$483,3,0)),"",VLOOKUP('Choose Housekeeping Genes'!$C14,Calculations!$C$388:$M$483,3,0))</f>
        <v/>
      </c>
      <c r="AB399" s="36" t="str">
        <f>IF(ISERROR(VLOOKUP('Choose Housekeeping Genes'!$C14,Calculations!$C$388:$M$483,4,0)),"",VLOOKUP('Choose Housekeeping Genes'!$C14,Calculations!$C$388:$M$483,4,0))</f>
        <v/>
      </c>
      <c r="AC399" s="36" t="str">
        <f>IF(ISERROR(VLOOKUP('Choose Housekeeping Genes'!$C14,Calculations!$C$388:$M$483,5,0)),"",VLOOKUP('Choose Housekeeping Genes'!$C14,Calculations!$C$388:$M$483,5,0))</f>
        <v/>
      </c>
      <c r="AD399" s="36" t="str">
        <f>IF(ISERROR(VLOOKUP('Choose Housekeeping Genes'!$C14,Calculations!$C$388:$M$483,6,0)),"",VLOOKUP('Choose Housekeeping Genes'!$C14,Calculations!$C$388:$M$483,6,0))</f>
        <v/>
      </c>
      <c r="AE399" s="36" t="str">
        <f>IF(ISERROR(VLOOKUP('Choose Housekeeping Genes'!$C14,Calculations!$C$388:$M$483,7,0)),"",VLOOKUP('Choose Housekeeping Genes'!$C14,Calculations!$C$388:$M$483,7,0))</f>
        <v/>
      </c>
      <c r="AF399" s="36" t="str">
        <f>IF(ISERROR(VLOOKUP('Choose Housekeeping Genes'!$C14,Calculations!$C$388:$M$483,8,0)),"",VLOOKUP('Choose Housekeeping Genes'!$C14,Calculations!$C$388:$M$483,8,0))</f>
        <v/>
      </c>
      <c r="AG399" s="36" t="str">
        <f>IF(ISERROR(VLOOKUP('Choose Housekeeping Genes'!$C14,Calculations!$C$388:$M$483,9,0)),"",VLOOKUP('Choose Housekeeping Genes'!$C14,Calculations!$C$388:$M$483,9,0))</f>
        <v/>
      </c>
      <c r="AH399" s="36" t="str">
        <f>IF(ISERROR(VLOOKUP('Choose Housekeeping Genes'!$C14,Calculations!$C$388:$M$483,10,0)),"",VLOOKUP('Choose Housekeeping Genes'!$C14,Calculations!$C$388:$M$483,10,0))</f>
        <v/>
      </c>
      <c r="AI399" s="36" t="str">
        <f>IF(ISERROR(VLOOKUP('Choose Housekeeping Genes'!$C14,Calculations!$C$388:$M$483,11,0)),"",VLOOKUP('Choose Housekeeping Genes'!$C14,Calculations!$C$388:$M$483,11,0))</f>
        <v/>
      </c>
      <c r="AJ399" s="36" t="str">
        <f>IF(ISERROR(VLOOKUP('Choose Housekeeping Genes'!$C14,Calculations!$C$383:$AB$483,14,0)),"",VLOOKUP('Choose Housekeeping Genes'!$C14,Calculations!$C$383:$AB$483,14,0))</f>
        <v/>
      </c>
      <c r="AK399" s="36" t="str">
        <f>IF(ISERROR(VLOOKUP('Choose Housekeeping Genes'!$C14,Calculations!$C$383:$AB$483,15,0)),"",VLOOKUP('Choose Housekeeping Genes'!$C14,Calculations!$C$383:$AB$483,15,0))</f>
        <v/>
      </c>
      <c r="AL399" s="36" t="str">
        <f>IF(ISERROR(VLOOKUP('Choose Housekeeping Genes'!$C14,Calculations!$C$383:$AB$483,16,0)),"",VLOOKUP('Choose Housekeeping Genes'!$C14,Calculations!$C$383:$AB$483,16,0))</f>
        <v/>
      </c>
      <c r="AM399" s="36" t="str">
        <f>IF(ISERROR(VLOOKUP('Choose Housekeeping Genes'!$C14,Calculations!$C$383:$AB$483,17,0)),"",VLOOKUP('Choose Housekeeping Genes'!$C14,Calculations!$C$383:$AB$483,17,0))</f>
        <v/>
      </c>
      <c r="AN399" s="36" t="str">
        <f>IF(ISERROR(VLOOKUP('Choose Housekeeping Genes'!$C14,Calculations!$C$383:$AB$483,18,0)),"",VLOOKUP('Choose Housekeeping Genes'!$C14,Calculations!$C$383:$AB$483,18,0))</f>
        <v/>
      </c>
      <c r="AO399" s="36" t="str">
        <f>IF(ISERROR(VLOOKUP('Choose Housekeeping Genes'!$C14,Calculations!$C$383:$AB$483,19,0)),"",VLOOKUP('Choose Housekeeping Genes'!$C14,Calculations!$C$383:$AB$483,19,0))</f>
        <v/>
      </c>
      <c r="AP399" s="36" t="str">
        <f>IF(ISERROR(VLOOKUP('Choose Housekeeping Genes'!$C14,Calculations!$C$383:$AB$483,20,0)),"",VLOOKUP('Choose Housekeeping Genes'!$C14,Calculations!$C$383:$AB$483,20,0))</f>
        <v/>
      </c>
      <c r="AQ399" s="36" t="str">
        <f>IF(ISERROR(VLOOKUP('Choose Housekeeping Genes'!$C14,Calculations!$C$383:$AB$483,21,0)),"",VLOOKUP('Choose Housekeeping Genes'!$C14,Calculations!$C$383:$AB$483,21,0))</f>
        <v/>
      </c>
      <c r="AR399" s="36" t="str">
        <f>IF(ISERROR(VLOOKUP('Choose Housekeeping Genes'!$C14,Calculations!$C$383:$AB$483,22,0)),"",VLOOKUP('Choose Housekeeping Genes'!$C14,Calculations!$C$383:$AB$483,22,0))</f>
        <v/>
      </c>
      <c r="AS399" s="36" t="str">
        <f>IF(ISERROR(VLOOKUP('Choose Housekeeping Genes'!$C14,Calculations!$C$383:$AB$483,23,0)),"",VLOOKUP('Choose Housekeeping Genes'!$C14,Calculations!$C$383:$AB$483,23,0))</f>
        <v/>
      </c>
      <c r="AT399" s="34" t="str">
        <f t="shared" si="386"/>
        <v/>
      </c>
      <c r="AU399" s="34" t="str">
        <f t="shared" si="387"/>
        <v/>
      </c>
      <c r="AV399" s="34" t="str">
        <f t="shared" si="388"/>
        <v/>
      </c>
      <c r="AW399" s="34" t="str">
        <f t="shared" si="389"/>
        <v/>
      </c>
      <c r="AX399" s="34" t="str">
        <f t="shared" si="390"/>
        <v/>
      </c>
      <c r="AY399" s="34" t="str">
        <f t="shared" si="391"/>
        <v/>
      </c>
      <c r="AZ399" s="34" t="str">
        <f t="shared" si="392"/>
        <v/>
      </c>
      <c r="BA399" s="34" t="str">
        <f t="shared" si="393"/>
        <v/>
      </c>
      <c r="BB399" s="34" t="str">
        <f t="shared" si="394"/>
        <v/>
      </c>
      <c r="BC399" s="34" t="str">
        <f t="shared" si="395"/>
        <v/>
      </c>
      <c r="BD399" s="34" t="str">
        <f t="shared" si="356"/>
        <v/>
      </c>
      <c r="BE399" s="34" t="str">
        <f t="shared" si="357"/>
        <v/>
      </c>
      <c r="BF399" s="34" t="str">
        <f t="shared" si="358"/>
        <v/>
      </c>
      <c r="BG399" s="34" t="str">
        <f t="shared" si="359"/>
        <v/>
      </c>
      <c r="BH399" s="34" t="str">
        <f t="shared" si="360"/>
        <v/>
      </c>
      <c r="BI399" s="34" t="str">
        <f t="shared" si="361"/>
        <v/>
      </c>
      <c r="BJ399" s="34" t="str">
        <f t="shared" si="362"/>
        <v/>
      </c>
      <c r="BK399" s="34" t="str">
        <f t="shared" si="363"/>
        <v/>
      </c>
      <c r="BL399" s="34" t="str">
        <f t="shared" si="364"/>
        <v/>
      </c>
      <c r="BM399" s="34" t="str">
        <f t="shared" si="365"/>
        <v/>
      </c>
      <c r="BN399" s="36" t="e">
        <f t="shared" si="354"/>
        <v>#DIV/0!</v>
      </c>
      <c r="BO399" s="36" t="e">
        <f t="shared" si="355"/>
        <v>#DIV/0!</v>
      </c>
      <c r="BP399" s="37" t="str">
        <f t="shared" si="366"/>
        <v/>
      </c>
      <c r="BQ399" s="37" t="str">
        <f t="shared" si="367"/>
        <v/>
      </c>
      <c r="BR399" s="37" t="str">
        <f t="shared" si="368"/>
        <v/>
      </c>
      <c r="BS399" s="37" t="str">
        <f t="shared" si="369"/>
        <v/>
      </c>
      <c r="BT399" s="37" t="str">
        <f t="shared" si="370"/>
        <v/>
      </c>
      <c r="BU399" s="37" t="str">
        <f t="shared" si="371"/>
        <v/>
      </c>
      <c r="BV399" s="37" t="str">
        <f t="shared" si="372"/>
        <v/>
      </c>
      <c r="BW399" s="37" t="str">
        <f t="shared" si="373"/>
        <v/>
      </c>
      <c r="BX399" s="37" t="str">
        <f t="shared" si="374"/>
        <v/>
      </c>
      <c r="BY399" s="37" t="str">
        <f t="shared" si="375"/>
        <v/>
      </c>
      <c r="BZ399" s="37" t="str">
        <f t="shared" si="376"/>
        <v/>
      </c>
      <c r="CA399" s="37" t="str">
        <f t="shared" si="377"/>
        <v/>
      </c>
      <c r="CB399" s="37" t="str">
        <f t="shared" si="378"/>
        <v/>
      </c>
      <c r="CC399" s="37" t="str">
        <f t="shared" si="379"/>
        <v/>
      </c>
      <c r="CD399" s="37" t="str">
        <f t="shared" si="380"/>
        <v/>
      </c>
      <c r="CE399" s="37" t="str">
        <f t="shared" si="381"/>
        <v/>
      </c>
      <c r="CF399" s="37" t="str">
        <f t="shared" si="382"/>
        <v/>
      </c>
      <c r="CG399" s="37" t="str">
        <f t="shared" si="383"/>
        <v/>
      </c>
      <c r="CH399" s="37" t="str">
        <f t="shared" si="384"/>
        <v/>
      </c>
      <c r="CI399" s="37" t="str">
        <f t="shared" si="385"/>
        <v/>
      </c>
    </row>
    <row r="400" spans="1:87" ht="12.75">
      <c r="A400" s="16"/>
      <c r="B400" s="14" t="str">
        <f>'Gene Table'!E399</f>
        <v>PPP2R2A</v>
      </c>
      <c r="C400" s="14" t="s">
        <v>57</v>
      </c>
      <c r="D400" s="15" t="str">
        <f>IF(SUM('Test Sample Data'!D$3:D$98)&gt;10,IF(AND(ISNUMBER('Test Sample Data'!D399),'Test Sample Data'!D399&lt;$B$1,'Test Sample Data'!D399&gt;0),'Test Sample Data'!D399,$B$1),"")</f>
        <v/>
      </c>
      <c r="E400" s="15" t="str">
        <f>IF(SUM('Test Sample Data'!E$3:E$98)&gt;10,IF(AND(ISNUMBER('Test Sample Data'!E399),'Test Sample Data'!E399&lt;$B$1,'Test Sample Data'!E399&gt;0),'Test Sample Data'!E399,$B$1),"")</f>
        <v/>
      </c>
      <c r="F400" s="15" t="str">
        <f>IF(SUM('Test Sample Data'!F$3:F$98)&gt;10,IF(AND(ISNUMBER('Test Sample Data'!F399),'Test Sample Data'!F399&lt;$B$1,'Test Sample Data'!F399&gt;0),'Test Sample Data'!F399,$B$1),"")</f>
        <v/>
      </c>
      <c r="G400" s="15" t="str">
        <f>IF(SUM('Test Sample Data'!G$3:G$98)&gt;10,IF(AND(ISNUMBER('Test Sample Data'!G399),'Test Sample Data'!G399&lt;$B$1,'Test Sample Data'!G399&gt;0),'Test Sample Data'!G399,$B$1),"")</f>
        <v/>
      </c>
      <c r="H400" s="15" t="str">
        <f>IF(SUM('Test Sample Data'!H$3:H$98)&gt;10,IF(AND(ISNUMBER('Test Sample Data'!H399),'Test Sample Data'!H399&lt;$B$1,'Test Sample Data'!H399&gt;0),'Test Sample Data'!H399,$B$1),"")</f>
        <v/>
      </c>
      <c r="I400" s="15" t="str">
        <f>IF(SUM('Test Sample Data'!I$3:I$98)&gt;10,IF(AND(ISNUMBER('Test Sample Data'!I399),'Test Sample Data'!I399&lt;$B$1,'Test Sample Data'!I399&gt;0),'Test Sample Data'!I399,$B$1),"")</f>
        <v/>
      </c>
      <c r="J400" s="15" t="str">
        <f>IF(SUM('Test Sample Data'!J$3:J$98)&gt;10,IF(AND(ISNUMBER('Test Sample Data'!J399),'Test Sample Data'!J399&lt;$B$1,'Test Sample Data'!J399&gt;0),'Test Sample Data'!J399,$B$1),"")</f>
        <v/>
      </c>
      <c r="K400" s="15" t="str">
        <f>IF(SUM('Test Sample Data'!K$3:K$98)&gt;10,IF(AND(ISNUMBER('Test Sample Data'!K399),'Test Sample Data'!K399&lt;$B$1,'Test Sample Data'!K399&gt;0),'Test Sample Data'!K399,$B$1),"")</f>
        <v/>
      </c>
      <c r="L400" s="15" t="str">
        <f>IF(SUM('Test Sample Data'!L$3:L$98)&gt;10,IF(AND(ISNUMBER('Test Sample Data'!L399),'Test Sample Data'!L399&lt;$B$1,'Test Sample Data'!L399&gt;0),'Test Sample Data'!L399,$B$1),"")</f>
        <v/>
      </c>
      <c r="M400" s="15" t="str">
        <f>IF(SUM('Test Sample Data'!M$3:M$98)&gt;10,IF(AND(ISNUMBER('Test Sample Data'!M399),'Test Sample Data'!M399&lt;$B$1,'Test Sample Data'!M399&gt;0),'Test Sample Data'!M399,$B$1),"")</f>
        <v/>
      </c>
      <c r="N400" s="15" t="str">
        <f>'Gene Table'!E399</f>
        <v>PPP2R2A</v>
      </c>
      <c r="O400" s="14" t="s">
        <v>57</v>
      </c>
      <c r="P400" s="15" t="str">
        <f>IF(SUM('Control Sample Data'!D$3:D$98)&gt;10,IF(AND(ISNUMBER('Control Sample Data'!D399),'Control Sample Data'!D399&lt;$B$1,'Control Sample Data'!D399&gt;0),'Control Sample Data'!D399,$B$1),"")</f>
        <v/>
      </c>
      <c r="Q400" s="15" t="str">
        <f>IF(SUM('Control Sample Data'!E$3:E$98)&gt;10,IF(AND(ISNUMBER('Control Sample Data'!E399),'Control Sample Data'!E399&lt;$B$1,'Control Sample Data'!E399&gt;0),'Control Sample Data'!E399,$B$1),"")</f>
        <v/>
      </c>
      <c r="R400" s="15" t="str">
        <f>IF(SUM('Control Sample Data'!F$3:F$98)&gt;10,IF(AND(ISNUMBER('Control Sample Data'!F399),'Control Sample Data'!F399&lt;$B$1,'Control Sample Data'!F399&gt;0),'Control Sample Data'!F399,$B$1),"")</f>
        <v/>
      </c>
      <c r="S400" s="15" t="str">
        <f>IF(SUM('Control Sample Data'!G$3:G$98)&gt;10,IF(AND(ISNUMBER('Control Sample Data'!G399),'Control Sample Data'!G399&lt;$B$1,'Control Sample Data'!G399&gt;0),'Control Sample Data'!G399,$B$1),"")</f>
        <v/>
      </c>
      <c r="T400" s="15" t="str">
        <f>IF(SUM('Control Sample Data'!H$3:H$98)&gt;10,IF(AND(ISNUMBER('Control Sample Data'!H399),'Control Sample Data'!H399&lt;$B$1,'Control Sample Data'!H399&gt;0),'Control Sample Data'!H399,$B$1),"")</f>
        <v/>
      </c>
      <c r="U400" s="15" t="str">
        <f>IF(SUM('Control Sample Data'!I$3:I$98)&gt;10,IF(AND(ISNUMBER('Control Sample Data'!I399),'Control Sample Data'!I399&lt;$B$1,'Control Sample Data'!I399&gt;0),'Control Sample Data'!I399,$B$1),"")</f>
        <v/>
      </c>
      <c r="V400" s="15" t="str">
        <f>IF(SUM('Control Sample Data'!J$3:J$98)&gt;10,IF(AND(ISNUMBER('Control Sample Data'!J399),'Control Sample Data'!J399&lt;$B$1,'Control Sample Data'!J399&gt;0),'Control Sample Data'!J399,$B$1),"")</f>
        <v/>
      </c>
      <c r="W400" s="15" t="str">
        <f>IF(SUM('Control Sample Data'!K$3:K$98)&gt;10,IF(AND(ISNUMBER('Control Sample Data'!K399),'Control Sample Data'!K399&lt;$B$1,'Control Sample Data'!K399&gt;0),'Control Sample Data'!K399,$B$1),"")</f>
        <v/>
      </c>
      <c r="X400" s="15" t="str">
        <f>IF(SUM('Control Sample Data'!L$3:L$98)&gt;10,IF(AND(ISNUMBER('Control Sample Data'!L399),'Control Sample Data'!L399&lt;$B$1,'Control Sample Data'!L399&gt;0),'Control Sample Data'!L399,$B$1),"")</f>
        <v/>
      </c>
      <c r="Y400" s="15" t="str">
        <f>IF(SUM('Control Sample Data'!M$3:M$98)&gt;10,IF(AND(ISNUMBER('Control Sample Data'!M399),'Control Sample Data'!M399&lt;$B$1,'Control Sample Data'!M399&gt;0),'Control Sample Data'!M399,$B$1),"")</f>
        <v/>
      </c>
      <c r="Z400" s="36" t="str">
        <f>IF(ISERROR(VLOOKUP('Choose Housekeeping Genes'!$C15,Calculations!$C$388:$M$483,2,0)),"",VLOOKUP('Choose Housekeeping Genes'!$C15,Calculations!$C$388:$M$483,2,0))</f>
        <v/>
      </c>
      <c r="AA400" s="36" t="str">
        <f>IF(ISERROR(VLOOKUP('Choose Housekeeping Genes'!$C15,Calculations!$C$388:$M$483,3,0)),"",VLOOKUP('Choose Housekeeping Genes'!$C15,Calculations!$C$388:$M$483,3,0))</f>
        <v/>
      </c>
      <c r="AB400" s="36" t="str">
        <f>IF(ISERROR(VLOOKUP('Choose Housekeeping Genes'!$C15,Calculations!$C$388:$M$483,4,0)),"",VLOOKUP('Choose Housekeeping Genes'!$C15,Calculations!$C$388:$M$483,4,0))</f>
        <v/>
      </c>
      <c r="AC400" s="36" t="str">
        <f>IF(ISERROR(VLOOKUP('Choose Housekeeping Genes'!$C15,Calculations!$C$388:$M$483,5,0)),"",VLOOKUP('Choose Housekeeping Genes'!$C15,Calculations!$C$388:$M$483,5,0))</f>
        <v/>
      </c>
      <c r="AD400" s="36" t="str">
        <f>IF(ISERROR(VLOOKUP('Choose Housekeeping Genes'!$C15,Calculations!$C$388:$M$483,6,0)),"",VLOOKUP('Choose Housekeeping Genes'!$C15,Calculations!$C$388:$M$483,6,0))</f>
        <v/>
      </c>
      <c r="AE400" s="36" t="str">
        <f>IF(ISERROR(VLOOKUP('Choose Housekeeping Genes'!$C15,Calculations!$C$388:$M$483,7,0)),"",VLOOKUP('Choose Housekeeping Genes'!$C15,Calculations!$C$388:$M$483,7,0))</f>
        <v/>
      </c>
      <c r="AF400" s="36" t="str">
        <f>IF(ISERROR(VLOOKUP('Choose Housekeeping Genes'!$C15,Calculations!$C$388:$M$483,8,0)),"",VLOOKUP('Choose Housekeeping Genes'!$C15,Calculations!$C$388:$M$483,8,0))</f>
        <v/>
      </c>
      <c r="AG400" s="36" t="str">
        <f>IF(ISERROR(VLOOKUP('Choose Housekeeping Genes'!$C15,Calculations!$C$388:$M$483,9,0)),"",VLOOKUP('Choose Housekeeping Genes'!$C15,Calculations!$C$388:$M$483,9,0))</f>
        <v/>
      </c>
      <c r="AH400" s="36" t="str">
        <f>IF(ISERROR(VLOOKUP('Choose Housekeeping Genes'!$C15,Calculations!$C$388:$M$483,10,0)),"",VLOOKUP('Choose Housekeeping Genes'!$C15,Calculations!$C$388:$M$483,10,0))</f>
        <v/>
      </c>
      <c r="AI400" s="36" t="str">
        <f>IF(ISERROR(VLOOKUP('Choose Housekeeping Genes'!$C15,Calculations!$C$388:$M$483,11,0)),"",VLOOKUP('Choose Housekeeping Genes'!$C15,Calculations!$C$388:$M$483,11,0))</f>
        <v/>
      </c>
      <c r="AJ400" s="36" t="str">
        <f>IF(ISERROR(VLOOKUP('Choose Housekeeping Genes'!$C15,Calculations!$C$383:$AB$483,14,0)),"",VLOOKUP('Choose Housekeeping Genes'!$C15,Calculations!$C$383:$AB$483,14,0))</f>
        <v/>
      </c>
      <c r="AK400" s="36" t="str">
        <f>IF(ISERROR(VLOOKUP('Choose Housekeeping Genes'!$C15,Calculations!$C$383:$AB$483,15,0)),"",VLOOKUP('Choose Housekeeping Genes'!$C15,Calculations!$C$383:$AB$483,15,0))</f>
        <v/>
      </c>
      <c r="AL400" s="36" t="str">
        <f>IF(ISERROR(VLOOKUP('Choose Housekeeping Genes'!$C15,Calculations!$C$383:$AB$483,16,0)),"",VLOOKUP('Choose Housekeeping Genes'!$C15,Calculations!$C$383:$AB$483,16,0))</f>
        <v/>
      </c>
      <c r="AM400" s="36" t="str">
        <f>IF(ISERROR(VLOOKUP('Choose Housekeeping Genes'!$C15,Calculations!$C$383:$AB$483,17,0)),"",VLOOKUP('Choose Housekeeping Genes'!$C15,Calculations!$C$383:$AB$483,17,0))</f>
        <v/>
      </c>
      <c r="AN400" s="36" t="str">
        <f>IF(ISERROR(VLOOKUP('Choose Housekeeping Genes'!$C15,Calculations!$C$383:$AB$483,18,0)),"",VLOOKUP('Choose Housekeeping Genes'!$C15,Calculations!$C$383:$AB$483,18,0))</f>
        <v/>
      </c>
      <c r="AO400" s="36" t="str">
        <f>IF(ISERROR(VLOOKUP('Choose Housekeeping Genes'!$C15,Calculations!$C$383:$AB$483,19,0)),"",VLOOKUP('Choose Housekeeping Genes'!$C15,Calculations!$C$383:$AB$483,19,0))</f>
        <v/>
      </c>
      <c r="AP400" s="36" t="str">
        <f>IF(ISERROR(VLOOKUP('Choose Housekeeping Genes'!$C15,Calculations!$C$383:$AB$483,20,0)),"",VLOOKUP('Choose Housekeeping Genes'!$C15,Calculations!$C$383:$AB$483,20,0))</f>
        <v/>
      </c>
      <c r="AQ400" s="36" t="str">
        <f>IF(ISERROR(VLOOKUP('Choose Housekeeping Genes'!$C15,Calculations!$C$383:$AB$483,21,0)),"",VLOOKUP('Choose Housekeeping Genes'!$C15,Calculations!$C$383:$AB$483,21,0))</f>
        <v/>
      </c>
      <c r="AR400" s="36" t="str">
        <f>IF(ISERROR(VLOOKUP('Choose Housekeeping Genes'!$C15,Calculations!$C$383:$AB$483,22,0)),"",VLOOKUP('Choose Housekeeping Genes'!$C15,Calculations!$C$383:$AB$483,22,0))</f>
        <v/>
      </c>
      <c r="AS400" s="36" t="str">
        <f>IF(ISERROR(VLOOKUP('Choose Housekeeping Genes'!$C15,Calculations!$C$383:$AB$483,23,0)),"",VLOOKUP('Choose Housekeeping Genes'!$C15,Calculations!$C$383:$AB$483,23,0))</f>
        <v/>
      </c>
      <c r="AT400" s="34" t="str">
        <f t="shared" si="386"/>
        <v/>
      </c>
      <c r="AU400" s="34" t="str">
        <f t="shared" si="387"/>
        <v/>
      </c>
      <c r="AV400" s="34" t="str">
        <f t="shared" si="388"/>
        <v/>
      </c>
      <c r="AW400" s="34" t="str">
        <f t="shared" si="389"/>
        <v/>
      </c>
      <c r="AX400" s="34" t="str">
        <f t="shared" si="390"/>
        <v/>
      </c>
      <c r="AY400" s="34" t="str">
        <f t="shared" si="391"/>
        <v/>
      </c>
      <c r="AZ400" s="34" t="str">
        <f t="shared" si="392"/>
        <v/>
      </c>
      <c r="BA400" s="34" t="str">
        <f t="shared" si="393"/>
        <v/>
      </c>
      <c r="BB400" s="34" t="str">
        <f t="shared" si="394"/>
        <v/>
      </c>
      <c r="BC400" s="34" t="str">
        <f t="shared" si="395"/>
        <v/>
      </c>
      <c r="BD400" s="34" t="str">
        <f t="shared" si="356"/>
        <v/>
      </c>
      <c r="BE400" s="34" t="str">
        <f t="shared" si="357"/>
        <v/>
      </c>
      <c r="BF400" s="34" t="str">
        <f t="shared" si="358"/>
        <v/>
      </c>
      <c r="BG400" s="34" t="str">
        <f t="shared" si="359"/>
        <v/>
      </c>
      <c r="BH400" s="34" t="str">
        <f t="shared" si="360"/>
        <v/>
      </c>
      <c r="BI400" s="34" t="str">
        <f t="shared" si="361"/>
        <v/>
      </c>
      <c r="BJ400" s="34" t="str">
        <f t="shared" si="362"/>
        <v/>
      </c>
      <c r="BK400" s="34" t="str">
        <f t="shared" si="363"/>
        <v/>
      </c>
      <c r="BL400" s="34" t="str">
        <f t="shared" si="364"/>
        <v/>
      </c>
      <c r="BM400" s="34" t="str">
        <f t="shared" si="365"/>
        <v/>
      </c>
      <c r="BN400" s="36" t="e">
        <f t="shared" si="354"/>
        <v>#DIV/0!</v>
      </c>
      <c r="BO400" s="36" t="e">
        <f t="shared" si="355"/>
        <v>#DIV/0!</v>
      </c>
      <c r="BP400" s="37" t="str">
        <f t="shared" si="366"/>
        <v/>
      </c>
      <c r="BQ400" s="37" t="str">
        <f t="shared" si="367"/>
        <v/>
      </c>
      <c r="BR400" s="37" t="str">
        <f t="shared" si="368"/>
        <v/>
      </c>
      <c r="BS400" s="37" t="str">
        <f t="shared" si="369"/>
        <v/>
      </c>
      <c r="BT400" s="37" t="str">
        <f t="shared" si="370"/>
        <v/>
      </c>
      <c r="BU400" s="37" t="str">
        <f t="shared" si="371"/>
        <v/>
      </c>
      <c r="BV400" s="37" t="str">
        <f t="shared" si="372"/>
        <v/>
      </c>
      <c r="BW400" s="37" t="str">
        <f t="shared" si="373"/>
        <v/>
      </c>
      <c r="BX400" s="37" t="str">
        <f t="shared" si="374"/>
        <v/>
      </c>
      <c r="BY400" s="37" t="str">
        <f t="shared" si="375"/>
        <v/>
      </c>
      <c r="BZ400" s="37" t="str">
        <f t="shared" si="376"/>
        <v/>
      </c>
      <c r="CA400" s="37" t="str">
        <f t="shared" si="377"/>
        <v/>
      </c>
      <c r="CB400" s="37" t="str">
        <f t="shared" si="378"/>
        <v/>
      </c>
      <c r="CC400" s="37" t="str">
        <f t="shared" si="379"/>
        <v/>
      </c>
      <c r="CD400" s="37" t="str">
        <f t="shared" si="380"/>
        <v/>
      </c>
      <c r="CE400" s="37" t="str">
        <f t="shared" si="381"/>
        <v/>
      </c>
      <c r="CF400" s="37" t="str">
        <f t="shared" si="382"/>
        <v/>
      </c>
      <c r="CG400" s="37" t="str">
        <f t="shared" si="383"/>
        <v/>
      </c>
      <c r="CH400" s="37" t="str">
        <f t="shared" si="384"/>
        <v/>
      </c>
      <c r="CI400" s="37" t="str">
        <f t="shared" si="385"/>
        <v/>
      </c>
    </row>
    <row r="401" spans="1:87" ht="12.75">
      <c r="A401" s="16"/>
      <c r="B401" s="14" t="str">
        <f>'Gene Table'!E400</f>
        <v>PPP2R1B</v>
      </c>
      <c r="C401" s="14" t="s">
        <v>61</v>
      </c>
      <c r="D401" s="15" t="str">
        <f>IF(SUM('Test Sample Data'!D$3:D$98)&gt;10,IF(AND(ISNUMBER('Test Sample Data'!D400),'Test Sample Data'!D400&lt;$B$1,'Test Sample Data'!D400&gt;0),'Test Sample Data'!D400,$B$1),"")</f>
        <v/>
      </c>
      <c r="E401" s="15" t="str">
        <f>IF(SUM('Test Sample Data'!E$3:E$98)&gt;10,IF(AND(ISNUMBER('Test Sample Data'!E400),'Test Sample Data'!E400&lt;$B$1,'Test Sample Data'!E400&gt;0),'Test Sample Data'!E400,$B$1),"")</f>
        <v/>
      </c>
      <c r="F401" s="15" t="str">
        <f>IF(SUM('Test Sample Data'!F$3:F$98)&gt;10,IF(AND(ISNUMBER('Test Sample Data'!F400),'Test Sample Data'!F400&lt;$B$1,'Test Sample Data'!F400&gt;0),'Test Sample Data'!F400,$B$1),"")</f>
        <v/>
      </c>
      <c r="G401" s="15" t="str">
        <f>IF(SUM('Test Sample Data'!G$3:G$98)&gt;10,IF(AND(ISNUMBER('Test Sample Data'!G400),'Test Sample Data'!G400&lt;$B$1,'Test Sample Data'!G400&gt;0),'Test Sample Data'!G400,$B$1),"")</f>
        <v/>
      </c>
      <c r="H401" s="15" t="str">
        <f>IF(SUM('Test Sample Data'!H$3:H$98)&gt;10,IF(AND(ISNUMBER('Test Sample Data'!H400),'Test Sample Data'!H400&lt;$B$1,'Test Sample Data'!H400&gt;0),'Test Sample Data'!H400,$B$1),"")</f>
        <v/>
      </c>
      <c r="I401" s="15" t="str">
        <f>IF(SUM('Test Sample Data'!I$3:I$98)&gt;10,IF(AND(ISNUMBER('Test Sample Data'!I400),'Test Sample Data'!I400&lt;$B$1,'Test Sample Data'!I400&gt;0),'Test Sample Data'!I400,$B$1),"")</f>
        <v/>
      </c>
      <c r="J401" s="15" t="str">
        <f>IF(SUM('Test Sample Data'!J$3:J$98)&gt;10,IF(AND(ISNUMBER('Test Sample Data'!J400),'Test Sample Data'!J400&lt;$B$1,'Test Sample Data'!J400&gt;0),'Test Sample Data'!J400,$B$1),"")</f>
        <v/>
      </c>
      <c r="K401" s="15" t="str">
        <f>IF(SUM('Test Sample Data'!K$3:K$98)&gt;10,IF(AND(ISNUMBER('Test Sample Data'!K400),'Test Sample Data'!K400&lt;$B$1,'Test Sample Data'!K400&gt;0),'Test Sample Data'!K400,$B$1),"")</f>
        <v/>
      </c>
      <c r="L401" s="15" t="str">
        <f>IF(SUM('Test Sample Data'!L$3:L$98)&gt;10,IF(AND(ISNUMBER('Test Sample Data'!L400),'Test Sample Data'!L400&lt;$B$1,'Test Sample Data'!L400&gt;0),'Test Sample Data'!L400,$B$1),"")</f>
        <v/>
      </c>
      <c r="M401" s="15" t="str">
        <f>IF(SUM('Test Sample Data'!M$3:M$98)&gt;10,IF(AND(ISNUMBER('Test Sample Data'!M400),'Test Sample Data'!M400&lt;$B$1,'Test Sample Data'!M400&gt;0),'Test Sample Data'!M400,$B$1),"")</f>
        <v/>
      </c>
      <c r="N401" s="15" t="str">
        <f>'Gene Table'!E400</f>
        <v>PPP2R1B</v>
      </c>
      <c r="O401" s="14" t="s">
        <v>61</v>
      </c>
      <c r="P401" s="15" t="str">
        <f>IF(SUM('Control Sample Data'!D$3:D$98)&gt;10,IF(AND(ISNUMBER('Control Sample Data'!D400),'Control Sample Data'!D400&lt;$B$1,'Control Sample Data'!D400&gt;0),'Control Sample Data'!D400,$B$1),"")</f>
        <v/>
      </c>
      <c r="Q401" s="15" t="str">
        <f>IF(SUM('Control Sample Data'!E$3:E$98)&gt;10,IF(AND(ISNUMBER('Control Sample Data'!E400),'Control Sample Data'!E400&lt;$B$1,'Control Sample Data'!E400&gt;0),'Control Sample Data'!E400,$B$1),"")</f>
        <v/>
      </c>
      <c r="R401" s="15" t="str">
        <f>IF(SUM('Control Sample Data'!F$3:F$98)&gt;10,IF(AND(ISNUMBER('Control Sample Data'!F400),'Control Sample Data'!F400&lt;$B$1,'Control Sample Data'!F400&gt;0),'Control Sample Data'!F400,$B$1),"")</f>
        <v/>
      </c>
      <c r="S401" s="15" t="str">
        <f>IF(SUM('Control Sample Data'!G$3:G$98)&gt;10,IF(AND(ISNUMBER('Control Sample Data'!G400),'Control Sample Data'!G400&lt;$B$1,'Control Sample Data'!G400&gt;0),'Control Sample Data'!G400,$B$1),"")</f>
        <v/>
      </c>
      <c r="T401" s="15" t="str">
        <f>IF(SUM('Control Sample Data'!H$3:H$98)&gt;10,IF(AND(ISNUMBER('Control Sample Data'!H400),'Control Sample Data'!H400&lt;$B$1,'Control Sample Data'!H400&gt;0),'Control Sample Data'!H400,$B$1),"")</f>
        <v/>
      </c>
      <c r="U401" s="15" t="str">
        <f>IF(SUM('Control Sample Data'!I$3:I$98)&gt;10,IF(AND(ISNUMBER('Control Sample Data'!I400),'Control Sample Data'!I400&lt;$B$1,'Control Sample Data'!I400&gt;0),'Control Sample Data'!I400,$B$1),"")</f>
        <v/>
      </c>
      <c r="V401" s="15" t="str">
        <f>IF(SUM('Control Sample Data'!J$3:J$98)&gt;10,IF(AND(ISNUMBER('Control Sample Data'!J400),'Control Sample Data'!J400&lt;$B$1,'Control Sample Data'!J400&gt;0),'Control Sample Data'!J400,$B$1),"")</f>
        <v/>
      </c>
      <c r="W401" s="15" t="str">
        <f>IF(SUM('Control Sample Data'!K$3:K$98)&gt;10,IF(AND(ISNUMBER('Control Sample Data'!K400),'Control Sample Data'!K400&lt;$B$1,'Control Sample Data'!K400&gt;0),'Control Sample Data'!K400,$B$1),"")</f>
        <v/>
      </c>
      <c r="X401" s="15" t="str">
        <f>IF(SUM('Control Sample Data'!L$3:L$98)&gt;10,IF(AND(ISNUMBER('Control Sample Data'!L400),'Control Sample Data'!L400&lt;$B$1,'Control Sample Data'!L400&gt;0),'Control Sample Data'!L400,$B$1),"")</f>
        <v/>
      </c>
      <c r="Y401" s="15" t="str">
        <f>IF(SUM('Control Sample Data'!M$3:M$98)&gt;10,IF(AND(ISNUMBER('Control Sample Data'!M400),'Control Sample Data'!M400&lt;$B$1,'Control Sample Data'!M400&gt;0),'Control Sample Data'!M400,$B$1),"")</f>
        <v/>
      </c>
      <c r="Z401" s="36" t="str">
        <f>IF(ISERROR(VLOOKUP('Choose Housekeeping Genes'!$C16,Calculations!$C$388:$M$483,2,0)),"",VLOOKUP('Choose Housekeeping Genes'!$C16,Calculations!$C$388:$M$483,2,0))</f>
        <v/>
      </c>
      <c r="AA401" s="36" t="str">
        <f>IF(ISERROR(VLOOKUP('Choose Housekeeping Genes'!$C16,Calculations!$C$388:$M$483,3,0)),"",VLOOKUP('Choose Housekeeping Genes'!$C16,Calculations!$C$388:$M$483,3,0))</f>
        <v/>
      </c>
      <c r="AB401" s="36" t="str">
        <f>IF(ISERROR(VLOOKUP('Choose Housekeeping Genes'!$C16,Calculations!$C$388:$M$483,4,0)),"",VLOOKUP('Choose Housekeeping Genes'!$C16,Calculations!$C$388:$M$483,4,0))</f>
        <v/>
      </c>
      <c r="AC401" s="36" t="str">
        <f>IF(ISERROR(VLOOKUP('Choose Housekeeping Genes'!$C16,Calculations!$C$388:$M$483,5,0)),"",VLOOKUP('Choose Housekeeping Genes'!$C16,Calculations!$C$388:$M$483,5,0))</f>
        <v/>
      </c>
      <c r="AD401" s="36" t="str">
        <f>IF(ISERROR(VLOOKUP('Choose Housekeeping Genes'!$C16,Calculations!$C$388:$M$483,6,0)),"",VLOOKUP('Choose Housekeeping Genes'!$C16,Calculations!$C$388:$M$483,6,0))</f>
        <v/>
      </c>
      <c r="AE401" s="36" t="str">
        <f>IF(ISERROR(VLOOKUP('Choose Housekeeping Genes'!$C16,Calculations!$C$388:$M$483,7,0)),"",VLOOKUP('Choose Housekeeping Genes'!$C16,Calculations!$C$388:$M$483,7,0))</f>
        <v/>
      </c>
      <c r="AF401" s="36" t="str">
        <f>IF(ISERROR(VLOOKUP('Choose Housekeeping Genes'!$C16,Calculations!$C$388:$M$483,8,0)),"",VLOOKUP('Choose Housekeeping Genes'!$C16,Calculations!$C$388:$M$483,8,0))</f>
        <v/>
      </c>
      <c r="AG401" s="36" t="str">
        <f>IF(ISERROR(VLOOKUP('Choose Housekeeping Genes'!$C16,Calculations!$C$388:$M$483,9,0)),"",VLOOKUP('Choose Housekeeping Genes'!$C16,Calculations!$C$388:$M$483,9,0))</f>
        <v/>
      </c>
      <c r="AH401" s="36" t="str">
        <f>IF(ISERROR(VLOOKUP('Choose Housekeeping Genes'!$C16,Calculations!$C$388:$M$483,10,0)),"",VLOOKUP('Choose Housekeeping Genes'!$C16,Calculations!$C$388:$M$483,10,0))</f>
        <v/>
      </c>
      <c r="AI401" s="36" t="str">
        <f>IF(ISERROR(VLOOKUP('Choose Housekeeping Genes'!$C16,Calculations!$C$388:$M$483,11,0)),"",VLOOKUP('Choose Housekeeping Genes'!$C16,Calculations!$C$388:$M$483,11,0))</f>
        <v/>
      </c>
      <c r="AJ401" s="36" t="str">
        <f>IF(ISERROR(VLOOKUP('Choose Housekeeping Genes'!$C16,Calculations!$C$383:$AB$483,14,0)),"",VLOOKUP('Choose Housekeeping Genes'!$C16,Calculations!$C$383:$AB$483,14,0))</f>
        <v/>
      </c>
      <c r="AK401" s="36" t="str">
        <f>IF(ISERROR(VLOOKUP('Choose Housekeeping Genes'!$C16,Calculations!$C$383:$AB$483,15,0)),"",VLOOKUP('Choose Housekeeping Genes'!$C16,Calculations!$C$383:$AB$483,15,0))</f>
        <v/>
      </c>
      <c r="AL401" s="36" t="str">
        <f>IF(ISERROR(VLOOKUP('Choose Housekeeping Genes'!$C16,Calculations!$C$383:$AB$483,16,0)),"",VLOOKUP('Choose Housekeeping Genes'!$C16,Calculations!$C$383:$AB$483,16,0))</f>
        <v/>
      </c>
      <c r="AM401" s="36" t="str">
        <f>IF(ISERROR(VLOOKUP('Choose Housekeeping Genes'!$C16,Calculations!$C$383:$AB$483,17,0)),"",VLOOKUP('Choose Housekeeping Genes'!$C16,Calculations!$C$383:$AB$483,17,0))</f>
        <v/>
      </c>
      <c r="AN401" s="36" t="str">
        <f>IF(ISERROR(VLOOKUP('Choose Housekeeping Genes'!$C16,Calculations!$C$383:$AB$483,18,0)),"",VLOOKUP('Choose Housekeeping Genes'!$C16,Calculations!$C$383:$AB$483,18,0))</f>
        <v/>
      </c>
      <c r="AO401" s="36" t="str">
        <f>IF(ISERROR(VLOOKUP('Choose Housekeeping Genes'!$C16,Calculations!$C$383:$AB$483,19,0)),"",VLOOKUP('Choose Housekeeping Genes'!$C16,Calculations!$C$383:$AB$483,19,0))</f>
        <v/>
      </c>
      <c r="AP401" s="36" t="str">
        <f>IF(ISERROR(VLOOKUP('Choose Housekeeping Genes'!$C16,Calculations!$C$383:$AB$483,20,0)),"",VLOOKUP('Choose Housekeeping Genes'!$C16,Calculations!$C$383:$AB$483,20,0))</f>
        <v/>
      </c>
      <c r="AQ401" s="36" t="str">
        <f>IF(ISERROR(VLOOKUP('Choose Housekeeping Genes'!$C16,Calculations!$C$383:$AB$483,21,0)),"",VLOOKUP('Choose Housekeeping Genes'!$C16,Calculations!$C$383:$AB$483,21,0))</f>
        <v/>
      </c>
      <c r="AR401" s="36" t="str">
        <f>IF(ISERROR(VLOOKUP('Choose Housekeeping Genes'!$C16,Calculations!$C$383:$AB$483,22,0)),"",VLOOKUP('Choose Housekeeping Genes'!$C16,Calculations!$C$383:$AB$483,22,0))</f>
        <v/>
      </c>
      <c r="AS401" s="36" t="str">
        <f>IF(ISERROR(VLOOKUP('Choose Housekeeping Genes'!$C16,Calculations!$C$383:$AB$483,23,0)),"",VLOOKUP('Choose Housekeeping Genes'!$C16,Calculations!$C$383:$AB$483,23,0))</f>
        <v/>
      </c>
      <c r="AT401" s="34" t="str">
        <f t="shared" si="386"/>
        <v/>
      </c>
      <c r="AU401" s="34" t="str">
        <f t="shared" si="387"/>
        <v/>
      </c>
      <c r="AV401" s="34" t="str">
        <f t="shared" si="388"/>
        <v/>
      </c>
      <c r="AW401" s="34" t="str">
        <f t="shared" si="389"/>
        <v/>
      </c>
      <c r="AX401" s="34" t="str">
        <f t="shared" si="390"/>
        <v/>
      </c>
      <c r="AY401" s="34" t="str">
        <f t="shared" si="391"/>
        <v/>
      </c>
      <c r="AZ401" s="34" t="str">
        <f t="shared" si="392"/>
        <v/>
      </c>
      <c r="BA401" s="34" t="str">
        <f t="shared" si="393"/>
        <v/>
      </c>
      <c r="BB401" s="34" t="str">
        <f t="shared" si="394"/>
        <v/>
      </c>
      <c r="BC401" s="34" t="str">
        <f t="shared" si="395"/>
        <v/>
      </c>
      <c r="BD401" s="34" t="str">
        <f t="shared" si="356"/>
        <v/>
      </c>
      <c r="BE401" s="34" t="str">
        <f t="shared" si="357"/>
        <v/>
      </c>
      <c r="BF401" s="34" t="str">
        <f t="shared" si="358"/>
        <v/>
      </c>
      <c r="BG401" s="34" t="str">
        <f t="shared" si="359"/>
        <v/>
      </c>
      <c r="BH401" s="34" t="str">
        <f t="shared" si="360"/>
        <v/>
      </c>
      <c r="BI401" s="34" t="str">
        <f t="shared" si="361"/>
        <v/>
      </c>
      <c r="BJ401" s="34" t="str">
        <f t="shared" si="362"/>
        <v/>
      </c>
      <c r="BK401" s="34" t="str">
        <f t="shared" si="363"/>
        <v/>
      </c>
      <c r="BL401" s="34" t="str">
        <f t="shared" si="364"/>
        <v/>
      </c>
      <c r="BM401" s="34" t="str">
        <f t="shared" si="365"/>
        <v/>
      </c>
      <c r="BN401" s="36" t="e">
        <f t="shared" si="354"/>
        <v>#DIV/0!</v>
      </c>
      <c r="BO401" s="36" t="e">
        <f t="shared" si="355"/>
        <v>#DIV/0!</v>
      </c>
      <c r="BP401" s="37" t="str">
        <f t="shared" si="366"/>
        <v/>
      </c>
      <c r="BQ401" s="37" t="str">
        <f t="shared" si="367"/>
        <v/>
      </c>
      <c r="BR401" s="37" t="str">
        <f t="shared" si="368"/>
        <v/>
      </c>
      <c r="BS401" s="37" t="str">
        <f t="shared" si="369"/>
        <v/>
      </c>
      <c r="BT401" s="37" t="str">
        <f t="shared" si="370"/>
        <v/>
      </c>
      <c r="BU401" s="37" t="str">
        <f t="shared" si="371"/>
        <v/>
      </c>
      <c r="BV401" s="37" t="str">
        <f t="shared" si="372"/>
        <v/>
      </c>
      <c r="BW401" s="37" t="str">
        <f t="shared" si="373"/>
        <v/>
      </c>
      <c r="BX401" s="37" t="str">
        <f t="shared" si="374"/>
        <v/>
      </c>
      <c r="BY401" s="37" t="str">
        <f t="shared" si="375"/>
        <v/>
      </c>
      <c r="BZ401" s="37" t="str">
        <f t="shared" si="376"/>
        <v/>
      </c>
      <c r="CA401" s="37" t="str">
        <f t="shared" si="377"/>
        <v/>
      </c>
      <c r="CB401" s="37" t="str">
        <f t="shared" si="378"/>
        <v/>
      </c>
      <c r="CC401" s="37" t="str">
        <f t="shared" si="379"/>
        <v/>
      </c>
      <c r="CD401" s="37" t="str">
        <f t="shared" si="380"/>
        <v/>
      </c>
      <c r="CE401" s="37" t="str">
        <f t="shared" si="381"/>
        <v/>
      </c>
      <c r="CF401" s="37" t="str">
        <f t="shared" si="382"/>
        <v/>
      </c>
      <c r="CG401" s="37" t="str">
        <f t="shared" si="383"/>
        <v/>
      </c>
      <c r="CH401" s="37" t="str">
        <f t="shared" si="384"/>
        <v/>
      </c>
      <c r="CI401" s="37" t="str">
        <f t="shared" si="385"/>
        <v/>
      </c>
    </row>
    <row r="402" spans="1:87" ht="12.75">
      <c r="A402" s="16"/>
      <c r="B402" s="14" t="str">
        <f>'Gene Table'!E401</f>
        <v>ZWILCH</v>
      </c>
      <c r="C402" s="14" t="s">
        <v>65</v>
      </c>
      <c r="D402" s="15" t="str">
        <f>IF(SUM('Test Sample Data'!D$3:D$98)&gt;10,IF(AND(ISNUMBER('Test Sample Data'!D401),'Test Sample Data'!D401&lt;$B$1,'Test Sample Data'!D401&gt;0),'Test Sample Data'!D401,$B$1),"")</f>
        <v/>
      </c>
      <c r="E402" s="15" t="str">
        <f>IF(SUM('Test Sample Data'!E$3:E$98)&gt;10,IF(AND(ISNUMBER('Test Sample Data'!E401),'Test Sample Data'!E401&lt;$B$1,'Test Sample Data'!E401&gt;0),'Test Sample Data'!E401,$B$1),"")</f>
        <v/>
      </c>
      <c r="F402" s="15" t="str">
        <f>IF(SUM('Test Sample Data'!F$3:F$98)&gt;10,IF(AND(ISNUMBER('Test Sample Data'!F401),'Test Sample Data'!F401&lt;$B$1,'Test Sample Data'!F401&gt;0),'Test Sample Data'!F401,$B$1),"")</f>
        <v/>
      </c>
      <c r="G402" s="15" t="str">
        <f>IF(SUM('Test Sample Data'!G$3:G$98)&gt;10,IF(AND(ISNUMBER('Test Sample Data'!G401),'Test Sample Data'!G401&lt;$B$1,'Test Sample Data'!G401&gt;0),'Test Sample Data'!G401,$B$1),"")</f>
        <v/>
      </c>
      <c r="H402" s="15" t="str">
        <f>IF(SUM('Test Sample Data'!H$3:H$98)&gt;10,IF(AND(ISNUMBER('Test Sample Data'!H401),'Test Sample Data'!H401&lt;$B$1,'Test Sample Data'!H401&gt;0),'Test Sample Data'!H401,$B$1),"")</f>
        <v/>
      </c>
      <c r="I402" s="15" t="str">
        <f>IF(SUM('Test Sample Data'!I$3:I$98)&gt;10,IF(AND(ISNUMBER('Test Sample Data'!I401),'Test Sample Data'!I401&lt;$B$1,'Test Sample Data'!I401&gt;0),'Test Sample Data'!I401,$B$1),"")</f>
        <v/>
      </c>
      <c r="J402" s="15" t="str">
        <f>IF(SUM('Test Sample Data'!J$3:J$98)&gt;10,IF(AND(ISNUMBER('Test Sample Data'!J401),'Test Sample Data'!J401&lt;$B$1,'Test Sample Data'!J401&gt;0),'Test Sample Data'!J401,$B$1),"")</f>
        <v/>
      </c>
      <c r="K402" s="15" t="str">
        <f>IF(SUM('Test Sample Data'!K$3:K$98)&gt;10,IF(AND(ISNUMBER('Test Sample Data'!K401),'Test Sample Data'!K401&lt;$B$1,'Test Sample Data'!K401&gt;0),'Test Sample Data'!K401,$B$1),"")</f>
        <v/>
      </c>
      <c r="L402" s="15" t="str">
        <f>IF(SUM('Test Sample Data'!L$3:L$98)&gt;10,IF(AND(ISNUMBER('Test Sample Data'!L401),'Test Sample Data'!L401&lt;$B$1,'Test Sample Data'!L401&gt;0),'Test Sample Data'!L401,$B$1),"")</f>
        <v/>
      </c>
      <c r="M402" s="15" t="str">
        <f>IF(SUM('Test Sample Data'!M$3:M$98)&gt;10,IF(AND(ISNUMBER('Test Sample Data'!M401),'Test Sample Data'!M401&lt;$B$1,'Test Sample Data'!M401&gt;0),'Test Sample Data'!M401,$B$1),"")</f>
        <v/>
      </c>
      <c r="N402" s="15" t="str">
        <f>'Gene Table'!E401</f>
        <v>ZWILCH</v>
      </c>
      <c r="O402" s="14" t="s">
        <v>65</v>
      </c>
      <c r="P402" s="15" t="str">
        <f>IF(SUM('Control Sample Data'!D$3:D$98)&gt;10,IF(AND(ISNUMBER('Control Sample Data'!D401),'Control Sample Data'!D401&lt;$B$1,'Control Sample Data'!D401&gt;0),'Control Sample Data'!D401,$B$1),"")</f>
        <v/>
      </c>
      <c r="Q402" s="15" t="str">
        <f>IF(SUM('Control Sample Data'!E$3:E$98)&gt;10,IF(AND(ISNUMBER('Control Sample Data'!E401),'Control Sample Data'!E401&lt;$B$1,'Control Sample Data'!E401&gt;0),'Control Sample Data'!E401,$B$1),"")</f>
        <v/>
      </c>
      <c r="R402" s="15" t="str">
        <f>IF(SUM('Control Sample Data'!F$3:F$98)&gt;10,IF(AND(ISNUMBER('Control Sample Data'!F401),'Control Sample Data'!F401&lt;$B$1,'Control Sample Data'!F401&gt;0),'Control Sample Data'!F401,$B$1),"")</f>
        <v/>
      </c>
      <c r="S402" s="15" t="str">
        <f>IF(SUM('Control Sample Data'!G$3:G$98)&gt;10,IF(AND(ISNUMBER('Control Sample Data'!G401),'Control Sample Data'!G401&lt;$B$1,'Control Sample Data'!G401&gt;0),'Control Sample Data'!G401,$B$1),"")</f>
        <v/>
      </c>
      <c r="T402" s="15" t="str">
        <f>IF(SUM('Control Sample Data'!H$3:H$98)&gt;10,IF(AND(ISNUMBER('Control Sample Data'!H401),'Control Sample Data'!H401&lt;$B$1,'Control Sample Data'!H401&gt;0),'Control Sample Data'!H401,$B$1),"")</f>
        <v/>
      </c>
      <c r="U402" s="15" t="str">
        <f>IF(SUM('Control Sample Data'!I$3:I$98)&gt;10,IF(AND(ISNUMBER('Control Sample Data'!I401),'Control Sample Data'!I401&lt;$B$1,'Control Sample Data'!I401&gt;0),'Control Sample Data'!I401,$B$1),"")</f>
        <v/>
      </c>
      <c r="V402" s="15" t="str">
        <f>IF(SUM('Control Sample Data'!J$3:J$98)&gt;10,IF(AND(ISNUMBER('Control Sample Data'!J401),'Control Sample Data'!J401&lt;$B$1,'Control Sample Data'!J401&gt;0),'Control Sample Data'!J401,$B$1),"")</f>
        <v/>
      </c>
      <c r="W402" s="15" t="str">
        <f>IF(SUM('Control Sample Data'!K$3:K$98)&gt;10,IF(AND(ISNUMBER('Control Sample Data'!K401),'Control Sample Data'!K401&lt;$B$1,'Control Sample Data'!K401&gt;0),'Control Sample Data'!K401,$B$1),"")</f>
        <v/>
      </c>
      <c r="X402" s="15" t="str">
        <f>IF(SUM('Control Sample Data'!L$3:L$98)&gt;10,IF(AND(ISNUMBER('Control Sample Data'!L401),'Control Sample Data'!L401&lt;$B$1,'Control Sample Data'!L401&gt;0),'Control Sample Data'!L401,$B$1),"")</f>
        <v/>
      </c>
      <c r="Y402" s="15" t="str">
        <f>IF(SUM('Control Sample Data'!M$3:M$98)&gt;10,IF(AND(ISNUMBER('Control Sample Data'!M401),'Control Sample Data'!M401&lt;$B$1,'Control Sample Data'!M401&gt;0),'Control Sample Data'!M401,$B$1),"")</f>
        <v/>
      </c>
      <c r="Z402" s="36" t="str">
        <f>IF(ISERROR(VLOOKUP('Choose Housekeeping Genes'!$C17,Calculations!$C$388:$M$483,2,0)),"",VLOOKUP('Choose Housekeeping Genes'!$C17,Calculations!$C$388:$M$483,2,0))</f>
        <v/>
      </c>
      <c r="AA402" s="36" t="str">
        <f>IF(ISERROR(VLOOKUP('Choose Housekeeping Genes'!$C17,Calculations!$C$388:$M$483,3,0)),"",VLOOKUP('Choose Housekeeping Genes'!$C17,Calculations!$C$388:$M$483,3,0))</f>
        <v/>
      </c>
      <c r="AB402" s="36" t="str">
        <f>IF(ISERROR(VLOOKUP('Choose Housekeeping Genes'!$C17,Calculations!$C$388:$M$483,4,0)),"",VLOOKUP('Choose Housekeeping Genes'!$C17,Calculations!$C$388:$M$483,4,0))</f>
        <v/>
      </c>
      <c r="AC402" s="36" t="str">
        <f>IF(ISERROR(VLOOKUP('Choose Housekeeping Genes'!$C17,Calculations!$C$388:$M$483,5,0)),"",VLOOKUP('Choose Housekeeping Genes'!$C17,Calculations!$C$388:$M$483,5,0))</f>
        <v/>
      </c>
      <c r="AD402" s="36" t="str">
        <f>IF(ISERROR(VLOOKUP('Choose Housekeeping Genes'!$C17,Calculations!$C$388:$M$483,6,0)),"",VLOOKUP('Choose Housekeeping Genes'!$C17,Calculations!$C$388:$M$483,6,0))</f>
        <v/>
      </c>
      <c r="AE402" s="36" t="str">
        <f>IF(ISERROR(VLOOKUP('Choose Housekeeping Genes'!$C17,Calculations!$C$388:$M$483,7,0)),"",VLOOKUP('Choose Housekeeping Genes'!$C17,Calculations!$C$388:$M$483,7,0))</f>
        <v/>
      </c>
      <c r="AF402" s="36" t="str">
        <f>IF(ISERROR(VLOOKUP('Choose Housekeeping Genes'!$C17,Calculations!$C$388:$M$483,8,0)),"",VLOOKUP('Choose Housekeeping Genes'!$C17,Calculations!$C$388:$M$483,8,0))</f>
        <v/>
      </c>
      <c r="AG402" s="36" t="str">
        <f>IF(ISERROR(VLOOKUP('Choose Housekeeping Genes'!$C17,Calculations!$C$388:$M$483,9,0)),"",VLOOKUP('Choose Housekeeping Genes'!$C17,Calculations!$C$388:$M$483,9,0))</f>
        <v/>
      </c>
      <c r="AH402" s="36" t="str">
        <f>IF(ISERROR(VLOOKUP('Choose Housekeeping Genes'!$C17,Calculations!$C$388:$M$483,10,0)),"",VLOOKUP('Choose Housekeeping Genes'!$C17,Calculations!$C$388:$M$483,10,0))</f>
        <v/>
      </c>
      <c r="AI402" s="36" t="str">
        <f>IF(ISERROR(VLOOKUP('Choose Housekeeping Genes'!$C17,Calculations!$C$388:$M$483,11,0)),"",VLOOKUP('Choose Housekeeping Genes'!$C17,Calculations!$C$388:$M$483,11,0))</f>
        <v/>
      </c>
      <c r="AJ402" s="36" t="str">
        <f>IF(ISERROR(VLOOKUP('Choose Housekeeping Genes'!$C17,Calculations!$C$383:$AB$483,14,0)),"",VLOOKUP('Choose Housekeeping Genes'!$C17,Calculations!$C$383:$AB$483,14,0))</f>
        <v/>
      </c>
      <c r="AK402" s="36" t="str">
        <f>IF(ISERROR(VLOOKUP('Choose Housekeeping Genes'!$C17,Calculations!$C$383:$AB$483,15,0)),"",VLOOKUP('Choose Housekeeping Genes'!$C17,Calculations!$C$383:$AB$483,15,0))</f>
        <v/>
      </c>
      <c r="AL402" s="36" t="str">
        <f>IF(ISERROR(VLOOKUP('Choose Housekeeping Genes'!$C17,Calculations!$C$383:$AB$483,16,0)),"",VLOOKUP('Choose Housekeeping Genes'!$C17,Calculations!$C$383:$AB$483,16,0))</f>
        <v/>
      </c>
      <c r="AM402" s="36" t="str">
        <f>IF(ISERROR(VLOOKUP('Choose Housekeeping Genes'!$C17,Calculations!$C$383:$AB$483,17,0)),"",VLOOKUP('Choose Housekeeping Genes'!$C17,Calculations!$C$383:$AB$483,17,0))</f>
        <v/>
      </c>
      <c r="AN402" s="36" t="str">
        <f>IF(ISERROR(VLOOKUP('Choose Housekeeping Genes'!$C17,Calculations!$C$383:$AB$483,18,0)),"",VLOOKUP('Choose Housekeeping Genes'!$C17,Calculations!$C$383:$AB$483,18,0))</f>
        <v/>
      </c>
      <c r="AO402" s="36" t="str">
        <f>IF(ISERROR(VLOOKUP('Choose Housekeeping Genes'!$C17,Calculations!$C$383:$AB$483,19,0)),"",VLOOKUP('Choose Housekeeping Genes'!$C17,Calculations!$C$383:$AB$483,19,0))</f>
        <v/>
      </c>
      <c r="AP402" s="36" t="str">
        <f>IF(ISERROR(VLOOKUP('Choose Housekeeping Genes'!$C17,Calculations!$C$383:$AB$483,20,0)),"",VLOOKUP('Choose Housekeeping Genes'!$C17,Calculations!$C$383:$AB$483,20,0))</f>
        <v/>
      </c>
      <c r="AQ402" s="36" t="str">
        <f>IF(ISERROR(VLOOKUP('Choose Housekeeping Genes'!$C17,Calculations!$C$383:$AB$483,21,0)),"",VLOOKUP('Choose Housekeeping Genes'!$C17,Calculations!$C$383:$AB$483,21,0))</f>
        <v/>
      </c>
      <c r="AR402" s="36" t="str">
        <f>IF(ISERROR(VLOOKUP('Choose Housekeeping Genes'!$C17,Calculations!$C$383:$AB$483,22,0)),"",VLOOKUP('Choose Housekeeping Genes'!$C17,Calculations!$C$383:$AB$483,22,0))</f>
        <v/>
      </c>
      <c r="AS402" s="36" t="str">
        <f>IF(ISERROR(VLOOKUP('Choose Housekeeping Genes'!$C17,Calculations!$C$383:$AB$483,23,0)),"",VLOOKUP('Choose Housekeeping Genes'!$C17,Calculations!$C$383:$AB$483,23,0))</f>
        <v/>
      </c>
      <c r="AT402" s="34" t="str">
        <f t="shared" si="386"/>
        <v/>
      </c>
      <c r="AU402" s="34" t="str">
        <f t="shared" si="387"/>
        <v/>
      </c>
      <c r="AV402" s="34" t="str">
        <f t="shared" si="388"/>
        <v/>
      </c>
      <c r="AW402" s="34" t="str">
        <f t="shared" si="389"/>
        <v/>
      </c>
      <c r="AX402" s="34" t="str">
        <f t="shared" si="390"/>
        <v/>
      </c>
      <c r="AY402" s="34" t="str">
        <f t="shared" si="391"/>
        <v/>
      </c>
      <c r="AZ402" s="34" t="str">
        <f t="shared" si="392"/>
        <v/>
      </c>
      <c r="BA402" s="34" t="str">
        <f t="shared" si="393"/>
        <v/>
      </c>
      <c r="BB402" s="34" t="str">
        <f t="shared" si="394"/>
        <v/>
      </c>
      <c r="BC402" s="34" t="str">
        <f t="shared" si="395"/>
        <v/>
      </c>
      <c r="BD402" s="34" t="str">
        <f t="shared" si="356"/>
        <v/>
      </c>
      <c r="BE402" s="34" t="str">
        <f t="shared" si="357"/>
        <v/>
      </c>
      <c r="BF402" s="34" t="str">
        <f t="shared" si="358"/>
        <v/>
      </c>
      <c r="BG402" s="34" t="str">
        <f t="shared" si="359"/>
        <v/>
      </c>
      <c r="BH402" s="34" t="str">
        <f t="shared" si="360"/>
        <v/>
      </c>
      <c r="BI402" s="34" t="str">
        <f t="shared" si="361"/>
        <v/>
      </c>
      <c r="BJ402" s="34" t="str">
        <f t="shared" si="362"/>
        <v/>
      </c>
      <c r="BK402" s="34" t="str">
        <f t="shared" si="363"/>
        <v/>
      </c>
      <c r="BL402" s="34" t="str">
        <f t="shared" si="364"/>
        <v/>
      </c>
      <c r="BM402" s="34" t="str">
        <f t="shared" si="365"/>
        <v/>
      </c>
      <c r="BN402" s="36" t="e">
        <f t="shared" si="354"/>
        <v>#DIV/0!</v>
      </c>
      <c r="BO402" s="36" t="e">
        <f t="shared" si="355"/>
        <v>#DIV/0!</v>
      </c>
      <c r="BP402" s="37" t="str">
        <f t="shared" si="366"/>
        <v/>
      </c>
      <c r="BQ402" s="37" t="str">
        <f t="shared" si="367"/>
        <v/>
      </c>
      <c r="BR402" s="37" t="str">
        <f t="shared" si="368"/>
        <v/>
      </c>
      <c r="BS402" s="37" t="str">
        <f t="shared" si="369"/>
        <v/>
      </c>
      <c r="BT402" s="37" t="str">
        <f t="shared" si="370"/>
        <v/>
      </c>
      <c r="BU402" s="37" t="str">
        <f t="shared" si="371"/>
        <v/>
      </c>
      <c r="BV402" s="37" t="str">
        <f t="shared" si="372"/>
        <v/>
      </c>
      <c r="BW402" s="37" t="str">
        <f t="shared" si="373"/>
        <v/>
      </c>
      <c r="BX402" s="37" t="str">
        <f t="shared" si="374"/>
        <v/>
      </c>
      <c r="BY402" s="37" t="str">
        <f t="shared" si="375"/>
        <v/>
      </c>
      <c r="BZ402" s="37" t="str">
        <f t="shared" si="376"/>
        <v/>
      </c>
      <c r="CA402" s="37" t="str">
        <f t="shared" si="377"/>
        <v/>
      </c>
      <c r="CB402" s="37" t="str">
        <f t="shared" si="378"/>
        <v/>
      </c>
      <c r="CC402" s="37" t="str">
        <f t="shared" si="379"/>
        <v/>
      </c>
      <c r="CD402" s="37" t="str">
        <f t="shared" si="380"/>
        <v/>
      </c>
      <c r="CE402" s="37" t="str">
        <f t="shared" si="381"/>
        <v/>
      </c>
      <c r="CF402" s="37" t="str">
        <f t="shared" si="382"/>
        <v/>
      </c>
      <c r="CG402" s="37" t="str">
        <f t="shared" si="383"/>
        <v/>
      </c>
      <c r="CH402" s="37" t="str">
        <f t="shared" si="384"/>
        <v/>
      </c>
      <c r="CI402" s="37" t="str">
        <f t="shared" si="385"/>
        <v/>
      </c>
    </row>
    <row r="403" spans="1:87" ht="12.75">
      <c r="A403" s="16"/>
      <c r="B403" s="14" t="str">
        <f>'Gene Table'!E402</f>
        <v>PPP1CB</v>
      </c>
      <c r="C403" s="14" t="s">
        <v>69</v>
      </c>
      <c r="D403" s="15" t="str">
        <f>IF(SUM('Test Sample Data'!D$3:D$98)&gt;10,IF(AND(ISNUMBER('Test Sample Data'!D402),'Test Sample Data'!D402&lt;$B$1,'Test Sample Data'!D402&gt;0),'Test Sample Data'!D402,$B$1),"")</f>
        <v/>
      </c>
      <c r="E403" s="15" t="str">
        <f>IF(SUM('Test Sample Data'!E$3:E$98)&gt;10,IF(AND(ISNUMBER('Test Sample Data'!E402),'Test Sample Data'!E402&lt;$B$1,'Test Sample Data'!E402&gt;0),'Test Sample Data'!E402,$B$1),"")</f>
        <v/>
      </c>
      <c r="F403" s="15" t="str">
        <f>IF(SUM('Test Sample Data'!F$3:F$98)&gt;10,IF(AND(ISNUMBER('Test Sample Data'!F402),'Test Sample Data'!F402&lt;$B$1,'Test Sample Data'!F402&gt;0),'Test Sample Data'!F402,$B$1),"")</f>
        <v/>
      </c>
      <c r="G403" s="15" t="str">
        <f>IF(SUM('Test Sample Data'!G$3:G$98)&gt;10,IF(AND(ISNUMBER('Test Sample Data'!G402),'Test Sample Data'!G402&lt;$B$1,'Test Sample Data'!G402&gt;0),'Test Sample Data'!G402,$B$1),"")</f>
        <v/>
      </c>
      <c r="H403" s="15" t="str">
        <f>IF(SUM('Test Sample Data'!H$3:H$98)&gt;10,IF(AND(ISNUMBER('Test Sample Data'!H402),'Test Sample Data'!H402&lt;$B$1,'Test Sample Data'!H402&gt;0),'Test Sample Data'!H402,$B$1),"")</f>
        <v/>
      </c>
      <c r="I403" s="15" t="str">
        <f>IF(SUM('Test Sample Data'!I$3:I$98)&gt;10,IF(AND(ISNUMBER('Test Sample Data'!I402),'Test Sample Data'!I402&lt;$B$1,'Test Sample Data'!I402&gt;0),'Test Sample Data'!I402,$B$1),"")</f>
        <v/>
      </c>
      <c r="J403" s="15" t="str">
        <f>IF(SUM('Test Sample Data'!J$3:J$98)&gt;10,IF(AND(ISNUMBER('Test Sample Data'!J402),'Test Sample Data'!J402&lt;$B$1,'Test Sample Data'!J402&gt;0),'Test Sample Data'!J402,$B$1),"")</f>
        <v/>
      </c>
      <c r="K403" s="15" t="str">
        <f>IF(SUM('Test Sample Data'!K$3:K$98)&gt;10,IF(AND(ISNUMBER('Test Sample Data'!K402),'Test Sample Data'!K402&lt;$B$1,'Test Sample Data'!K402&gt;0),'Test Sample Data'!K402,$B$1),"")</f>
        <v/>
      </c>
      <c r="L403" s="15" t="str">
        <f>IF(SUM('Test Sample Data'!L$3:L$98)&gt;10,IF(AND(ISNUMBER('Test Sample Data'!L402),'Test Sample Data'!L402&lt;$B$1,'Test Sample Data'!L402&gt;0),'Test Sample Data'!L402,$B$1),"")</f>
        <v/>
      </c>
      <c r="M403" s="15" t="str">
        <f>IF(SUM('Test Sample Data'!M$3:M$98)&gt;10,IF(AND(ISNUMBER('Test Sample Data'!M402),'Test Sample Data'!M402&lt;$B$1,'Test Sample Data'!M402&gt;0),'Test Sample Data'!M402,$B$1),"")</f>
        <v/>
      </c>
      <c r="N403" s="15" t="str">
        <f>'Gene Table'!E402</f>
        <v>PPP1CB</v>
      </c>
      <c r="O403" s="14" t="s">
        <v>69</v>
      </c>
      <c r="P403" s="15" t="str">
        <f>IF(SUM('Control Sample Data'!D$3:D$98)&gt;10,IF(AND(ISNUMBER('Control Sample Data'!D402),'Control Sample Data'!D402&lt;$B$1,'Control Sample Data'!D402&gt;0),'Control Sample Data'!D402,$B$1),"")</f>
        <v/>
      </c>
      <c r="Q403" s="15" t="str">
        <f>IF(SUM('Control Sample Data'!E$3:E$98)&gt;10,IF(AND(ISNUMBER('Control Sample Data'!E402),'Control Sample Data'!E402&lt;$B$1,'Control Sample Data'!E402&gt;0),'Control Sample Data'!E402,$B$1),"")</f>
        <v/>
      </c>
      <c r="R403" s="15" t="str">
        <f>IF(SUM('Control Sample Data'!F$3:F$98)&gt;10,IF(AND(ISNUMBER('Control Sample Data'!F402),'Control Sample Data'!F402&lt;$B$1,'Control Sample Data'!F402&gt;0),'Control Sample Data'!F402,$B$1),"")</f>
        <v/>
      </c>
      <c r="S403" s="15" t="str">
        <f>IF(SUM('Control Sample Data'!G$3:G$98)&gt;10,IF(AND(ISNUMBER('Control Sample Data'!G402),'Control Sample Data'!G402&lt;$B$1,'Control Sample Data'!G402&gt;0),'Control Sample Data'!G402,$B$1),"")</f>
        <v/>
      </c>
      <c r="T403" s="15" t="str">
        <f>IF(SUM('Control Sample Data'!H$3:H$98)&gt;10,IF(AND(ISNUMBER('Control Sample Data'!H402),'Control Sample Data'!H402&lt;$B$1,'Control Sample Data'!H402&gt;0),'Control Sample Data'!H402,$B$1),"")</f>
        <v/>
      </c>
      <c r="U403" s="15" t="str">
        <f>IF(SUM('Control Sample Data'!I$3:I$98)&gt;10,IF(AND(ISNUMBER('Control Sample Data'!I402),'Control Sample Data'!I402&lt;$B$1,'Control Sample Data'!I402&gt;0),'Control Sample Data'!I402,$B$1),"")</f>
        <v/>
      </c>
      <c r="V403" s="15" t="str">
        <f>IF(SUM('Control Sample Data'!J$3:J$98)&gt;10,IF(AND(ISNUMBER('Control Sample Data'!J402),'Control Sample Data'!J402&lt;$B$1,'Control Sample Data'!J402&gt;0),'Control Sample Data'!J402,$B$1),"")</f>
        <v/>
      </c>
      <c r="W403" s="15" t="str">
        <f>IF(SUM('Control Sample Data'!K$3:K$98)&gt;10,IF(AND(ISNUMBER('Control Sample Data'!K402),'Control Sample Data'!K402&lt;$B$1,'Control Sample Data'!K402&gt;0),'Control Sample Data'!K402,$B$1),"")</f>
        <v/>
      </c>
      <c r="X403" s="15" t="str">
        <f>IF(SUM('Control Sample Data'!L$3:L$98)&gt;10,IF(AND(ISNUMBER('Control Sample Data'!L402),'Control Sample Data'!L402&lt;$B$1,'Control Sample Data'!L402&gt;0),'Control Sample Data'!L402,$B$1),"")</f>
        <v/>
      </c>
      <c r="Y403" s="15" t="str">
        <f>IF(SUM('Control Sample Data'!M$3:M$98)&gt;10,IF(AND(ISNUMBER('Control Sample Data'!M402),'Control Sample Data'!M402&lt;$B$1,'Control Sample Data'!M402&gt;0),'Control Sample Data'!M402,$B$1),"")</f>
        <v/>
      </c>
      <c r="Z403" s="36" t="str">
        <f>IF(ISERROR(VLOOKUP('Choose Housekeeping Genes'!$C18,Calculations!$C$388:$M$483,2,0)),"",VLOOKUP('Choose Housekeeping Genes'!$C18,Calculations!$C$388:$M$483,2,0))</f>
        <v/>
      </c>
      <c r="AA403" s="36" t="str">
        <f>IF(ISERROR(VLOOKUP('Choose Housekeeping Genes'!$C18,Calculations!$C$388:$M$483,3,0)),"",VLOOKUP('Choose Housekeeping Genes'!$C18,Calculations!$C$388:$M$483,3,0))</f>
        <v/>
      </c>
      <c r="AB403" s="36" t="str">
        <f>IF(ISERROR(VLOOKUP('Choose Housekeeping Genes'!$C18,Calculations!$C$388:$M$483,4,0)),"",VLOOKUP('Choose Housekeeping Genes'!$C18,Calculations!$C$388:$M$483,4,0))</f>
        <v/>
      </c>
      <c r="AC403" s="36" t="str">
        <f>IF(ISERROR(VLOOKUP('Choose Housekeeping Genes'!$C18,Calculations!$C$388:$M$483,5,0)),"",VLOOKUP('Choose Housekeeping Genes'!$C18,Calculations!$C$388:$M$483,5,0))</f>
        <v/>
      </c>
      <c r="AD403" s="36" t="str">
        <f>IF(ISERROR(VLOOKUP('Choose Housekeeping Genes'!$C18,Calculations!$C$388:$M$483,6,0)),"",VLOOKUP('Choose Housekeeping Genes'!$C18,Calculations!$C$388:$M$483,6,0))</f>
        <v/>
      </c>
      <c r="AE403" s="36" t="str">
        <f>IF(ISERROR(VLOOKUP('Choose Housekeeping Genes'!$C18,Calculations!$C$388:$M$483,7,0)),"",VLOOKUP('Choose Housekeeping Genes'!$C18,Calculations!$C$388:$M$483,7,0))</f>
        <v/>
      </c>
      <c r="AF403" s="36" t="str">
        <f>IF(ISERROR(VLOOKUP('Choose Housekeeping Genes'!$C18,Calculations!$C$388:$M$483,8,0)),"",VLOOKUP('Choose Housekeeping Genes'!$C18,Calculations!$C$388:$M$483,8,0))</f>
        <v/>
      </c>
      <c r="AG403" s="36" t="str">
        <f>IF(ISERROR(VLOOKUP('Choose Housekeeping Genes'!$C18,Calculations!$C$388:$M$483,9,0)),"",VLOOKUP('Choose Housekeeping Genes'!$C18,Calculations!$C$388:$M$483,9,0))</f>
        <v/>
      </c>
      <c r="AH403" s="36" t="str">
        <f>IF(ISERROR(VLOOKUP('Choose Housekeeping Genes'!$C18,Calculations!$C$388:$M$483,10,0)),"",VLOOKUP('Choose Housekeeping Genes'!$C18,Calculations!$C$388:$M$483,10,0))</f>
        <v/>
      </c>
      <c r="AI403" s="36" t="str">
        <f>IF(ISERROR(VLOOKUP('Choose Housekeeping Genes'!$C18,Calculations!$C$388:$M$483,11,0)),"",VLOOKUP('Choose Housekeeping Genes'!$C18,Calculations!$C$388:$M$483,11,0))</f>
        <v/>
      </c>
      <c r="AJ403" s="36" t="str">
        <f>IF(ISERROR(VLOOKUP('Choose Housekeeping Genes'!$C18,Calculations!$C$383:$AB$483,14,0)),"",VLOOKUP('Choose Housekeeping Genes'!$C18,Calculations!$C$383:$AB$483,14,0))</f>
        <v/>
      </c>
      <c r="AK403" s="36" t="str">
        <f>IF(ISERROR(VLOOKUP('Choose Housekeeping Genes'!$C18,Calculations!$C$383:$AB$483,15,0)),"",VLOOKUP('Choose Housekeeping Genes'!$C18,Calculations!$C$383:$AB$483,15,0))</f>
        <v/>
      </c>
      <c r="AL403" s="36" t="str">
        <f>IF(ISERROR(VLOOKUP('Choose Housekeeping Genes'!$C18,Calculations!$C$383:$AB$483,16,0)),"",VLOOKUP('Choose Housekeeping Genes'!$C18,Calculations!$C$383:$AB$483,16,0))</f>
        <v/>
      </c>
      <c r="AM403" s="36" t="str">
        <f>IF(ISERROR(VLOOKUP('Choose Housekeeping Genes'!$C18,Calculations!$C$383:$AB$483,17,0)),"",VLOOKUP('Choose Housekeeping Genes'!$C18,Calculations!$C$383:$AB$483,17,0))</f>
        <v/>
      </c>
      <c r="AN403" s="36" t="str">
        <f>IF(ISERROR(VLOOKUP('Choose Housekeeping Genes'!$C18,Calculations!$C$383:$AB$483,18,0)),"",VLOOKUP('Choose Housekeeping Genes'!$C18,Calculations!$C$383:$AB$483,18,0))</f>
        <v/>
      </c>
      <c r="AO403" s="36" t="str">
        <f>IF(ISERROR(VLOOKUP('Choose Housekeeping Genes'!$C18,Calculations!$C$383:$AB$483,19,0)),"",VLOOKUP('Choose Housekeeping Genes'!$C18,Calculations!$C$383:$AB$483,19,0))</f>
        <v/>
      </c>
      <c r="AP403" s="36" t="str">
        <f>IF(ISERROR(VLOOKUP('Choose Housekeeping Genes'!$C18,Calculations!$C$383:$AB$483,20,0)),"",VLOOKUP('Choose Housekeeping Genes'!$C18,Calculations!$C$383:$AB$483,20,0))</f>
        <v/>
      </c>
      <c r="AQ403" s="36" t="str">
        <f>IF(ISERROR(VLOOKUP('Choose Housekeeping Genes'!$C18,Calculations!$C$383:$AB$483,21,0)),"",VLOOKUP('Choose Housekeeping Genes'!$C18,Calculations!$C$383:$AB$483,21,0))</f>
        <v/>
      </c>
      <c r="AR403" s="36" t="str">
        <f>IF(ISERROR(VLOOKUP('Choose Housekeeping Genes'!$C18,Calculations!$C$383:$AB$483,22,0)),"",VLOOKUP('Choose Housekeeping Genes'!$C18,Calculations!$C$383:$AB$483,22,0))</f>
        <v/>
      </c>
      <c r="AS403" s="36" t="str">
        <f>IF(ISERROR(VLOOKUP('Choose Housekeeping Genes'!$C18,Calculations!$C$383:$AB$483,23,0)),"",VLOOKUP('Choose Housekeeping Genes'!$C18,Calculations!$C$383:$AB$483,23,0))</f>
        <v/>
      </c>
      <c r="AT403" s="34" t="str">
        <f t="shared" si="386"/>
        <v/>
      </c>
      <c r="AU403" s="34" t="str">
        <f t="shared" si="387"/>
        <v/>
      </c>
      <c r="AV403" s="34" t="str">
        <f t="shared" si="388"/>
        <v/>
      </c>
      <c r="AW403" s="34" t="str">
        <f t="shared" si="389"/>
        <v/>
      </c>
      <c r="AX403" s="34" t="str">
        <f t="shared" si="390"/>
        <v/>
      </c>
      <c r="AY403" s="34" t="str">
        <f t="shared" si="391"/>
        <v/>
      </c>
      <c r="AZ403" s="34" t="str">
        <f t="shared" si="392"/>
        <v/>
      </c>
      <c r="BA403" s="34" t="str">
        <f t="shared" si="393"/>
        <v/>
      </c>
      <c r="BB403" s="34" t="str">
        <f t="shared" si="394"/>
        <v/>
      </c>
      <c r="BC403" s="34" t="str">
        <f t="shared" si="395"/>
        <v/>
      </c>
      <c r="BD403" s="34" t="str">
        <f t="shared" si="356"/>
        <v/>
      </c>
      <c r="BE403" s="34" t="str">
        <f t="shared" si="357"/>
        <v/>
      </c>
      <c r="BF403" s="34" t="str">
        <f t="shared" si="358"/>
        <v/>
      </c>
      <c r="BG403" s="34" t="str">
        <f t="shared" si="359"/>
        <v/>
      </c>
      <c r="BH403" s="34" t="str">
        <f t="shared" si="360"/>
        <v/>
      </c>
      <c r="BI403" s="34" t="str">
        <f t="shared" si="361"/>
        <v/>
      </c>
      <c r="BJ403" s="34" t="str">
        <f t="shared" si="362"/>
        <v/>
      </c>
      <c r="BK403" s="34" t="str">
        <f t="shared" si="363"/>
        <v/>
      </c>
      <c r="BL403" s="34" t="str">
        <f t="shared" si="364"/>
        <v/>
      </c>
      <c r="BM403" s="34" t="str">
        <f t="shared" si="365"/>
        <v/>
      </c>
      <c r="BN403" s="36" t="e">
        <f t="shared" si="354"/>
        <v>#DIV/0!</v>
      </c>
      <c r="BO403" s="36" t="e">
        <f t="shared" si="355"/>
        <v>#DIV/0!</v>
      </c>
      <c r="BP403" s="37" t="str">
        <f t="shared" si="366"/>
        <v/>
      </c>
      <c r="BQ403" s="37" t="str">
        <f t="shared" si="367"/>
        <v/>
      </c>
      <c r="BR403" s="37" t="str">
        <f t="shared" si="368"/>
        <v/>
      </c>
      <c r="BS403" s="37" t="str">
        <f t="shared" si="369"/>
        <v/>
      </c>
      <c r="BT403" s="37" t="str">
        <f t="shared" si="370"/>
        <v/>
      </c>
      <c r="BU403" s="37" t="str">
        <f t="shared" si="371"/>
        <v/>
      </c>
      <c r="BV403" s="37" t="str">
        <f t="shared" si="372"/>
        <v/>
      </c>
      <c r="BW403" s="37" t="str">
        <f t="shared" si="373"/>
        <v/>
      </c>
      <c r="BX403" s="37" t="str">
        <f t="shared" si="374"/>
        <v/>
      </c>
      <c r="BY403" s="37" t="str">
        <f t="shared" si="375"/>
        <v/>
      </c>
      <c r="BZ403" s="37" t="str">
        <f t="shared" si="376"/>
        <v/>
      </c>
      <c r="CA403" s="37" t="str">
        <f t="shared" si="377"/>
        <v/>
      </c>
      <c r="CB403" s="37" t="str">
        <f t="shared" si="378"/>
        <v/>
      </c>
      <c r="CC403" s="37" t="str">
        <f t="shared" si="379"/>
        <v/>
      </c>
      <c r="CD403" s="37" t="str">
        <f t="shared" si="380"/>
        <v/>
      </c>
      <c r="CE403" s="37" t="str">
        <f t="shared" si="381"/>
        <v/>
      </c>
      <c r="CF403" s="37" t="str">
        <f t="shared" si="382"/>
        <v/>
      </c>
      <c r="CG403" s="37" t="str">
        <f t="shared" si="383"/>
        <v/>
      </c>
      <c r="CH403" s="37" t="str">
        <f t="shared" si="384"/>
        <v/>
      </c>
      <c r="CI403" s="37" t="str">
        <f t="shared" si="385"/>
        <v/>
      </c>
    </row>
    <row r="404" spans="1:87" ht="12.75">
      <c r="A404" s="16"/>
      <c r="B404" s="14" t="str">
        <f>'Gene Table'!E403</f>
        <v>ATRX</v>
      </c>
      <c r="C404" s="14" t="s">
        <v>73</v>
      </c>
      <c r="D404" s="15" t="str">
        <f>IF(SUM('Test Sample Data'!D$3:D$98)&gt;10,IF(AND(ISNUMBER('Test Sample Data'!D403),'Test Sample Data'!D403&lt;$B$1,'Test Sample Data'!D403&gt;0),'Test Sample Data'!D403,$B$1),"")</f>
        <v/>
      </c>
      <c r="E404" s="15" t="str">
        <f>IF(SUM('Test Sample Data'!E$3:E$98)&gt;10,IF(AND(ISNUMBER('Test Sample Data'!E403),'Test Sample Data'!E403&lt;$B$1,'Test Sample Data'!E403&gt;0),'Test Sample Data'!E403,$B$1),"")</f>
        <v/>
      </c>
      <c r="F404" s="15" t="str">
        <f>IF(SUM('Test Sample Data'!F$3:F$98)&gt;10,IF(AND(ISNUMBER('Test Sample Data'!F403),'Test Sample Data'!F403&lt;$B$1,'Test Sample Data'!F403&gt;0),'Test Sample Data'!F403,$B$1),"")</f>
        <v/>
      </c>
      <c r="G404" s="15" t="str">
        <f>IF(SUM('Test Sample Data'!G$3:G$98)&gt;10,IF(AND(ISNUMBER('Test Sample Data'!G403),'Test Sample Data'!G403&lt;$B$1,'Test Sample Data'!G403&gt;0),'Test Sample Data'!G403,$B$1),"")</f>
        <v/>
      </c>
      <c r="H404" s="15" t="str">
        <f>IF(SUM('Test Sample Data'!H$3:H$98)&gt;10,IF(AND(ISNUMBER('Test Sample Data'!H403),'Test Sample Data'!H403&lt;$B$1,'Test Sample Data'!H403&gt;0),'Test Sample Data'!H403,$B$1),"")</f>
        <v/>
      </c>
      <c r="I404" s="15" t="str">
        <f>IF(SUM('Test Sample Data'!I$3:I$98)&gt;10,IF(AND(ISNUMBER('Test Sample Data'!I403),'Test Sample Data'!I403&lt;$B$1,'Test Sample Data'!I403&gt;0),'Test Sample Data'!I403,$B$1),"")</f>
        <v/>
      </c>
      <c r="J404" s="15" t="str">
        <f>IF(SUM('Test Sample Data'!J$3:J$98)&gt;10,IF(AND(ISNUMBER('Test Sample Data'!J403),'Test Sample Data'!J403&lt;$B$1,'Test Sample Data'!J403&gt;0),'Test Sample Data'!J403,$B$1),"")</f>
        <v/>
      </c>
      <c r="K404" s="15" t="str">
        <f>IF(SUM('Test Sample Data'!K$3:K$98)&gt;10,IF(AND(ISNUMBER('Test Sample Data'!K403),'Test Sample Data'!K403&lt;$B$1,'Test Sample Data'!K403&gt;0),'Test Sample Data'!K403,$B$1),"")</f>
        <v/>
      </c>
      <c r="L404" s="15" t="str">
        <f>IF(SUM('Test Sample Data'!L$3:L$98)&gt;10,IF(AND(ISNUMBER('Test Sample Data'!L403),'Test Sample Data'!L403&lt;$B$1,'Test Sample Data'!L403&gt;0),'Test Sample Data'!L403,$B$1),"")</f>
        <v/>
      </c>
      <c r="M404" s="15" t="str">
        <f>IF(SUM('Test Sample Data'!M$3:M$98)&gt;10,IF(AND(ISNUMBER('Test Sample Data'!M403),'Test Sample Data'!M403&lt;$B$1,'Test Sample Data'!M403&gt;0),'Test Sample Data'!M403,$B$1),"")</f>
        <v/>
      </c>
      <c r="N404" s="15" t="str">
        <f>'Gene Table'!E403</f>
        <v>ATRX</v>
      </c>
      <c r="O404" s="14" t="s">
        <v>73</v>
      </c>
      <c r="P404" s="15" t="str">
        <f>IF(SUM('Control Sample Data'!D$3:D$98)&gt;10,IF(AND(ISNUMBER('Control Sample Data'!D403),'Control Sample Data'!D403&lt;$B$1,'Control Sample Data'!D403&gt;0),'Control Sample Data'!D403,$B$1),"")</f>
        <v/>
      </c>
      <c r="Q404" s="15" t="str">
        <f>IF(SUM('Control Sample Data'!E$3:E$98)&gt;10,IF(AND(ISNUMBER('Control Sample Data'!E403),'Control Sample Data'!E403&lt;$B$1,'Control Sample Data'!E403&gt;0),'Control Sample Data'!E403,$B$1),"")</f>
        <v/>
      </c>
      <c r="R404" s="15" t="str">
        <f>IF(SUM('Control Sample Data'!F$3:F$98)&gt;10,IF(AND(ISNUMBER('Control Sample Data'!F403),'Control Sample Data'!F403&lt;$B$1,'Control Sample Data'!F403&gt;0),'Control Sample Data'!F403,$B$1),"")</f>
        <v/>
      </c>
      <c r="S404" s="15" t="str">
        <f>IF(SUM('Control Sample Data'!G$3:G$98)&gt;10,IF(AND(ISNUMBER('Control Sample Data'!G403),'Control Sample Data'!G403&lt;$B$1,'Control Sample Data'!G403&gt;0),'Control Sample Data'!G403,$B$1),"")</f>
        <v/>
      </c>
      <c r="T404" s="15" t="str">
        <f>IF(SUM('Control Sample Data'!H$3:H$98)&gt;10,IF(AND(ISNUMBER('Control Sample Data'!H403),'Control Sample Data'!H403&lt;$B$1,'Control Sample Data'!H403&gt;0),'Control Sample Data'!H403,$B$1),"")</f>
        <v/>
      </c>
      <c r="U404" s="15" t="str">
        <f>IF(SUM('Control Sample Data'!I$3:I$98)&gt;10,IF(AND(ISNUMBER('Control Sample Data'!I403),'Control Sample Data'!I403&lt;$B$1,'Control Sample Data'!I403&gt;0),'Control Sample Data'!I403,$B$1),"")</f>
        <v/>
      </c>
      <c r="V404" s="15" t="str">
        <f>IF(SUM('Control Sample Data'!J$3:J$98)&gt;10,IF(AND(ISNUMBER('Control Sample Data'!J403),'Control Sample Data'!J403&lt;$B$1,'Control Sample Data'!J403&gt;0),'Control Sample Data'!J403,$B$1),"")</f>
        <v/>
      </c>
      <c r="W404" s="15" t="str">
        <f>IF(SUM('Control Sample Data'!K$3:K$98)&gt;10,IF(AND(ISNUMBER('Control Sample Data'!K403),'Control Sample Data'!K403&lt;$B$1,'Control Sample Data'!K403&gt;0),'Control Sample Data'!K403,$B$1),"")</f>
        <v/>
      </c>
      <c r="X404" s="15" t="str">
        <f>IF(SUM('Control Sample Data'!L$3:L$98)&gt;10,IF(AND(ISNUMBER('Control Sample Data'!L403),'Control Sample Data'!L403&lt;$B$1,'Control Sample Data'!L403&gt;0),'Control Sample Data'!L403,$B$1),"")</f>
        <v/>
      </c>
      <c r="Y404" s="15" t="str">
        <f>IF(SUM('Control Sample Data'!M$3:M$98)&gt;10,IF(AND(ISNUMBER('Control Sample Data'!M403),'Control Sample Data'!M403&lt;$B$1,'Control Sample Data'!M403&gt;0),'Control Sample Data'!M403,$B$1),"")</f>
        <v/>
      </c>
      <c r="Z404" s="36" t="str">
        <f>IF(ISERROR(VLOOKUP('Choose Housekeeping Genes'!$C19,Calculations!$C$388:$M$483,2,0)),"",VLOOKUP('Choose Housekeeping Genes'!$C19,Calculations!$C$388:$M$483,2,0))</f>
        <v/>
      </c>
      <c r="AA404" s="36" t="str">
        <f>IF(ISERROR(VLOOKUP('Choose Housekeeping Genes'!$C19,Calculations!$C$388:$M$483,3,0)),"",VLOOKUP('Choose Housekeeping Genes'!$C19,Calculations!$C$388:$M$483,3,0))</f>
        <v/>
      </c>
      <c r="AB404" s="36" t="str">
        <f>IF(ISERROR(VLOOKUP('Choose Housekeeping Genes'!$C19,Calculations!$C$388:$M$483,4,0)),"",VLOOKUP('Choose Housekeeping Genes'!$C19,Calculations!$C$388:$M$483,4,0))</f>
        <v/>
      </c>
      <c r="AC404" s="36" t="str">
        <f>IF(ISERROR(VLOOKUP('Choose Housekeeping Genes'!$C19,Calculations!$C$388:$M$483,5,0)),"",VLOOKUP('Choose Housekeeping Genes'!$C19,Calculations!$C$388:$M$483,5,0))</f>
        <v/>
      </c>
      <c r="AD404" s="36" t="str">
        <f>IF(ISERROR(VLOOKUP('Choose Housekeeping Genes'!$C19,Calculations!$C$388:$M$483,6,0)),"",VLOOKUP('Choose Housekeeping Genes'!$C19,Calculations!$C$388:$M$483,6,0))</f>
        <v/>
      </c>
      <c r="AE404" s="36" t="str">
        <f>IF(ISERROR(VLOOKUP('Choose Housekeeping Genes'!$C19,Calculations!$C$388:$M$483,7,0)),"",VLOOKUP('Choose Housekeeping Genes'!$C19,Calculations!$C$388:$M$483,7,0))</f>
        <v/>
      </c>
      <c r="AF404" s="36" t="str">
        <f>IF(ISERROR(VLOOKUP('Choose Housekeeping Genes'!$C19,Calculations!$C$388:$M$483,8,0)),"",VLOOKUP('Choose Housekeeping Genes'!$C19,Calculations!$C$388:$M$483,8,0))</f>
        <v/>
      </c>
      <c r="AG404" s="36" t="str">
        <f>IF(ISERROR(VLOOKUP('Choose Housekeeping Genes'!$C19,Calculations!$C$388:$M$483,9,0)),"",VLOOKUP('Choose Housekeeping Genes'!$C19,Calculations!$C$388:$M$483,9,0))</f>
        <v/>
      </c>
      <c r="AH404" s="36" t="str">
        <f>IF(ISERROR(VLOOKUP('Choose Housekeeping Genes'!$C19,Calculations!$C$388:$M$483,10,0)),"",VLOOKUP('Choose Housekeeping Genes'!$C19,Calculations!$C$388:$M$483,10,0))</f>
        <v/>
      </c>
      <c r="AI404" s="36" t="str">
        <f>IF(ISERROR(VLOOKUP('Choose Housekeeping Genes'!$C19,Calculations!$C$388:$M$483,11,0)),"",VLOOKUP('Choose Housekeeping Genes'!$C19,Calculations!$C$388:$M$483,11,0))</f>
        <v/>
      </c>
      <c r="AJ404" s="36" t="str">
        <f>IF(ISERROR(VLOOKUP('Choose Housekeeping Genes'!$C19,Calculations!$C$383:$AB$483,14,0)),"",VLOOKUP('Choose Housekeeping Genes'!$C19,Calculations!$C$383:$AB$483,14,0))</f>
        <v/>
      </c>
      <c r="AK404" s="36" t="str">
        <f>IF(ISERROR(VLOOKUP('Choose Housekeeping Genes'!$C19,Calculations!$C$383:$AB$483,15,0)),"",VLOOKUP('Choose Housekeeping Genes'!$C19,Calculations!$C$383:$AB$483,15,0))</f>
        <v/>
      </c>
      <c r="AL404" s="36" t="str">
        <f>IF(ISERROR(VLOOKUP('Choose Housekeeping Genes'!$C19,Calculations!$C$383:$AB$483,16,0)),"",VLOOKUP('Choose Housekeeping Genes'!$C19,Calculations!$C$383:$AB$483,16,0))</f>
        <v/>
      </c>
      <c r="AM404" s="36" t="str">
        <f>IF(ISERROR(VLOOKUP('Choose Housekeeping Genes'!$C19,Calculations!$C$383:$AB$483,17,0)),"",VLOOKUP('Choose Housekeeping Genes'!$C19,Calculations!$C$383:$AB$483,17,0))</f>
        <v/>
      </c>
      <c r="AN404" s="36" t="str">
        <f>IF(ISERROR(VLOOKUP('Choose Housekeeping Genes'!$C19,Calculations!$C$383:$AB$483,18,0)),"",VLOOKUP('Choose Housekeeping Genes'!$C19,Calculations!$C$383:$AB$483,18,0))</f>
        <v/>
      </c>
      <c r="AO404" s="36" t="str">
        <f>IF(ISERROR(VLOOKUP('Choose Housekeeping Genes'!$C19,Calculations!$C$383:$AB$483,19,0)),"",VLOOKUP('Choose Housekeeping Genes'!$C19,Calculations!$C$383:$AB$483,19,0))</f>
        <v/>
      </c>
      <c r="AP404" s="36" t="str">
        <f>IF(ISERROR(VLOOKUP('Choose Housekeeping Genes'!$C19,Calculations!$C$383:$AB$483,20,0)),"",VLOOKUP('Choose Housekeeping Genes'!$C19,Calculations!$C$383:$AB$483,20,0))</f>
        <v/>
      </c>
      <c r="AQ404" s="36" t="str">
        <f>IF(ISERROR(VLOOKUP('Choose Housekeeping Genes'!$C19,Calculations!$C$383:$AB$483,21,0)),"",VLOOKUP('Choose Housekeeping Genes'!$C19,Calculations!$C$383:$AB$483,21,0))</f>
        <v/>
      </c>
      <c r="AR404" s="36" t="str">
        <f>IF(ISERROR(VLOOKUP('Choose Housekeeping Genes'!$C19,Calculations!$C$383:$AB$483,22,0)),"",VLOOKUP('Choose Housekeeping Genes'!$C19,Calculations!$C$383:$AB$483,22,0))</f>
        <v/>
      </c>
      <c r="AS404" s="36" t="str">
        <f>IF(ISERROR(VLOOKUP('Choose Housekeeping Genes'!$C19,Calculations!$C$383:$AB$483,23,0)),"",VLOOKUP('Choose Housekeeping Genes'!$C19,Calculations!$C$383:$AB$483,23,0))</f>
        <v/>
      </c>
      <c r="AT404" s="34" t="str">
        <f t="shared" si="386"/>
        <v/>
      </c>
      <c r="AU404" s="34" t="str">
        <f t="shared" si="387"/>
        <v/>
      </c>
      <c r="AV404" s="34" t="str">
        <f t="shared" si="388"/>
        <v/>
      </c>
      <c r="AW404" s="34" t="str">
        <f t="shared" si="389"/>
        <v/>
      </c>
      <c r="AX404" s="34" t="str">
        <f t="shared" si="390"/>
        <v/>
      </c>
      <c r="AY404" s="34" t="str">
        <f t="shared" si="391"/>
        <v/>
      </c>
      <c r="AZ404" s="34" t="str">
        <f t="shared" si="392"/>
        <v/>
      </c>
      <c r="BA404" s="34" t="str">
        <f t="shared" si="393"/>
        <v/>
      </c>
      <c r="BB404" s="34" t="str">
        <f t="shared" si="394"/>
        <v/>
      </c>
      <c r="BC404" s="34" t="str">
        <f t="shared" si="394"/>
        <v/>
      </c>
      <c r="BD404" s="34" t="str">
        <f t="shared" si="356"/>
        <v/>
      </c>
      <c r="BE404" s="34" t="str">
        <f t="shared" si="357"/>
        <v/>
      </c>
      <c r="BF404" s="34" t="str">
        <f t="shared" si="358"/>
        <v/>
      </c>
      <c r="BG404" s="34" t="str">
        <f t="shared" si="359"/>
        <v/>
      </c>
      <c r="BH404" s="34" t="str">
        <f t="shared" si="360"/>
        <v/>
      </c>
      <c r="BI404" s="34" t="str">
        <f t="shared" si="361"/>
        <v/>
      </c>
      <c r="BJ404" s="34" t="str">
        <f t="shared" si="362"/>
        <v/>
      </c>
      <c r="BK404" s="34" t="str">
        <f t="shared" si="363"/>
        <v/>
      </c>
      <c r="BL404" s="34" t="str">
        <f t="shared" si="364"/>
        <v/>
      </c>
      <c r="BM404" s="34" t="str">
        <f t="shared" si="365"/>
        <v/>
      </c>
      <c r="BN404" s="36" t="e">
        <f t="shared" si="354"/>
        <v>#DIV/0!</v>
      </c>
      <c r="BO404" s="36" t="e">
        <f t="shared" si="355"/>
        <v>#DIV/0!</v>
      </c>
      <c r="BP404" s="37" t="str">
        <f t="shared" si="366"/>
        <v/>
      </c>
      <c r="BQ404" s="37" t="str">
        <f t="shared" si="367"/>
        <v/>
      </c>
      <c r="BR404" s="37" t="str">
        <f t="shared" si="368"/>
        <v/>
      </c>
      <c r="BS404" s="37" t="str">
        <f t="shared" si="369"/>
        <v/>
      </c>
      <c r="BT404" s="37" t="str">
        <f t="shared" si="370"/>
        <v/>
      </c>
      <c r="BU404" s="37" t="str">
        <f t="shared" si="371"/>
        <v/>
      </c>
      <c r="BV404" s="37" t="str">
        <f t="shared" si="372"/>
        <v/>
      </c>
      <c r="BW404" s="37" t="str">
        <f t="shared" si="373"/>
        <v/>
      </c>
      <c r="BX404" s="37" t="str">
        <f t="shared" si="374"/>
        <v/>
      </c>
      <c r="BY404" s="37" t="str">
        <f t="shared" si="375"/>
        <v/>
      </c>
      <c r="BZ404" s="37" t="str">
        <f t="shared" si="376"/>
        <v/>
      </c>
      <c r="CA404" s="37" t="str">
        <f t="shared" si="377"/>
        <v/>
      </c>
      <c r="CB404" s="37" t="str">
        <f t="shared" si="378"/>
        <v/>
      </c>
      <c r="CC404" s="37" t="str">
        <f t="shared" si="379"/>
        <v/>
      </c>
      <c r="CD404" s="37" t="str">
        <f t="shared" si="380"/>
        <v/>
      </c>
      <c r="CE404" s="37" t="str">
        <f t="shared" si="381"/>
        <v/>
      </c>
      <c r="CF404" s="37" t="str">
        <f t="shared" si="382"/>
        <v/>
      </c>
      <c r="CG404" s="37" t="str">
        <f t="shared" si="383"/>
        <v/>
      </c>
      <c r="CH404" s="37" t="str">
        <f t="shared" si="384"/>
        <v/>
      </c>
      <c r="CI404" s="37" t="str">
        <f t="shared" si="385"/>
        <v/>
      </c>
    </row>
    <row r="405" spans="1:87" ht="12.75">
      <c r="A405" s="16"/>
      <c r="B405" s="14" t="str">
        <f>'Gene Table'!E404</f>
        <v>PPARA</v>
      </c>
      <c r="C405" s="14" t="s">
        <v>77</v>
      </c>
      <c r="D405" s="15" t="str">
        <f>IF(SUM('Test Sample Data'!D$3:D$98)&gt;10,IF(AND(ISNUMBER('Test Sample Data'!D404),'Test Sample Data'!D404&lt;$B$1,'Test Sample Data'!D404&gt;0),'Test Sample Data'!D404,$B$1),"")</f>
        <v/>
      </c>
      <c r="E405" s="15" t="str">
        <f>IF(SUM('Test Sample Data'!E$3:E$98)&gt;10,IF(AND(ISNUMBER('Test Sample Data'!E404),'Test Sample Data'!E404&lt;$B$1,'Test Sample Data'!E404&gt;0),'Test Sample Data'!E404,$B$1),"")</f>
        <v/>
      </c>
      <c r="F405" s="15" t="str">
        <f>IF(SUM('Test Sample Data'!F$3:F$98)&gt;10,IF(AND(ISNUMBER('Test Sample Data'!F404),'Test Sample Data'!F404&lt;$B$1,'Test Sample Data'!F404&gt;0),'Test Sample Data'!F404,$B$1),"")</f>
        <v/>
      </c>
      <c r="G405" s="15" t="str">
        <f>IF(SUM('Test Sample Data'!G$3:G$98)&gt;10,IF(AND(ISNUMBER('Test Sample Data'!G404),'Test Sample Data'!G404&lt;$B$1,'Test Sample Data'!G404&gt;0),'Test Sample Data'!G404,$B$1),"")</f>
        <v/>
      </c>
      <c r="H405" s="15" t="str">
        <f>IF(SUM('Test Sample Data'!H$3:H$98)&gt;10,IF(AND(ISNUMBER('Test Sample Data'!H404),'Test Sample Data'!H404&lt;$B$1,'Test Sample Data'!H404&gt;0),'Test Sample Data'!H404,$B$1),"")</f>
        <v/>
      </c>
      <c r="I405" s="15" t="str">
        <f>IF(SUM('Test Sample Data'!I$3:I$98)&gt;10,IF(AND(ISNUMBER('Test Sample Data'!I404),'Test Sample Data'!I404&lt;$B$1,'Test Sample Data'!I404&gt;0),'Test Sample Data'!I404,$B$1),"")</f>
        <v/>
      </c>
      <c r="J405" s="15" t="str">
        <f>IF(SUM('Test Sample Data'!J$3:J$98)&gt;10,IF(AND(ISNUMBER('Test Sample Data'!J404),'Test Sample Data'!J404&lt;$B$1,'Test Sample Data'!J404&gt;0),'Test Sample Data'!J404,$B$1),"")</f>
        <v/>
      </c>
      <c r="K405" s="15" t="str">
        <f>IF(SUM('Test Sample Data'!K$3:K$98)&gt;10,IF(AND(ISNUMBER('Test Sample Data'!K404),'Test Sample Data'!K404&lt;$B$1,'Test Sample Data'!K404&gt;0),'Test Sample Data'!K404,$B$1),"")</f>
        <v/>
      </c>
      <c r="L405" s="15" t="str">
        <f>IF(SUM('Test Sample Data'!L$3:L$98)&gt;10,IF(AND(ISNUMBER('Test Sample Data'!L404),'Test Sample Data'!L404&lt;$B$1,'Test Sample Data'!L404&gt;0),'Test Sample Data'!L404,$B$1),"")</f>
        <v/>
      </c>
      <c r="M405" s="15" t="str">
        <f>IF(SUM('Test Sample Data'!M$3:M$98)&gt;10,IF(AND(ISNUMBER('Test Sample Data'!M404),'Test Sample Data'!M404&lt;$B$1,'Test Sample Data'!M404&gt;0),'Test Sample Data'!M404,$B$1),"")</f>
        <v/>
      </c>
      <c r="N405" s="15" t="str">
        <f>'Gene Table'!E404</f>
        <v>PPARA</v>
      </c>
      <c r="O405" s="14" t="s">
        <v>77</v>
      </c>
      <c r="P405" s="15" t="str">
        <f>IF(SUM('Control Sample Data'!D$3:D$98)&gt;10,IF(AND(ISNUMBER('Control Sample Data'!D404),'Control Sample Data'!D404&lt;$B$1,'Control Sample Data'!D404&gt;0),'Control Sample Data'!D404,$B$1),"")</f>
        <v/>
      </c>
      <c r="Q405" s="15" t="str">
        <f>IF(SUM('Control Sample Data'!E$3:E$98)&gt;10,IF(AND(ISNUMBER('Control Sample Data'!E404),'Control Sample Data'!E404&lt;$B$1,'Control Sample Data'!E404&gt;0),'Control Sample Data'!E404,$B$1),"")</f>
        <v/>
      </c>
      <c r="R405" s="15" t="str">
        <f>IF(SUM('Control Sample Data'!F$3:F$98)&gt;10,IF(AND(ISNUMBER('Control Sample Data'!F404),'Control Sample Data'!F404&lt;$B$1,'Control Sample Data'!F404&gt;0),'Control Sample Data'!F404,$B$1),"")</f>
        <v/>
      </c>
      <c r="S405" s="15" t="str">
        <f>IF(SUM('Control Sample Data'!G$3:G$98)&gt;10,IF(AND(ISNUMBER('Control Sample Data'!G404),'Control Sample Data'!G404&lt;$B$1,'Control Sample Data'!G404&gt;0),'Control Sample Data'!G404,$B$1),"")</f>
        <v/>
      </c>
      <c r="T405" s="15" t="str">
        <f>IF(SUM('Control Sample Data'!H$3:H$98)&gt;10,IF(AND(ISNUMBER('Control Sample Data'!H404),'Control Sample Data'!H404&lt;$B$1,'Control Sample Data'!H404&gt;0),'Control Sample Data'!H404,$B$1),"")</f>
        <v/>
      </c>
      <c r="U405" s="15" t="str">
        <f>IF(SUM('Control Sample Data'!I$3:I$98)&gt;10,IF(AND(ISNUMBER('Control Sample Data'!I404),'Control Sample Data'!I404&lt;$B$1,'Control Sample Data'!I404&gt;0),'Control Sample Data'!I404,$B$1),"")</f>
        <v/>
      </c>
      <c r="V405" s="15" t="str">
        <f>IF(SUM('Control Sample Data'!J$3:J$98)&gt;10,IF(AND(ISNUMBER('Control Sample Data'!J404),'Control Sample Data'!J404&lt;$B$1,'Control Sample Data'!J404&gt;0),'Control Sample Data'!J404,$B$1),"")</f>
        <v/>
      </c>
      <c r="W405" s="15" t="str">
        <f>IF(SUM('Control Sample Data'!K$3:K$98)&gt;10,IF(AND(ISNUMBER('Control Sample Data'!K404),'Control Sample Data'!K404&lt;$B$1,'Control Sample Data'!K404&gt;0),'Control Sample Data'!K404,$B$1),"")</f>
        <v/>
      </c>
      <c r="X405" s="15" t="str">
        <f>IF(SUM('Control Sample Data'!L$3:L$98)&gt;10,IF(AND(ISNUMBER('Control Sample Data'!L404),'Control Sample Data'!L404&lt;$B$1,'Control Sample Data'!L404&gt;0),'Control Sample Data'!L404,$B$1),"")</f>
        <v/>
      </c>
      <c r="Y405" s="15" t="str">
        <f>IF(SUM('Control Sample Data'!M$3:M$98)&gt;10,IF(AND(ISNUMBER('Control Sample Data'!M404),'Control Sample Data'!M404&lt;$B$1,'Control Sample Data'!M404&gt;0),'Control Sample Data'!M404,$B$1),"")</f>
        <v/>
      </c>
      <c r="Z405" s="36" t="str">
        <f>IF(ISERROR(VLOOKUP('Choose Housekeeping Genes'!$C20,Calculations!$C$388:$M$483,2,0)),"",VLOOKUP('Choose Housekeeping Genes'!$C20,Calculations!$C$388:$M$483,2,0))</f>
        <v/>
      </c>
      <c r="AA405" s="36" t="str">
        <f>IF(ISERROR(VLOOKUP('Choose Housekeeping Genes'!$C20,Calculations!$C$388:$M$483,3,0)),"",VLOOKUP('Choose Housekeeping Genes'!$C20,Calculations!$C$388:$M$483,3,0))</f>
        <v/>
      </c>
      <c r="AB405" s="36" t="str">
        <f>IF(ISERROR(VLOOKUP('Choose Housekeeping Genes'!$C20,Calculations!$C$388:$M$483,4,0)),"",VLOOKUP('Choose Housekeeping Genes'!$C20,Calculations!$C$388:$M$483,4,0))</f>
        <v/>
      </c>
      <c r="AC405" s="36" t="str">
        <f>IF(ISERROR(VLOOKUP('Choose Housekeeping Genes'!$C20,Calculations!$C$388:$M$483,5,0)),"",VLOOKUP('Choose Housekeeping Genes'!$C20,Calculations!$C$388:$M$483,5,0))</f>
        <v/>
      </c>
      <c r="AD405" s="36" t="str">
        <f>IF(ISERROR(VLOOKUP('Choose Housekeeping Genes'!$C20,Calculations!$C$388:$M$483,6,0)),"",VLOOKUP('Choose Housekeeping Genes'!$C20,Calculations!$C$388:$M$483,6,0))</f>
        <v/>
      </c>
      <c r="AE405" s="36" t="str">
        <f>IF(ISERROR(VLOOKUP('Choose Housekeeping Genes'!$C20,Calculations!$C$388:$M$483,7,0)),"",VLOOKUP('Choose Housekeeping Genes'!$C20,Calculations!$C$388:$M$483,7,0))</f>
        <v/>
      </c>
      <c r="AF405" s="36" t="str">
        <f>IF(ISERROR(VLOOKUP('Choose Housekeeping Genes'!$C20,Calculations!$C$388:$M$483,8,0)),"",VLOOKUP('Choose Housekeeping Genes'!$C20,Calculations!$C$388:$M$483,8,0))</f>
        <v/>
      </c>
      <c r="AG405" s="36" t="str">
        <f>IF(ISERROR(VLOOKUP('Choose Housekeeping Genes'!$C20,Calculations!$C$388:$M$483,9,0)),"",VLOOKUP('Choose Housekeeping Genes'!$C20,Calculations!$C$388:$M$483,9,0))</f>
        <v/>
      </c>
      <c r="AH405" s="36" t="str">
        <f>IF(ISERROR(VLOOKUP('Choose Housekeeping Genes'!$C20,Calculations!$C$388:$M$483,10,0)),"",VLOOKUP('Choose Housekeeping Genes'!$C20,Calculations!$C$388:$M$483,10,0))</f>
        <v/>
      </c>
      <c r="AI405" s="36" t="str">
        <f>IF(ISERROR(VLOOKUP('Choose Housekeeping Genes'!$C20,Calculations!$C$388:$M$483,11,0)),"",VLOOKUP('Choose Housekeeping Genes'!$C20,Calculations!$C$388:$M$483,11,0))</f>
        <v/>
      </c>
      <c r="AJ405" s="36" t="str">
        <f>IF(ISERROR(VLOOKUP('Choose Housekeeping Genes'!$C20,Calculations!$C$383:$AB$483,14,0)),"",VLOOKUP('Choose Housekeeping Genes'!$C20,Calculations!$C$383:$AB$483,14,0))</f>
        <v/>
      </c>
      <c r="AK405" s="36" t="str">
        <f>IF(ISERROR(VLOOKUP('Choose Housekeeping Genes'!$C20,Calculations!$C$383:$AB$483,15,0)),"",VLOOKUP('Choose Housekeeping Genes'!$C20,Calculations!$C$383:$AB$483,15,0))</f>
        <v/>
      </c>
      <c r="AL405" s="36" t="str">
        <f>IF(ISERROR(VLOOKUP('Choose Housekeeping Genes'!$C20,Calculations!$C$383:$AB$483,16,0)),"",VLOOKUP('Choose Housekeeping Genes'!$C20,Calculations!$C$383:$AB$483,16,0))</f>
        <v/>
      </c>
      <c r="AM405" s="36" t="str">
        <f>IF(ISERROR(VLOOKUP('Choose Housekeeping Genes'!$C20,Calculations!$C$383:$AB$483,17,0)),"",VLOOKUP('Choose Housekeeping Genes'!$C20,Calculations!$C$383:$AB$483,17,0))</f>
        <v/>
      </c>
      <c r="AN405" s="36" t="str">
        <f>IF(ISERROR(VLOOKUP('Choose Housekeeping Genes'!$C20,Calculations!$C$383:$AB$483,18,0)),"",VLOOKUP('Choose Housekeeping Genes'!$C20,Calculations!$C$383:$AB$483,18,0))</f>
        <v/>
      </c>
      <c r="AO405" s="36" t="str">
        <f>IF(ISERROR(VLOOKUP('Choose Housekeeping Genes'!$C20,Calculations!$C$383:$AB$483,19,0)),"",VLOOKUP('Choose Housekeeping Genes'!$C20,Calculations!$C$383:$AB$483,19,0))</f>
        <v/>
      </c>
      <c r="AP405" s="36" t="str">
        <f>IF(ISERROR(VLOOKUP('Choose Housekeeping Genes'!$C20,Calculations!$C$383:$AB$483,20,0)),"",VLOOKUP('Choose Housekeeping Genes'!$C20,Calculations!$C$383:$AB$483,20,0))</f>
        <v/>
      </c>
      <c r="AQ405" s="36" t="str">
        <f>IF(ISERROR(VLOOKUP('Choose Housekeeping Genes'!$C20,Calculations!$C$383:$AB$483,21,0)),"",VLOOKUP('Choose Housekeeping Genes'!$C20,Calculations!$C$383:$AB$483,21,0))</f>
        <v/>
      </c>
      <c r="AR405" s="36" t="str">
        <f>IF(ISERROR(VLOOKUP('Choose Housekeeping Genes'!$C20,Calculations!$C$383:$AB$483,22,0)),"",VLOOKUP('Choose Housekeeping Genes'!$C20,Calculations!$C$383:$AB$483,22,0))</f>
        <v/>
      </c>
      <c r="AS405" s="36" t="str">
        <f>IF(ISERROR(VLOOKUP('Choose Housekeeping Genes'!$C20,Calculations!$C$383:$AB$483,23,0)),"",VLOOKUP('Choose Housekeeping Genes'!$C20,Calculations!$C$383:$AB$483,23,0))</f>
        <v/>
      </c>
      <c r="AT405" s="34" t="str">
        <f t="shared" si="386"/>
        <v/>
      </c>
      <c r="AU405" s="34" t="str">
        <f t="shared" si="387"/>
        <v/>
      </c>
      <c r="AV405" s="34" t="str">
        <f t="shared" si="388"/>
        <v/>
      </c>
      <c r="AW405" s="34" t="str">
        <f t="shared" si="389"/>
        <v/>
      </c>
      <c r="AX405" s="34" t="str">
        <f t="shared" si="390"/>
        <v/>
      </c>
      <c r="AY405" s="34" t="str">
        <f t="shared" si="391"/>
        <v/>
      </c>
      <c r="AZ405" s="34" t="str">
        <f t="shared" si="392"/>
        <v/>
      </c>
      <c r="BA405" s="34" t="str">
        <f t="shared" si="393"/>
        <v/>
      </c>
      <c r="BB405" s="34" t="str">
        <f t="shared" si="394"/>
        <v/>
      </c>
      <c r="BC405" s="34" t="str">
        <f t="shared" si="394"/>
        <v/>
      </c>
      <c r="BD405" s="34" t="str">
        <f t="shared" si="356"/>
        <v/>
      </c>
      <c r="BE405" s="34" t="str">
        <f t="shared" si="357"/>
        <v/>
      </c>
      <c r="BF405" s="34" t="str">
        <f t="shared" si="358"/>
        <v/>
      </c>
      <c r="BG405" s="34" t="str">
        <f t="shared" si="359"/>
        <v/>
      </c>
      <c r="BH405" s="34" t="str">
        <f t="shared" si="360"/>
        <v/>
      </c>
      <c r="BI405" s="34" t="str">
        <f t="shared" si="361"/>
        <v/>
      </c>
      <c r="BJ405" s="34" t="str">
        <f t="shared" si="362"/>
        <v/>
      </c>
      <c r="BK405" s="34" t="str">
        <f t="shared" si="363"/>
        <v/>
      </c>
      <c r="BL405" s="34" t="str">
        <f t="shared" si="364"/>
        <v/>
      </c>
      <c r="BM405" s="34" t="str">
        <f t="shared" si="365"/>
        <v/>
      </c>
      <c r="BN405" s="36" t="e">
        <f t="shared" si="354"/>
        <v>#DIV/0!</v>
      </c>
      <c r="BO405" s="36" t="e">
        <f t="shared" si="355"/>
        <v>#DIV/0!</v>
      </c>
      <c r="BP405" s="37" t="str">
        <f t="shared" si="366"/>
        <v/>
      </c>
      <c r="BQ405" s="37" t="str">
        <f t="shared" si="367"/>
        <v/>
      </c>
      <c r="BR405" s="37" t="str">
        <f t="shared" si="368"/>
        <v/>
      </c>
      <c r="BS405" s="37" t="str">
        <f t="shared" si="369"/>
        <v/>
      </c>
      <c r="BT405" s="37" t="str">
        <f t="shared" si="370"/>
        <v/>
      </c>
      <c r="BU405" s="37" t="str">
        <f t="shared" si="371"/>
        <v/>
      </c>
      <c r="BV405" s="37" t="str">
        <f t="shared" si="372"/>
        <v/>
      </c>
      <c r="BW405" s="37" t="str">
        <f t="shared" si="373"/>
        <v/>
      </c>
      <c r="BX405" s="37" t="str">
        <f t="shared" si="374"/>
        <v/>
      </c>
      <c r="BY405" s="37" t="str">
        <f t="shared" si="375"/>
        <v/>
      </c>
      <c r="BZ405" s="37" t="str">
        <f t="shared" si="376"/>
        <v/>
      </c>
      <c r="CA405" s="37" t="str">
        <f t="shared" si="377"/>
        <v/>
      </c>
      <c r="CB405" s="37" t="str">
        <f t="shared" si="378"/>
        <v/>
      </c>
      <c r="CC405" s="37" t="str">
        <f t="shared" si="379"/>
        <v/>
      </c>
      <c r="CD405" s="37" t="str">
        <f t="shared" si="380"/>
        <v/>
      </c>
      <c r="CE405" s="37" t="str">
        <f t="shared" si="381"/>
        <v/>
      </c>
      <c r="CF405" s="37" t="str">
        <f t="shared" si="382"/>
        <v/>
      </c>
      <c r="CG405" s="37" t="str">
        <f t="shared" si="383"/>
        <v/>
      </c>
      <c r="CH405" s="37" t="str">
        <f t="shared" si="384"/>
        <v/>
      </c>
      <c r="CI405" s="37" t="str">
        <f t="shared" si="385"/>
        <v/>
      </c>
    </row>
    <row r="406" spans="1:87" ht="12.75">
      <c r="A406" s="16"/>
      <c r="B406" s="14" t="str">
        <f>'Gene Table'!E405</f>
        <v>UGT1A6</v>
      </c>
      <c r="C406" s="14" t="s">
        <v>81</v>
      </c>
      <c r="D406" s="15" t="str">
        <f>IF(SUM('Test Sample Data'!D$3:D$98)&gt;10,IF(AND(ISNUMBER('Test Sample Data'!D405),'Test Sample Data'!D405&lt;$B$1,'Test Sample Data'!D405&gt;0),'Test Sample Data'!D405,$B$1),"")</f>
        <v/>
      </c>
      <c r="E406" s="15" t="str">
        <f>IF(SUM('Test Sample Data'!E$3:E$98)&gt;10,IF(AND(ISNUMBER('Test Sample Data'!E405),'Test Sample Data'!E405&lt;$B$1,'Test Sample Data'!E405&gt;0),'Test Sample Data'!E405,$B$1),"")</f>
        <v/>
      </c>
      <c r="F406" s="15" t="str">
        <f>IF(SUM('Test Sample Data'!F$3:F$98)&gt;10,IF(AND(ISNUMBER('Test Sample Data'!F405),'Test Sample Data'!F405&lt;$B$1,'Test Sample Data'!F405&gt;0),'Test Sample Data'!F405,$B$1),"")</f>
        <v/>
      </c>
      <c r="G406" s="15" t="str">
        <f>IF(SUM('Test Sample Data'!G$3:G$98)&gt;10,IF(AND(ISNUMBER('Test Sample Data'!G405),'Test Sample Data'!G405&lt;$B$1,'Test Sample Data'!G405&gt;0),'Test Sample Data'!G405,$B$1),"")</f>
        <v/>
      </c>
      <c r="H406" s="15" t="str">
        <f>IF(SUM('Test Sample Data'!H$3:H$98)&gt;10,IF(AND(ISNUMBER('Test Sample Data'!H405),'Test Sample Data'!H405&lt;$B$1,'Test Sample Data'!H405&gt;0),'Test Sample Data'!H405,$B$1),"")</f>
        <v/>
      </c>
      <c r="I406" s="15" t="str">
        <f>IF(SUM('Test Sample Data'!I$3:I$98)&gt;10,IF(AND(ISNUMBER('Test Sample Data'!I405),'Test Sample Data'!I405&lt;$B$1,'Test Sample Data'!I405&gt;0),'Test Sample Data'!I405,$B$1),"")</f>
        <v/>
      </c>
      <c r="J406" s="15" t="str">
        <f>IF(SUM('Test Sample Data'!J$3:J$98)&gt;10,IF(AND(ISNUMBER('Test Sample Data'!J405),'Test Sample Data'!J405&lt;$B$1,'Test Sample Data'!J405&gt;0),'Test Sample Data'!J405,$B$1),"")</f>
        <v/>
      </c>
      <c r="K406" s="15" t="str">
        <f>IF(SUM('Test Sample Data'!K$3:K$98)&gt;10,IF(AND(ISNUMBER('Test Sample Data'!K405),'Test Sample Data'!K405&lt;$B$1,'Test Sample Data'!K405&gt;0),'Test Sample Data'!K405,$B$1),"")</f>
        <v/>
      </c>
      <c r="L406" s="15" t="str">
        <f>IF(SUM('Test Sample Data'!L$3:L$98)&gt;10,IF(AND(ISNUMBER('Test Sample Data'!L405),'Test Sample Data'!L405&lt;$B$1,'Test Sample Data'!L405&gt;0),'Test Sample Data'!L405,$B$1),"")</f>
        <v/>
      </c>
      <c r="M406" s="15" t="str">
        <f>IF(SUM('Test Sample Data'!M$3:M$98)&gt;10,IF(AND(ISNUMBER('Test Sample Data'!M405),'Test Sample Data'!M405&lt;$B$1,'Test Sample Data'!M405&gt;0),'Test Sample Data'!M405,$B$1),"")</f>
        <v/>
      </c>
      <c r="N406" s="15" t="str">
        <f>'Gene Table'!E405</f>
        <v>UGT1A6</v>
      </c>
      <c r="O406" s="14" t="s">
        <v>81</v>
      </c>
      <c r="P406" s="15" t="str">
        <f>IF(SUM('Control Sample Data'!D$3:D$98)&gt;10,IF(AND(ISNUMBER('Control Sample Data'!D405),'Control Sample Data'!D405&lt;$B$1,'Control Sample Data'!D405&gt;0),'Control Sample Data'!D405,$B$1),"")</f>
        <v/>
      </c>
      <c r="Q406" s="15" t="str">
        <f>IF(SUM('Control Sample Data'!E$3:E$98)&gt;10,IF(AND(ISNUMBER('Control Sample Data'!E405),'Control Sample Data'!E405&lt;$B$1,'Control Sample Data'!E405&gt;0),'Control Sample Data'!E405,$B$1),"")</f>
        <v/>
      </c>
      <c r="R406" s="15" t="str">
        <f>IF(SUM('Control Sample Data'!F$3:F$98)&gt;10,IF(AND(ISNUMBER('Control Sample Data'!F405),'Control Sample Data'!F405&lt;$B$1,'Control Sample Data'!F405&gt;0),'Control Sample Data'!F405,$B$1),"")</f>
        <v/>
      </c>
      <c r="S406" s="15" t="str">
        <f>IF(SUM('Control Sample Data'!G$3:G$98)&gt;10,IF(AND(ISNUMBER('Control Sample Data'!G405),'Control Sample Data'!G405&lt;$B$1,'Control Sample Data'!G405&gt;0),'Control Sample Data'!G405,$B$1),"")</f>
        <v/>
      </c>
      <c r="T406" s="15" t="str">
        <f>IF(SUM('Control Sample Data'!H$3:H$98)&gt;10,IF(AND(ISNUMBER('Control Sample Data'!H405),'Control Sample Data'!H405&lt;$B$1,'Control Sample Data'!H405&gt;0),'Control Sample Data'!H405,$B$1),"")</f>
        <v/>
      </c>
      <c r="U406" s="15" t="str">
        <f>IF(SUM('Control Sample Data'!I$3:I$98)&gt;10,IF(AND(ISNUMBER('Control Sample Data'!I405),'Control Sample Data'!I405&lt;$B$1,'Control Sample Data'!I405&gt;0),'Control Sample Data'!I405,$B$1),"")</f>
        <v/>
      </c>
      <c r="V406" s="15" t="str">
        <f>IF(SUM('Control Sample Data'!J$3:J$98)&gt;10,IF(AND(ISNUMBER('Control Sample Data'!J405),'Control Sample Data'!J405&lt;$B$1,'Control Sample Data'!J405&gt;0),'Control Sample Data'!J405,$B$1),"")</f>
        <v/>
      </c>
      <c r="W406" s="15" t="str">
        <f>IF(SUM('Control Sample Data'!K$3:K$98)&gt;10,IF(AND(ISNUMBER('Control Sample Data'!K405),'Control Sample Data'!K405&lt;$B$1,'Control Sample Data'!K405&gt;0),'Control Sample Data'!K405,$B$1),"")</f>
        <v/>
      </c>
      <c r="X406" s="15" t="str">
        <f>IF(SUM('Control Sample Data'!L$3:L$98)&gt;10,IF(AND(ISNUMBER('Control Sample Data'!L405),'Control Sample Data'!L405&lt;$B$1,'Control Sample Data'!L405&gt;0),'Control Sample Data'!L405,$B$1),"")</f>
        <v/>
      </c>
      <c r="Y406" s="15" t="str">
        <f>IF(SUM('Control Sample Data'!M$3:M$98)&gt;10,IF(AND(ISNUMBER('Control Sample Data'!M405),'Control Sample Data'!M405&lt;$B$1,'Control Sample Data'!M405&gt;0),'Control Sample Data'!M405,$B$1),"")</f>
        <v/>
      </c>
      <c r="Z406" s="36" t="str">
        <f>IF(ISERROR(VLOOKUP('Choose Housekeeping Genes'!$C21,Calculations!$C$388:$M$483,2,0)),"",VLOOKUP('Choose Housekeeping Genes'!$C21,Calculations!$C$388:$M$483,2,0))</f>
        <v/>
      </c>
      <c r="AA406" s="36" t="str">
        <f>IF(ISERROR(VLOOKUP('Choose Housekeeping Genes'!$C21,Calculations!$C$388:$M$483,3,0)),"",VLOOKUP('Choose Housekeeping Genes'!$C21,Calculations!$C$388:$M$483,3,0))</f>
        <v/>
      </c>
      <c r="AB406" s="36" t="str">
        <f>IF(ISERROR(VLOOKUP('Choose Housekeeping Genes'!$C21,Calculations!$C$388:$M$483,4,0)),"",VLOOKUP('Choose Housekeeping Genes'!$C21,Calculations!$C$388:$M$483,4,0))</f>
        <v/>
      </c>
      <c r="AC406" s="36" t="str">
        <f>IF(ISERROR(VLOOKUP('Choose Housekeeping Genes'!$C21,Calculations!$C$388:$M$483,5,0)),"",VLOOKUP('Choose Housekeeping Genes'!$C21,Calculations!$C$388:$M$483,5,0))</f>
        <v/>
      </c>
      <c r="AD406" s="36" t="str">
        <f>IF(ISERROR(VLOOKUP('Choose Housekeeping Genes'!$C21,Calculations!$C$388:$M$483,6,0)),"",VLOOKUP('Choose Housekeeping Genes'!$C21,Calculations!$C$388:$M$483,6,0))</f>
        <v/>
      </c>
      <c r="AE406" s="36" t="str">
        <f>IF(ISERROR(VLOOKUP('Choose Housekeeping Genes'!$C21,Calculations!$C$388:$M$483,7,0)),"",VLOOKUP('Choose Housekeeping Genes'!$C21,Calculations!$C$388:$M$483,7,0))</f>
        <v/>
      </c>
      <c r="AF406" s="36" t="str">
        <f>IF(ISERROR(VLOOKUP('Choose Housekeeping Genes'!$C21,Calculations!$C$388:$M$483,8,0)),"",VLOOKUP('Choose Housekeeping Genes'!$C21,Calculations!$C$388:$M$483,8,0))</f>
        <v/>
      </c>
      <c r="AG406" s="36" t="str">
        <f>IF(ISERROR(VLOOKUP('Choose Housekeeping Genes'!$C21,Calculations!$C$388:$M$483,9,0)),"",VLOOKUP('Choose Housekeeping Genes'!$C21,Calculations!$C$388:$M$483,9,0))</f>
        <v/>
      </c>
      <c r="AH406" s="36" t="str">
        <f>IF(ISERROR(VLOOKUP('Choose Housekeeping Genes'!$C21,Calculations!$C$388:$M$483,10,0)),"",VLOOKUP('Choose Housekeeping Genes'!$C21,Calculations!$C$388:$M$483,10,0))</f>
        <v/>
      </c>
      <c r="AI406" s="36" t="str">
        <f>IF(ISERROR(VLOOKUP('Choose Housekeeping Genes'!$C21,Calculations!$C$388:$M$483,11,0)),"",VLOOKUP('Choose Housekeeping Genes'!$C21,Calculations!$C$388:$M$483,11,0))</f>
        <v/>
      </c>
      <c r="AJ406" s="36" t="str">
        <f>IF(ISERROR(VLOOKUP('Choose Housekeeping Genes'!$C21,Calculations!$C$383:$AB$483,14,0)),"",VLOOKUP('Choose Housekeeping Genes'!$C21,Calculations!$C$383:$AB$483,14,0))</f>
        <v/>
      </c>
      <c r="AK406" s="36" t="str">
        <f>IF(ISERROR(VLOOKUP('Choose Housekeeping Genes'!$C21,Calculations!$C$383:$AB$483,15,0)),"",VLOOKUP('Choose Housekeeping Genes'!$C21,Calculations!$C$383:$AB$483,15,0))</f>
        <v/>
      </c>
      <c r="AL406" s="36" t="str">
        <f>IF(ISERROR(VLOOKUP('Choose Housekeeping Genes'!$C21,Calculations!$C$383:$AB$483,16,0)),"",VLOOKUP('Choose Housekeeping Genes'!$C21,Calculations!$C$383:$AB$483,16,0))</f>
        <v/>
      </c>
      <c r="AM406" s="36" t="str">
        <f>IF(ISERROR(VLOOKUP('Choose Housekeeping Genes'!$C21,Calculations!$C$383:$AB$483,17,0)),"",VLOOKUP('Choose Housekeeping Genes'!$C21,Calculations!$C$383:$AB$483,17,0))</f>
        <v/>
      </c>
      <c r="AN406" s="36" t="str">
        <f>IF(ISERROR(VLOOKUP('Choose Housekeeping Genes'!$C21,Calculations!$C$383:$AB$483,18,0)),"",VLOOKUP('Choose Housekeeping Genes'!$C21,Calculations!$C$383:$AB$483,18,0))</f>
        <v/>
      </c>
      <c r="AO406" s="36" t="str">
        <f>IF(ISERROR(VLOOKUP('Choose Housekeeping Genes'!$C21,Calculations!$C$383:$AB$483,19,0)),"",VLOOKUP('Choose Housekeeping Genes'!$C21,Calculations!$C$383:$AB$483,19,0))</f>
        <v/>
      </c>
      <c r="AP406" s="36" t="str">
        <f>IF(ISERROR(VLOOKUP('Choose Housekeeping Genes'!$C21,Calculations!$C$383:$AB$483,20,0)),"",VLOOKUP('Choose Housekeeping Genes'!$C21,Calculations!$C$383:$AB$483,20,0))</f>
        <v/>
      </c>
      <c r="AQ406" s="36" t="str">
        <f>IF(ISERROR(VLOOKUP('Choose Housekeeping Genes'!$C21,Calculations!$C$383:$AB$483,21,0)),"",VLOOKUP('Choose Housekeeping Genes'!$C21,Calculations!$C$383:$AB$483,21,0))</f>
        <v/>
      </c>
      <c r="AR406" s="36" t="str">
        <f>IF(ISERROR(VLOOKUP('Choose Housekeeping Genes'!$C21,Calculations!$C$383:$AB$483,22,0)),"",VLOOKUP('Choose Housekeeping Genes'!$C21,Calculations!$C$383:$AB$483,22,0))</f>
        <v/>
      </c>
      <c r="AS406" s="36" t="str">
        <f>IF(ISERROR(VLOOKUP('Choose Housekeeping Genes'!$C21,Calculations!$C$383:$AB$483,23,0)),"",VLOOKUP('Choose Housekeeping Genes'!$C21,Calculations!$C$383:$AB$483,23,0))</f>
        <v/>
      </c>
      <c r="AT406" s="34" t="str">
        <f t="shared" si="386"/>
        <v/>
      </c>
      <c r="AU406" s="34" t="str">
        <f t="shared" si="387"/>
        <v/>
      </c>
      <c r="AV406" s="34" t="str">
        <f t="shared" si="388"/>
        <v/>
      </c>
      <c r="AW406" s="34" t="str">
        <f t="shared" si="389"/>
        <v/>
      </c>
      <c r="AX406" s="34" t="str">
        <f t="shared" si="390"/>
        <v/>
      </c>
      <c r="AY406" s="34" t="str">
        <f t="shared" si="391"/>
        <v/>
      </c>
      <c r="AZ406" s="34" t="str">
        <f t="shared" si="392"/>
        <v/>
      </c>
      <c r="BA406" s="34" t="str">
        <f t="shared" si="393"/>
        <v/>
      </c>
      <c r="BB406" s="34" t="str">
        <f t="shared" si="394"/>
        <v/>
      </c>
      <c r="BC406" s="34" t="str">
        <f t="shared" si="394"/>
        <v/>
      </c>
      <c r="BD406" s="34" t="str">
        <f t="shared" si="356"/>
        <v/>
      </c>
      <c r="BE406" s="34" t="str">
        <f t="shared" si="357"/>
        <v/>
      </c>
      <c r="BF406" s="34" t="str">
        <f t="shared" si="358"/>
        <v/>
      </c>
      <c r="BG406" s="34" t="str">
        <f t="shared" si="359"/>
        <v/>
      </c>
      <c r="BH406" s="34" t="str">
        <f t="shared" si="360"/>
        <v/>
      </c>
      <c r="BI406" s="34" t="str">
        <f t="shared" si="361"/>
        <v/>
      </c>
      <c r="BJ406" s="34" t="str">
        <f t="shared" si="362"/>
        <v/>
      </c>
      <c r="BK406" s="34" t="str">
        <f t="shared" si="363"/>
        <v/>
      </c>
      <c r="BL406" s="34" t="str">
        <f t="shared" si="364"/>
        <v/>
      </c>
      <c r="BM406" s="34" t="str">
        <f t="shared" si="365"/>
        <v/>
      </c>
      <c r="BN406" s="36" t="e">
        <f t="shared" si="354"/>
        <v>#DIV/0!</v>
      </c>
      <c r="BO406" s="36" t="e">
        <f t="shared" si="355"/>
        <v>#DIV/0!</v>
      </c>
      <c r="BP406" s="37" t="str">
        <f t="shared" si="366"/>
        <v/>
      </c>
      <c r="BQ406" s="37" t="str">
        <f t="shared" si="367"/>
        <v/>
      </c>
      <c r="BR406" s="37" t="str">
        <f t="shared" si="368"/>
        <v/>
      </c>
      <c r="BS406" s="37" t="str">
        <f t="shared" si="369"/>
        <v/>
      </c>
      <c r="BT406" s="37" t="str">
        <f t="shared" si="370"/>
        <v/>
      </c>
      <c r="BU406" s="37" t="str">
        <f t="shared" si="371"/>
        <v/>
      </c>
      <c r="BV406" s="37" t="str">
        <f t="shared" si="372"/>
        <v/>
      </c>
      <c r="BW406" s="37" t="str">
        <f t="shared" si="373"/>
        <v/>
      </c>
      <c r="BX406" s="37" t="str">
        <f t="shared" si="374"/>
        <v/>
      </c>
      <c r="BY406" s="37" t="str">
        <f t="shared" si="375"/>
        <v/>
      </c>
      <c r="BZ406" s="37" t="str">
        <f t="shared" si="376"/>
        <v/>
      </c>
      <c r="CA406" s="37" t="str">
        <f t="shared" si="377"/>
        <v/>
      </c>
      <c r="CB406" s="37" t="str">
        <f t="shared" si="378"/>
        <v/>
      </c>
      <c r="CC406" s="37" t="str">
        <f t="shared" si="379"/>
        <v/>
      </c>
      <c r="CD406" s="37" t="str">
        <f t="shared" si="380"/>
        <v/>
      </c>
      <c r="CE406" s="37" t="str">
        <f t="shared" si="381"/>
        <v/>
      </c>
      <c r="CF406" s="37" t="str">
        <f t="shared" si="382"/>
        <v/>
      </c>
      <c r="CG406" s="37" t="str">
        <f t="shared" si="383"/>
        <v/>
      </c>
      <c r="CH406" s="37" t="str">
        <f t="shared" si="384"/>
        <v/>
      </c>
      <c r="CI406" s="37" t="str">
        <f t="shared" si="385"/>
        <v/>
      </c>
    </row>
    <row r="407" spans="1:87" ht="12.75">
      <c r="A407" s="16"/>
      <c r="B407" s="14" t="str">
        <f>'Gene Table'!E406</f>
        <v>TERF2IP</v>
      </c>
      <c r="C407" s="14" t="s">
        <v>85</v>
      </c>
      <c r="D407" s="15" t="str">
        <f>IF(SUM('Test Sample Data'!D$3:D$98)&gt;10,IF(AND(ISNUMBER('Test Sample Data'!D406),'Test Sample Data'!D406&lt;$B$1,'Test Sample Data'!D406&gt;0),'Test Sample Data'!D406,$B$1),"")</f>
        <v/>
      </c>
      <c r="E407" s="15" t="str">
        <f>IF(SUM('Test Sample Data'!E$3:E$98)&gt;10,IF(AND(ISNUMBER('Test Sample Data'!E406),'Test Sample Data'!E406&lt;$B$1,'Test Sample Data'!E406&gt;0),'Test Sample Data'!E406,$B$1),"")</f>
        <v/>
      </c>
      <c r="F407" s="15" t="str">
        <f>IF(SUM('Test Sample Data'!F$3:F$98)&gt;10,IF(AND(ISNUMBER('Test Sample Data'!F406),'Test Sample Data'!F406&lt;$B$1,'Test Sample Data'!F406&gt;0),'Test Sample Data'!F406,$B$1),"")</f>
        <v/>
      </c>
      <c r="G407" s="15" t="str">
        <f>IF(SUM('Test Sample Data'!G$3:G$98)&gt;10,IF(AND(ISNUMBER('Test Sample Data'!G406),'Test Sample Data'!G406&lt;$B$1,'Test Sample Data'!G406&gt;0),'Test Sample Data'!G406,$B$1),"")</f>
        <v/>
      </c>
      <c r="H407" s="15" t="str">
        <f>IF(SUM('Test Sample Data'!H$3:H$98)&gt;10,IF(AND(ISNUMBER('Test Sample Data'!H406),'Test Sample Data'!H406&lt;$B$1,'Test Sample Data'!H406&gt;0),'Test Sample Data'!H406,$B$1),"")</f>
        <v/>
      </c>
      <c r="I407" s="15" t="str">
        <f>IF(SUM('Test Sample Data'!I$3:I$98)&gt;10,IF(AND(ISNUMBER('Test Sample Data'!I406),'Test Sample Data'!I406&lt;$B$1,'Test Sample Data'!I406&gt;0),'Test Sample Data'!I406,$B$1),"")</f>
        <v/>
      </c>
      <c r="J407" s="15" t="str">
        <f>IF(SUM('Test Sample Data'!J$3:J$98)&gt;10,IF(AND(ISNUMBER('Test Sample Data'!J406),'Test Sample Data'!J406&lt;$B$1,'Test Sample Data'!J406&gt;0),'Test Sample Data'!J406,$B$1),"")</f>
        <v/>
      </c>
      <c r="K407" s="15" t="str">
        <f>IF(SUM('Test Sample Data'!K$3:K$98)&gt;10,IF(AND(ISNUMBER('Test Sample Data'!K406),'Test Sample Data'!K406&lt;$B$1,'Test Sample Data'!K406&gt;0),'Test Sample Data'!K406,$B$1),"")</f>
        <v/>
      </c>
      <c r="L407" s="15" t="str">
        <f>IF(SUM('Test Sample Data'!L$3:L$98)&gt;10,IF(AND(ISNUMBER('Test Sample Data'!L406),'Test Sample Data'!L406&lt;$B$1,'Test Sample Data'!L406&gt;0),'Test Sample Data'!L406,$B$1),"")</f>
        <v/>
      </c>
      <c r="M407" s="15" t="str">
        <f>IF(SUM('Test Sample Data'!M$3:M$98)&gt;10,IF(AND(ISNUMBER('Test Sample Data'!M406),'Test Sample Data'!M406&lt;$B$1,'Test Sample Data'!M406&gt;0),'Test Sample Data'!M406,$B$1),"")</f>
        <v/>
      </c>
      <c r="N407" s="15" t="str">
        <f>'Gene Table'!E406</f>
        <v>TERF2IP</v>
      </c>
      <c r="O407" s="14" t="s">
        <v>85</v>
      </c>
      <c r="P407" s="15" t="str">
        <f>IF(SUM('Control Sample Data'!D$3:D$98)&gt;10,IF(AND(ISNUMBER('Control Sample Data'!D406),'Control Sample Data'!D406&lt;$B$1,'Control Sample Data'!D406&gt;0),'Control Sample Data'!D406,$B$1),"")</f>
        <v/>
      </c>
      <c r="Q407" s="15" t="str">
        <f>IF(SUM('Control Sample Data'!E$3:E$98)&gt;10,IF(AND(ISNUMBER('Control Sample Data'!E406),'Control Sample Data'!E406&lt;$B$1,'Control Sample Data'!E406&gt;0),'Control Sample Data'!E406,$B$1),"")</f>
        <v/>
      </c>
      <c r="R407" s="15" t="str">
        <f>IF(SUM('Control Sample Data'!F$3:F$98)&gt;10,IF(AND(ISNUMBER('Control Sample Data'!F406),'Control Sample Data'!F406&lt;$B$1,'Control Sample Data'!F406&gt;0),'Control Sample Data'!F406,$B$1),"")</f>
        <v/>
      </c>
      <c r="S407" s="15" t="str">
        <f>IF(SUM('Control Sample Data'!G$3:G$98)&gt;10,IF(AND(ISNUMBER('Control Sample Data'!G406),'Control Sample Data'!G406&lt;$B$1,'Control Sample Data'!G406&gt;0),'Control Sample Data'!G406,$B$1),"")</f>
        <v/>
      </c>
      <c r="T407" s="15" t="str">
        <f>IF(SUM('Control Sample Data'!H$3:H$98)&gt;10,IF(AND(ISNUMBER('Control Sample Data'!H406),'Control Sample Data'!H406&lt;$B$1,'Control Sample Data'!H406&gt;0),'Control Sample Data'!H406,$B$1),"")</f>
        <v/>
      </c>
      <c r="U407" s="15" t="str">
        <f>IF(SUM('Control Sample Data'!I$3:I$98)&gt;10,IF(AND(ISNUMBER('Control Sample Data'!I406),'Control Sample Data'!I406&lt;$B$1,'Control Sample Data'!I406&gt;0),'Control Sample Data'!I406,$B$1),"")</f>
        <v/>
      </c>
      <c r="V407" s="15" t="str">
        <f>IF(SUM('Control Sample Data'!J$3:J$98)&gt;10,IF(AND(ISNUMBER('Control Sample Data'!J406),'Control Sample Data'!J406&lt;$B$1,'Control Sample Data'!J406&gt;0),'Control Sample Data'!J406,$B$1),"")</f>
        <v/>
      </c>
      <c r="W407" s="15" t="str">
        <f>IF(SUM('Control Sample Data'!K$3:K$98)&gt;10,IF(AND(ISNUMBER('Control Sample Data'!K406),'Control Sample Data'!K406&lt;$B$1,'Control Sample Data'!K406&gt;0),'Control Sample Data'!K406,$B$1),"")</f>
        <v/>
      </c>
      <c r="X407" s="15" t="str">
        <f>IF(SUM('Control Sample Data'!L$3:L$98)&gt;10,IF(AND(ISNUMBER('Control Sample Data'!L406),'Control Sample Data'!L406&lt;$B$1,'Control Sample Data'!L406&gt;0),'Control Sample Data'!L406,$B$1),"")</f>
        <v/>
      </c>
      <c r="Y407" s="15" t="str">
        <f>IF(SUM('Control Sample Data'!M$3:M$98)&gt;10,IF(AND(ISNUMBER('Control Sample Data'!M406),'Control Sample Data'!M406&lt;$B$1,'Control Sample Data'!M406&gt;0),'Control Sample Data'!M406,$B$1),"")</f>
        <v/>
      </c>
      <c r="Z407" s="36" t="str">
        <f>IF(ISERROR(VLOOKUP('Choose Housekeeping Genes'!$C22,Calculations!$C$388:$M$483,2,0)),"",VLOOKUP('Choose Housekeeping Genes'!$C22,Calculations!$C$388:$M$483,2,0))</f>
        <v/>
      </c>
      <c r="AA407" s="36" t="str">
        <f>IF(ISERROR(VLOOKUP('Choose Housekeeping Genes'!$C22,Calculations!$C$388:$M$483,3,0)),"",VLOOKUP('Choose Housekeeping Genes'!$C22,Calculations!$C$388:$M$483,3,0))</f>
        <v/>
      </c>
      <c r="AB407" s="36" t="str">
        <f>IF(ISERROR(VLOOKUP('Choose Housekeeping Genes'!$C22,Calculations!$C$388:$M$483,4,0)),"",VLOOKUP('Choose Housekeeping Genes'!$C22,Calculations!$C$388:$M$483,4,0))</f>
        <v/>
      </c>
      <c r="AC407" s="36" t="str">
        <f>IF(ISERROR(VLOOKUP('Choose Housekeeping Genes'!$C22,Calculations!$C$388:$M$483,5,0)),"",VLOOKUP('Choose Housekeeping Genes'!$C22,Calculations!$C$388:$M$483,5,0))</f>
        <v/>
      </c>
      <c r="AD407" s="36" t="str">
        <f>IF(ISERROR(VLOOKUP('Choose Housekeeping Genes'!$C22,Calculations!$C$388:$M$483,6,0)),"",VLOOKUP('Choose Housekeeping Genes'!$C22,Calculations!$C$388:$M$483,6,0))</f>
        <v/>
      </c>
      <c r="AE407" s="36" t="str">
        <f>IF(ISERROR(VLOOKUP('Choose Housekeeping Genes'!$C22,Calculations!$C$388:$M$483,7,0)),"",VLOOKUP('Choose Housekeeping Genes'!$C22,Calculations!$C$388:$M$483,7,0))</f>
        <v/>
      </c>
      <c r="AF407" s="36" t="str">
        <f>IF(ISERROR(VLOOKUP('Choose Housekeeping Genes'!$C22,Calculations!$C$388:$M$483,8,0)),"",VLOOKUP('Choose Housekeeping Genes'!$C22,Calculations!$C$388:$M$483,8,0))</f>
        <v/>
      </c>
      <c r="AG407" s="36" t="str">
        <f>IF(ISERROR(VLOOKUP('Choose Housekeeping Genes'!$C22,Calculations!$C$388:$M$483,9,0)),"",VLOOKUP('Choose Housekeeping Genes'!$C22,Calculations!$C$388:$M$483,9,0))</f>
        <v/>
      </c>
      <c r="AH407" s="36" t="str">
        <f>IF(ISERROR(VLOOKUP('Choose Housekeeping Genes'!$C22,Calculations!$C$388:$M$483,10,0)),"",VLOOKUP('Choose Housekeeping Genes'!$C22,Calculations!$C$388:$M$483,10,0))</f>
        <v/>
      </c>
      <c r="AI407" s="36" t="str">
        <f>IF(ISERROR(VLOOKUP('Choose Housekeeping Genes'!$C22,Calculations!$C$388:$M$483,11,0)),"",VLOOKUP('Choose Housekeeping Genes'!$C22,Calculations!$C$388:$M$483,11,0))</f>
        <v/>
      </c>
      <c r="AJ407" s="36" t="str">
        <f>IF(ISERROR(VLOOKUP('Choose Housekeeping Genes'!$C22,Calculations!$C$383:$AB$483,14,0)),"",VLOOKUP('Choose Housekeeping Genes'!$C22,Calculations!$C$383:$AB$483,14,0))</f>
        <v/>
      </c>
      <c r="AK407" s="36" t="str">
        <f>IF(ISERROR(VLOOKUP('Choose Housekeeping Genes'!$C22,Calculations!$C$383:$AB$483,15,0)),"",VLOOKUP('Choose Housekeeping Genes'!$C22,Calculations!$C$383:$AB$483,15,0))</f>
        <v/>
      </c>
      <c r="AL407" s="36" t="str">
        <f>IF(ISERROR(VLOOKUP('Choose Housekeeping Genes'!$C22,Calculations!$C$383:$AB$483,16,0)),"",VLOOKUP('Choose Housekeeping Genes'!$C22,Calculations!$C$383:$AB$483,16,0))</f>
        <v/>
      </c>
      <c r="AM407" s="36" t="str">
        <f>IF(ISERROR(VLOOKUP('Choose Housekeeping Genes'!$C22,Calculations!$C$383:$AB$483,17,0)),"",VLOOKUP('Choose Housekeeping Genes'!$C22,Calculations!$C$383:$AB$483,17,0))</f>
        <v/>
      </c>
      <c r="AN407" s="36" t="str">
        <f>IF(ISERROR(VLOOKUP('Choose Housekeeping Genes'!$C22,Calculations!$C$383:$AB$483,18,0)),"",VLOOKUP('Choose Housekeeping Genes'!$C22,Calculations!$C$383:$AB$483,18,0))</f>
        <v/>
      </c>
      <c r="AO407" s="36" t="str">
        <f>IF(ISERROR(VLOOKUP('Choose Housekeeping Genes'!$C22,Calculations!$C$383:$AB$483,19,0)),"",VLOOKUP('Choose Housekeeping Genes'!$C22,Calculations!$C$383:$AB$483,19,0))</f>
        <v/>
      </c>
      <c r="AP407" s="36" t="str">
        <f>IF(ISERROR(VLOOKUP('Choose Housekeeping Genes'!$C22,Calculations!$C$383:$AB$483,20,0)),"",VLOOKUP('Choose Housekeeping Genes'!$C22,Calculations!$C$383:$AB$483,20,0))</f>
        <v/>
      </c>
      <c r="AQ407" s="36" t="str">
        <f>IF(ISERROR(VLOOKUP('Choose Housekeeping Genes'!$C22,Calculations!$C$383:$AB$483,21,0)),"",VLOOKUP('Choose Housekeeping Genes'!$C22,Calculations!$C$383:$AB$483,21,0))</f>
        <v/>
      </c>
      <c r="AR407" s="36" t="str">
        <f>IF(ISERROR(VLOOKUP('Choose Housekeeping Genes'!$C22,Calculations!$C$383:$AB$483,22,0)),"",VLOOKUP('Choose Housekeeping Genes'!$C22,Calculations!$C$383:$AB$483,22,0))</f>
        <v/>
      </c>
      <c r="AS407" s="36" t="str">
        <f>IF(ISERROR(VLOOKUP('Choose Housekeeping Genes'!$C22,Calculations!$C$383:$AB$483,23,0)),"",VLOOKUP('Choose Housekeeping Genes'!$C22,Calculations!$C$383:$AB$483,23,0))</f>
        <v/>
      </c>
      <c r="AT407" s="34" t="str">
        <f t="shared" si="386"/>
        <v/>
      </c>
      <c r="AU407" s="34" t="str">
        <f t="shared" si="387"/>
        <v/>
      </c>
      <c r="AV407" s="34" t="str">
        <f t="shared" si="388"/>
        <v/>
      </c>
      <c r="AW407" s="34" t="str">
        <f t="shared" si="389"/>
        <v/>
      </c>
      <c r="AX407" s="34" t="str">
        <f t="shared" si="390"/>
        <v/>
      </c>
      <c r="AY407" s="34" t="str">
        <f t="shared" si="391"/>
        <v/>
      </c>
      <c r="AZ407" s="34" t="str">
        <f t="shared" si="392"/>
        <v/>
      </c>
      <c r="BA407" s="34" t="str">
        <f t="shared" si="393"/>
        <v/>
      </c>
      <c r="BB407" s="34" t="str">
        <f t="shared" si="394"/>
        <v/>
      </c>
      <c r="BC407" s="34" t="str">
        <f t="shared" si="394"/>
        <v/>
      </c>
      <c r="BD407" s="34" t="str">
        <f t="shared" si="356"/>
        <v/>
      </c>
      <c r="BE407" s="34" t="str">
        <f t="shared" si="357"/>
        <v/>
      </c>
      <c r="BF407" s="34" t="str">
        <f t="shared" si="358"/>
        <v/>
      </c>
      <c r="BG407" s="34" t="str">
        <f t="shared" si="359"/>
        <v/>
      </c>
      <c r="BH407" s="34" t="str">
        <f t="shared" si="360"/>
        <v/>
      </c>
      <c r="BI407" s="34" t="str">
        <f t="shared" si="361"/>
        <v/>
      </c>
      <c r="BJ407" s="34" t="str">
        <f t="shared" si="362"/>
        <v/>
      </c>
      <c r="BK407" s="34" t="str">
        <f t="shared" si="363"/>
        <v/>
      </c>
      <c r="BL407" s="34" t="str">
        <f t="shared" si="364"/>
        <v/>
      </c>
      <c r="BM407" s="34" t="str">
        <f t="shared" si="365"/>
        <v/>
      </c>
      <c r="BN407" s="36" t="e">
        <f t="shared" si="354"/>
        <v>#DIV/0!</v>
      </c>
      <c r="BO407" s="36" t="e">
        <f t="shared" si="355"/>
        <v>#DIV/0!</v>
      </c>
      <c r="BP407" s="37" t="str">
        <f t="shared" si="366"/>
        <v/>
      </c>
      <c r="BQ407" s="37" t="str">
        <f t="shared" si="367"/>
        <v/>
      </c>
      <c r="BR407" s="37" t="str">
        <f t="shared" si="368"/>
        <v/>
      </c>
      <c r="BS407" s="37" t="str">
        <f t="shared" si="369"/>
        <v/>
      </c>
      <c r="BT407" s="37" t="str">
        <f t="shared" si="370"/>
        <v/>
      </c>
      <c r="BU407" s="37" t="str">
        <f t="shared" si="371"/>
        <v/>
      </c>
      <c r="BV407" s="37" t="str">
        <f t="shared" si="372"/>
        <v/>
      </c>
      <c r="BW407" s="37" t="str">
        <f t="shared" si="373"/>
        <v/>
      </c>
      <c r="BX407" s="37" t="str">
        <f t="shared" si="374"/>
        <v/>
      </c>
      <c r="BY407" s="37" t="str">
        <f t="shared" si="375"/>
        <v/>
      </c>
      <c r="BZ407" s="37" t="str">
        <f t="shared" si="376"/>
        <v/>
      </c>
      <c r="CA407" s="37" t="str">
        <f t="shared" si="377"/>
        <v/>
      </c>
      <c r="CB407" s="37" t="str">
        <f t="shared" si="378"/>
        <v/>
      </c>
      <c r="CC407" s="37" t="str">
        <f t="shared" si="379"/>
        <v/>
      </c>
      <c r="CD407" s="37" t="str">
        <f t="shared" si="380"/>
        <v/>
      </c>
      <c r="CE407" s="37" t="str">
        <f t="shared" si="381"/>
        <v/>
      </c>
      <c r="CF407" s="37" t="str">
        <f t="shared" si="382"/>
        <v/>
      </c>
      <c r="CG407" s="37" t="str">
        <f t="shared" si="383"/>
        <v/>
      </c>
      <c r="CH407" s="37" t="str">
        <f t="shared" si="384"/>
        <v/>
      </c>
      <c r="CI407" s="37" t="str">
        <f t="shared" si="385"/>
        <v/>
      </c>
    </row>
    <row r="408" spans="1:87" ht="12.75">
      <c r="A408" s="16"/>
      <c r="B408" s="14" t="str">
        <f>'Gene Table'!E407</f>
        <v>POLB</v>
      </c>
      <c r="C408" s="14" t="s">
        <v>89</v>
      </c>
      <c r="D408" s="15" t="str">
        <f>IF(SUM('Test Sample Data'!D$3:D$98)&gt;10,IF(AND(ISNUMBER('Test Sample Data'!D407),'Test Sample Data'!D407&lt;$B$1,'Test Sample Data'!D407&gt;0),'Test Sample Data'!D407,$B$1),"")</f>
        <v/>
      </c>
      <c r="E408" s="15" t="str">
        <f>IF(SUM('Test Sample Data'!E$3:E$98)&gt;10,IF(AND(ISNUMBER('Test Sample Data'!E407),'Test Sample Data'!E407&lt;$B$1,'Test Sample Data'!E407&gt;0),'Test Sample Data'!E407,$B$1),"")</f>
        <v/>
      </c>
      <c r="F408" s="15" t="str">
        <f>IF(SUM('Test Sample Data'!F$3:F$98)&gt;10,IF(AND(ISNUMBER('Test Sample Data'!F407),'Test Sample Data'!F407&lt;$B$1,'Test Sample Data'!F407&gt;0),'Test Sample Data'!F407,$B$1),"")</f>
        <v/>
      </c>
      <c r="G408" s="15" t="str">
        <f>IF(SUM('Test Sample Data'!G$3:G$98)&gt;10,IF(AND(ISNUMBER('Test Sample Data'!G407),'Test Sample Data'!G407&lt;$B$1,'Test Sample Data'!G407&gt;0),'Test Sample Data'!G407,$B$1),"")</f>
        <v/>
      </c>
      <c r="H408" s="15" t="str">
        <f>IF(SUM('Test Sample Data'!H$3:H$98)&gt;10,IF(AND(ISNUMBER('Test Sample Data'!H407),'Test Sample Data'!H407&lt;$B$1,'Test Sample Data'!H407&gt;0),'Test Sample Data'!H407,$B$1),"")</f>
        <v/>
      </c>
      <c r="I408" s="15" t="str">
        <f>IF(SUM('Test Sample Data'!I$3:I$98)&gt;10,IF(AND(ISNUMBER('Test Sample Data'!I407),'Test Sample Data'!I407&lt;$B$1,'Test Sample Data'!I407&gt;0),'Test Sample Data'!I407,$B$1),"")</f>
        <v/>
      </c>
      <c r="J408" s="15" t="str">
        <f>IF(SUM('Test Sample Data'!J$3:J$98)&gt;10,IF(AND(ISNUMBER('Test Sample Data'!J407),'Test Sample Data'!J407&lt;$B$1,'Test Sample Data'!J407&gt;0),'Test Sample Data'!J407,$B$1),"")</f>
        <v/>
      </c>
      <c r="K408" s="15" t="str">
        <f>IF(SUM('Test Sample Data'!K$3:K$98)&gt;10,IF(AND(ISNUMBER('Test Sample Data'!K407),'Test Sample Data'!K407&lt;$B$1,'Test Sample Data'!K407&gt;0),'Test Sample Data'!K407,$B$1),"")</f>
        <v/>
      </c>
      <c r="L408" s="15" t="str">
        <f>IF(SUM('Test Sample Data'!L$3:L$98)&gt;10,IF(AND(ISNUMBER('Test Sample Data'!L407),'Test Sample Data'!L407&lt;$B$1,'Test Sample Data'!L407&gt;0),'Test Sample Data'!L407,$B$1),"")</f>
        <v/>
      </c>
      <c r="M408" s="15" t="str">
        <f>IF(SUM('Test Sample Data'!M$3:M$98)&gt;10,IF(AND(ISNUMBER('Test Sample Data'!M407),'Test Sample Data'!M407&lt;$B$1,'Test Sample Data'!M407&gt;0),'Test Sample Data'!M407,$B$1),"")</f>
        <v/>
      </c>
      <c r="N408" s="15" t="str">
        <f>'Gene Table'!E407</f>
        <v>POLB</v>
      </c>
      <c r="O408" s="14" t="s">
        <v>89</v>
      </c>
      <c r="P408" s="15" t="str">
        <f>IF(SUM('Control Sample Data'!D$3:D$98)&gt;10,IF(AND(ISNUMBER('Control Sample Data'!D407),'Control Sample Data'!D407&lt;$B$1,'Control Sample Data'!D407&gt;0),'Control Sample Data'!D407,$B$1),"")</f>
        <v/>
      </c>
      <c r="Q408" s="15" t="str">
        <f>IF(SUM('Control Sample Data'!E$3:E$98)&gt;10,IF(AND(ISNUMBER('Control Sample Data'!E407),'Control Sample Data'!E407&lt;$B$1,'Control Sample Data'!E407&gt;0),'Control Sample Data'!E407,$B$1),"")</f>
        <v/>
      </c>
      <c r="R408" s="15" t="str">
        <f>IF(SUM('Control Sample Data'!F$3:F$98)&gt;10,IF(AND(ISNUMBER('Control Sample Data'!F407),'Control Sample Data'!F407&lt;$B$1,'Control Sample Data'!F407&gt;0),'Control Sample Data'!F407,$B$1),"")</f>
        <v/>
      </c>
      <c r="S408" s="15" t="str">
        <f>IF(SUM('Control Sample Data'!G$3:G$98)&gt;10,IF(AND(ISNUMBER('Control Sample Data'!G407),'Control Sample Data'!G407&lt;$B$1,'Control Sample Data'!G407&gt;0),'Control Sample Data'!G407,$B$1),"")</f>
        <v/>
      </c>
      <c r="T408" s="15" t="str">
        <f>IF(SUM('Control Sample Data'!H$3:H$98)&gt;10,IF(AND(ISNUMBER('Control Sample Data'!H407),'Control Sample Data'!H407&lt;$B$1,'Control Sample Data'!H407&gt;0),'Control Sample Data'!H407,$B$1),"")</f>
        <v/>
      </c>
      <c r="U408" s="15" t="str">
        <f>IF(SUM('Control Sample Data'!I$3:I$98)&gt;10,IF(AND(ISNUMBER('Control Sample Data'!I407),'Control Sample Data'!I407&lt;$B$1,'Control Sample Data'!I407&gt;0),'Control Sample Data'!I407,$B$1),"")</f>
        <v/>
      </c>
      <c r="V408" s="15" t="str">
        <f>IF(SUM('Control Sample Data'!J$3:J$98)&gt;10,IF(AND(ISNUMBER('Control Sample Data'!J407),'Control Sample Data'!J407&lt;$B$1,'Control Sample Data'!J407&gt;0),'Control Sample Data'!J407,$B$1),"")</f>
        <v/>
      </c>
      <c r="W408" s="15" t="str">
        <f>IF(SUM('Control Sample Data'!K$3:K$98)&gt;10,IF(AND(ISNUMBER('Control Sample Data'!K407),'Control Sample Data'!K407&lt;$B$1,'Control Sample Data'!K407&gt;0),'Control Sample Data'!K407,$B$1),"")</f>
        <v/>
      </c>
      <c r="X408" s="15" t="str">
        <f>IF(SUM('Control Sample Data'!L$3:L$98)&gt;10,IF(AND(ISNUMBER('Control Sample Data'!L407),'Control Sample Data'!L407&lt;$B$1,'Control Sample Data'!L407&gt;0),'Control Sample Data'!L407,$B$1),"")</f>
        <v/>
      </c>
      <c r="Y408" s="15" t="str">
        <f>IF(SUM('Control Sample Data'!M$3:M$98)&gt;10,IF(AND(ISNUMBER('Control Sample Data'!M407),'Control Sample Data'!M407&lt;$B$1,'Control Sample Data'!M407&gt;0),'Control Sample Data'!M407,$B$1),"")</f>
        <v/>
      </c>
      <c r="Z408" s="41" t="s">
        <v>1720</v>
      </c>
      <c r="AA408" s="42"/>
      <c r="AB408" s="42"/>
      <c r="AC408" s="42"/>
      <c r="AD408" s="42"/>
      <c r="AE408" s="42"/>
      <c r="AF408" s="42"/>
      <c r="AG408" s="42"/>
      <c r="AH408" s="42"/>
      <c r="AI408" s="42"/>
      <c r="AJ408" s="45"/>
      <c r="AK408" s="45"/>
      <c r="AL408" s="45"/>
      <c r="AM408" s="45"/>
      <c r="AN408" s="45"/>
      <c r="AO408" s="45"/>
      <c r="AP408" s="45"/>
      <c r="AQ408" s="45"/>
      <c r="AR408" s="45"/>
      <c r="AS408" s="47"/>
      <c r="AT408" s="34" t="str">
        <f t="shared" si="386"/>
        <v/>
      </c>
      <c r="AU408" s="34" t="str">
        <f t="shared" si="387"/>
        <v/>
      </c>
      <c r="AV408" s="34" t="str">
        <f t="shared" si="388"/>
        <v/>
      </c>
      <c r="AW408" s="34" t="str">
        <f t="shared" si="389"/>
        <v/>
      </c>
      <c r="AX408" s="34" t="str">
        <f t="shared" si="390"/>
        <v/>
      </c>
      <c r="AY408" s="34" t="str">
        <f t="shared" si="391"/>
        <v/>
      </c>
      <c r="AZ408" s="34" t="str">
        <f t="shared" si="392"/>
        <v/>
      </c>
      <c r="BA408" s="34" t="str">
        <f t="shared" si="393"/>
        <v/>
      </c>
      <c r="BB408" s="34" t="str">
        <f t="shared" si="394"/>
        <v/>
      </c>
      <c r="BC408" s="34" t="str">
        <f t="shared" si="394"/>
        <v/>
      </c>
      <c r="BD408" s="34" t="str">
        <f t="shared" si="356"/>
        <v/>
      </c>
      <c r="BE408" s="34" t="str">
        <f t="shared" si="357"/>
        <v/>
      </c>
      <c r="BF408" s="34" t="str">
        <f t="shared" si="358"/>
        <v/>
      </c>
      <c r="BG408" s="34" t="str">
        <f t="shared" si="359"/>
        <v/>
      </c>
      <c r="BH408" s="34" t="str">
        <f t="shared" si="360"/>
        <v/>
      </c>
      <c r="BI408" s="34" t="str">
        <f t="shared" si="361"/>
        <v/>
      </c>
      <c r="BJ408" s="34" t="str">
        <f t="shared" si="362"/>
        <v/>
      </c>
      <c r="BK408" s="34" t="str">
        <f t="shared" si="363"/>
        <v/>
      </c>
      <c r="BL408" s="34" t="str">
        <f t="shared" si="364"/>
        <v/>
      </c>
      <c r="BM408" s="34" t="str">
        <f t="shared" si="365"/>
        <v/>
      </c>
      <c r="BN408" s="36" t="e">
        <f t="shared" si="354"/>
        <v>#DIV/0!</v>
      </c>
      <c r="BO408" s="36" t="e">
        <f t="shared" si="355"/>
        <v>#DIV/0!</v>
      </c>
      <c r="BP408" s="37" t="str">
        <f t="shared" si="366"/>
        <v/>
      </c>
      <c r="BQ408" s="37" t="str">
        <f t="shared" si="367"/>
        <v/>
      </c>
      <c r="BR408" s="37" t="str">
        <f t="shared" si="368"/>
        <v/>
      </c>
      <c r="BS408" s="37" t="str">
        <f t="shared" si="369"/>
        <v/>
      </c>
      <c r="BT408" s="37" t="str">
        <f t="shared" si="370"/>
        <v/>
      </c>
      <c r="BU408" s="37" t="str">
        <f t="shared" si="371"/>
        <v/>
      </c>
      <c r="BV408" s="37" t="str">
        <f t="shared" si="372"/>
        <v/>
      </c>
      <c r="BW408" s="37" t="str">
        <f t="shared" si="373"/>
        <v/>
      </c>
      <c r="BX408" s="37" t="str">
        <f t="shared" si="374"/>
        <v/>
      </c>
      <c r="BY408" s="37" t="str">
        <f t="shared" si="375"/>
        <v/>
      </c>
      <c r="BZ408" s="37" t="str">
        <f t="shared" si="376"/>
        <v/>
      </c>
      <c r="CA408" s="37" t="str">
        <f t="shared" si="377"/>
        <v/>
      </c>
      <c r="CB408" s="37" t="str">
        <f t="shared" si="378"/>
        <v/>
      </c>
      <c r="CC408" s="37" t="str">
        <f t="shared" si="379"/>
        <v/>
      </c>
      <c r="CD408" s="37" t="str">
        <f t="shared" si="380"/>
        <v/>
      </c>
      <c r="CE408" s="37" t="str">
        <f t="shared" si="381"/>
        <v/>
      </c>
      <c r="CF408" s="37" t="str">
        <f t="shared" si="382"/>
        <v/>
      </c>
      <c r="CG408" s="37" t="str">
        <f t="shared" si="383"/>
        <v/>
      </c>
      <c r="CH408" s="37" t="str">
        <f t="shared" si="384"/>
        <v/>
      </c>
      <c r="CI408" s="37" t="str">
        <f t="shared" si="385"/>
        <v/>
      </c>
    </row>
    <row r="409" spans="1:87" ht="12.75">
      <c r="A409" s="16"/>
      <c r="B409" s="14">
        <f>'Gene Table'!E408</f>
        <v>41521</v>
      </c>
      <c r="C409" s="14" t="s">
        <v>93</v>
      </c>
      <c r="D409" s="15" t="str">
        <f>IF(SUM('Test Sample Data'!D$3:D$98)&gt;10,IF(AND(ISNUMBER('Test Sample Data'!D408),'Test Sample Data'!D408&lt;$B$1,'Test Sample Data'!D408&gt;0),'Test Sample Data'!D408,$B$1),"")</f>
        <v/>
      </c>
      <c r="E409" s="15" t="str">
        <f>IF(SUM('Test Sample Data'!E$3:E$98)&gt;10,IF(AND(ISNUMBER('Test Sample Data'!E408),'Test Sample Data'!E408&lt;$B$1,'Test Sample Data'!E408&gt;0),'Test Sample Data'!E408,$B$1),"")</f>
        <v/>
      </c>
      <c r="F409" s="15" t="str">
        <f>IF(SUM('Test Sample Data'!F$3:F$98)&gt;10,IF(AND(ISNUMBER('Test Sample Data'!F408),'Test Sample Data'!F408&lt;$B$1,'Test Sample Data'!F408&gt;0),'Test Sample Data'!F408,$B$1),"")</f>
        <v/>
      </c>
      <c r="G409" s="15" t="str">
        <f>IF(SUM('Test Sample Data'!G$3:G$98)&gt;10,IF(AND(ISNUMBER('Test Sample Data'!G408),'Test Sample Data'!G408&lt;$B$1,'Test Sample Data'!G408&gt;0),'Test Sample Data'!G408,$B$1),"")</f>
        <v/>
      </c>
      <c r="H409" s="15" t="str">
        <f>IF(SUM('Test Sample Data'!H$3:H$98)&gt;10,IF(AND(ISNUMBER('Test Sample Data'!H408),'Test Sample Data'!H408&lt;$B$1,'Test Sample Data'!H408&gt;0),'Test Sample Data'!H408,$B$1),"")</f>
        <v/>
      </c>
      <c r="I409" s="15" t="str">
        <f>IF(SUM('Test Sample Data'!I$3:I$98)&gt;10,IF(AND(ISNUMBER('Test Sample Data'!I408),'Test Sample Data'!I408&lt;$B$1,'Test Sample Data'!I408&gt;0),'Test Sample Data'!I408,$B$1),"")</f>
        <v/>
      </c>
      <c r="J409" s="15" t="str">
        <f>IF(SUM('Test Sample Data'!J$3:J$98)&gt;10,IF(AND(ISNUMBER('Test Sample Data'!J408),'Test Sample Data'!J408&lt;$B$1,'Test Sample Data'!J408&gt;0),'Test Sample Data'!J408,$B$1),"")</f>
        <v/>
      </c>
      <c r="K409" s="15" t="str">
        <f>IF(SUM('Test Sample Data'!K$3:K$98)&gt;10,IF(AND(ISNUMBER('Test Sample Data'!K408),'Test Sample Data'!K408&lt;$B$1,'Test Sample Data'!K408&gt;0),'Test Sample Data'!K408,$B$1),"")</f>
        <v/>
      </c>
      <c r="L409" s="15" t="str">
        <f>IF(SUM('Test Sample Data'!L$3:L$98)&gt;10,IF(AND(ISNUMBER('Test Sample Data'!L408),'Test Sample Data'!L408&lt;$B$1,'Test Sample Data'!L408&gt;0),'Test Sample Data'!L408,$B$1),"")</f>
        <v/>
      </c>
      <c r="M409" s="15" t="str">
        <f>IF(SUM('Test Sample Data'!M$3:M$98)&gt;10,IF(AND(ISNUMBER('Test Sample Data'!M408),'Test Sample Data'!M408&lt;$B$1,'Test Sample Data'!M408&gt;0),'Test Sample Data'!M408,$B$1),"")</f>
        <v/>
      </c>
      <c r="N409" s="15">
        <f>'Gene Table'!E408</f>
        <v>41521</v>
      </c>
      <c r="O409" s="14" t="s">
        <v>93</v>
      </c>
      <c r="P409" s="15" t="str">
        <f>IF(SUM('Control Sample Data'!D$3:D$98)&gt;10,IF(AND(ISNUMBER('Control Sample Data'!D408),'Control Sample Data'!D408&lt;$B$1,'Control Sample Data'!D408&gt;0),'Control Sample Data'!D408,$B$1),"")</f>
        <v/>
      </c>
      <c r="Q409" s="15" t="str">
        <f>IF(SUM('Control Sample Data'!E$3:E$98)&gt;10,IF(AND(ISNUMBER('Control Sample Data'!E408),'Control Sample Data'!E408&lt;$B$1,'Control Sample Data'!E408&gt;0),'Control Sample Data'!E408,$B$1),"")</f>
        <v/>
      </c>
      <c r="R409" s="15" t="str">
        <f>IF(SUM('Control Sample Data'!F$3:F$98)&gt;10,IF(AND(ISNUMBER('Control Sample Data'!F408),'Control Sample Data'!F408&lt;$B$1,'Control Sample Data'!F408&gt;0),'Control Sample Data'!F408,$B$1),"")</f>
        <v/>
      </c>
      <c r="S409" s="15" t="str">
        <f>IF(SUM('Control Sample Data'!G$3:G$98)&gt;10,IF(AND(ISNUMBER('Control Sample Data'!G408),'Control Sample Data'!G408&lt;$B$1,'Control Sample Data'!G408&gt;0),'Control Sample Data'!G408,$B$1),"")</f>
        <v/>
      </c>
      <c r="T409" s="15" t="str">
        <f>IF(SUM('Control Sample Data'!H$3:H$98)&gt;10,IF(AND(ISNUMBER('Control Sample Data'!H408),'Control Sample Data'!H408&lt;$B$1,'Control Sample Data'!H408&gt;0),'Control Sample Data'!H408,$B$1),"")</f>
        <v/>
      </c>
      <c r="U409" s="15" t="str">
        <f>IF(SUM('Control Sample Data'!I$3:I$98)&gt;10,IF(AND(ISNUMBER('Control Sample Data'!I408),'Control Sample Data'!I408&lt;$B$1,'Control Sample Data'!I408&gt;0),'Control Sample Data'!I408,$B$1),"")</f>
        <v/>
      </c>
      <c r="V409" s="15" t="str">
        <f>IF(SUM('Control Sample Data'!J$3:J$98)&gt;10,IF(AND(ISNUMBER('Control Sample Data'!J408),'Control Sample Data'!J408&lt;$B$1,'Control Sample Data'!J408&gt;0),'Control Sample Data'!J408,$B$1),"")</f>
        <v/>
      </c>
      <c r="W409" s="15" t="str">
        <f>IF(SUM('Control Sample Data'!K$3:K$98)&gt;10,IF(AND(ISNUMBER('Control Sample Data'!K408),'Control Sample Data'!K408&lt;$B$1,'Control Sample Data'!K408&gt;0),'Control Sample Data'!K408,$B$1),"")</f>
        <v/>
      </c>
      <c r="X409" s="15" t="str">
        <f>IF(SUM('Control Sample Data'!L$3:L$98)&gt;10,IF(AND(ISNUMBER('Control Sample Data'!L408),'Control Sample Data'!L408&lt;$B$1,'Control Sample Data'!L408&gt;0),'Control Sample Data'!L408,$B$1),"")</f>
        <v/>
      </c>
      <c r="Y409" s="15" t="str">
        <f>IF(SUM('Control Sample Data'!M$3:M$98)&gt;10,IF(AND(ISNUMBER('Control Sample Data'!M408),'Control Sample Data'!M408&lt;$B$1,'Control Sample Data'!M408&gt;0),'Control Sample Data'!M408,$B$1),"")</f>
        <v/>
      </c>
      <c r="Z409" s="43" t="s">
        <v>1721</v>
      </c>
      <c r="AA409" s="44"/>
      <c r="AB409" s="44"/>
      <c r="AC409" s="44"/>
      <c r="AD409" s="44"/>
      <c r="AE409" s="44"/>
      <c r="AF409" s="44"/>
      <c r="AG409" s="44"/>
      <c r="AH409" s="44"/>
      <c r="AI409" s="46"/>
      <c r="AJ409" s="43" t="s">
        <v>1721</v>
      </c>
      <c r="AK409" s="44"/>
      <c r="AL409" s="44"/>
      <c r="AM409" s="44"/>
      <c r="AN409" s="44"/>
      <c r="AO409" s="44"/>
      <c r="AP409" s="44"/>
      <c r="AQ409" s="44"/>
      <c r="AR409" s="44"/>
      <c r="AS409" s="46"/>
      <c r="AT409" s="34" t="str">
        <f t="shared" si="386"/>
        <v/>
      </c>
      <c r="AU409" s="34" t="str">
        <f t="shared" si="387"/>
        <v/>
      </c>
      <c r="AV409" s="34" t="str">
        <f t="shared" si="388"/>
        <v/>
      </c>
      <c r="AW409" s="34" t="str">
        <f t="shared" si="389"/>
        <v/>
      </c>
      <c r="AX409" s="34" t="str">
        <f t="shared" si="390"/>
        <v/>
      </c>
      <c r="AY409" s="34" t="str">
        <f t="shared" si="391"/>
        <v/>
      </c>
      <c r="AZ409" s="34" t="str">
        <f t="shared" si="392"/>
        <v/>
      </c>
      <c r="BA409" s="34" t="str">
        <f t="shared" si="393"/>
        <v/>
      </c>
      <c r="BB409" s="34" t="str">
        <f t="shared" si="394"/>
        <v/>
      </c>
      <c r="BC409" s="34" t="str">
        <f t="shared" si="394"/>
        <v/>
      </c>
      <c r="BD409" s="34" t="str">
        <f t="shared" si="356"/>
        <v/>
      </c>
      <c r="BE409" s="34" t="str">
        <f t="shared" si="357"/>
        <v/>
      </c>
      <c r="BF409" s="34" t="str">
        <f t="shared" si="358"/>
        <v/>
      </c>
      <c r="BG409" s="34" t="str">
        <f t="shared" si="359"/>
        <v/>
      </c>
      <c r="BH409" s="34" t="str">
        <f t="shared" si="360"/>
        <v/>
      </c>
      <c r="BI409" s="34" t="str">
        <f t="shared" si="361"/>
        <v/>
      </c>
      <c r="BJ409" s="34" t="str">
        <f t="shared" si="362"/>
        <v/>
      </c>
      <c r="BK409" s="34" t="str">
        <f t="shared" si="363"/>
        <v/>
      </c>
      <c r="BL409" s="34" t="str">
        <f t="shared" si="364"/>
        <v/>
      </c>
      <c r="BM409" s="34" t="str">
        <f t="shared" si="365"/>
        <v/>
      </c>
      <c r="BN409" s="36" t="e">
        <f t="shared" si="354"/>
        <v>#DIV/0!</v>
      </c>
      <c r="BO409" s="36" t="e">
        <f t="shared" si="355"/>
        <v>#DIV/0!</v>
      </c>
      <c r="BP409" s="37" t="str">
        <f t="shared" si="366"/>
        <v/>
      </c>
      <c r="BQ409" s="37" t="str">
        <f t="shared" si="367"/>
        <v/>
      </c>
      <c r="BR409" s="37" t="str">
        <f t="shared" si="368"/>
        <v/>
      </c>
      <c r="BS409" s="37" t="str">
        <f t="shared" si="369"/>
        <v/>
      </c>
      <c r="BT409" s="37" t="str">
        <f t="shared" si="370"/>
        <v/>
      </c>
      <c r="BU409" s="37" t="str">
        <f t="shared" si="371"/>
        <v/>
      </c>
      <c r="BV409" s="37" t="str">
        <f t="shared" si="372"/>
        <v/>
      </c>
      <c r="BW409" s="37" t="str">
        <f t="shared" si="373"/>
        <v/>
      </c>
      <c r="BX409" s="37" t="str">
        <f t="shared" si="374"/>
        <v/>
      </c>
      <c r="BY409" s="37" t="str">
        <f t="shared" si="375"/>
        <v/>
      </c>
      <c r="BZ409" s="37" t="str">
        <f t="shared" si="376"/>
        <v/>
      </c>
      <c r="CA409" s="37" t="str">
        <f t="shared" si="377"/>
        <v/>
      </c>
      <c r="CB409" s="37" t="str">
        <f t="shared" si="378"/>
        <v/>
      </c>
      <c r="CC409" s="37" t="str">
        <f t="shared" si="379"/>
        <v/>
      </c>
      <c r="CD409" s="37" t="str">
        <f t="shared" si="380"/>
        <v/>
      </c>
      <c r="CE409" s="37" t="str">
        <f t="shared" si="381"/>
        <v/>
      </c>
      <c r="CF409" s="37" t="str">
        <f t="shared" si="382"/>
        <v/>
      </c>
      <c r="CG409" s="37" t="str">
        <f t="shared" si="383"/>
        <v/>
      </c>
      <c r="CH409" s="37" t="str">
        <f t="shared" si="384"/>
        <v/>
      </c>
      <c r="CI409" s="37" t="str">
        <f t="shared" si="385"/>
        <v/>
      </c>
    </row>
    <row r="410" spans="1:87" ht="12.75">
      <c r="A410" s="16"/>
      <c r="B410" s="14" t="str">
        <f>'Gene Table'!E409</f>
        <v>TLR9</v>
      </c>
      <c r="C410" s="14" t="s">
        <v>97</v>
      </c>
      <c r="D410" s="15" t="str">
        <f>IF(SUM('Test Sample Data'!D$3:D$98)&gt;10,IF(AND(ISNUMBER('Test Sample Data'!D409),'Test Sample Data'!D409&lt;$B$1,'Test Sample Data'!D409&gt;0),'Test Sample Data'!D409,$B$1),"")</f>
        <v/>
      </c>
      <c r="E410" s="15" t="str">
        <f>IF(SUM('Test Sample Data'!E$3:E$98)&gt;10,IF(AND(ISNUMBER('Test Sample Data'!E409),'Test Sample Data'!E409&lt;$B$1,'Test Sample Data'!E409&gt;0),'Test Sample Data'!E409,$B$1),"")</f>
        <v/>
      </c>
      <c r="F410" s="15" t="str">
        <f>IF(SUM('Test Sample Data'!F$3:F$98)&gt;10,IF(AND(ISNUMBER('Test Sample Data'!F409),'Test Sample Data'!F409&lt;$B$1,'Test Sample Data'!F409&gt;0),'Test Sample Data'!F409,$B$1),"")</f>
        <v/>
      </c>
      <c r="G410" s="15" t="str">
        <f>IF(SUM('Test Sample Data'!G$3:G$98)&gt;10,IF(AND(ISNUMBER('Test Sample Data'!G409),'Test Sample Data'!G409&lt;$B$1,'Test Sample Data'!G409&gt;0),'Test Sample Data'!G409,$B$1),"")</f>
        <v/>
      </c>
      <c r="H410" s="15" t="str">
        <f>IF(SUM('Test Sample Data'!H$3:H$98)&gt;10,IF(AND(ISNUMBER('Test Sample Data'!H409),'Test Sample Data'!H409&lt;$B$1,'Test Sample Data'!H409&gt;0),'Test Sample Data'!H409,$B$1),"")</f>
        <v/>
      </c>
      <c r="I410" s="15" t="str">
        <f>IF(SUM('Test Sample Data'!I$3:I$98)&gt;10,IF(AND(ISNUMBER('Test Sample Data'!I409),'Test Sample Data'!I409&lt;$B$1,'Test Sample Data'!I409&gt;0),'Test Sample Data'!I409,$B$1),"")</f>
        <v/>
      </c>
      <c r="J410" s="15" t="str">
        <f>IF(SUM('Test Sample Data'!J$3:J$98)&gt;10,IF(AND(ISNUMBER('Test Sample Data'!J409),'Test Sample Data'!J409&lt;$B$1,'Test Sample Data'!J409&gt;0),'Test Sample Data'!J409,$B$1),"")</f>
        <v/>
      </c>
      <c r="K410" s="15" t="str">
        <f>IF(SUM('Test Sample Data'!K$3:K$98)&gt;10,IF(AND(ISNUMBER('Test Sample Data'!K409),'Test Sample Data'!K409&lt;$B$1,'Test Sample Data'!K409&gt;0),'Test Sample Data'!K409,$B$1),"")</f>
        <v/>
      </c>
      <c r="L410" s="15" t="str">
        <f>IF(SUM('Test Sample Data'!L$3:L$98)&gt;10,IF(AND(ISNUMBER('Test Sample Data'!L409),'Test Sample Data'!L409&lt;$B$1,'Test Sample Data'!L409&gt;0),'Test Sample Data'!L409,$B$1),"")</f>
        <v/>
      </c>
      <c r="M410" s="15" t="str">
        <f>IF(SUM('Test Sample Data'!M$3:M$98)&gt;10,IF(AND(ISNUMBER('Test Sample Data'!M409),'Test Sample Data'!M409&lt;$B$1,'Test Sample Data'!M409&gt;0),'Test Sample Data'!M409,$B$1),"")</f>
        <v/>
      </c>
      <c r="N410" s="15" t="str">
        <f>'Gene Table'!E409</f>
        <v>TLR9</v>
      </c>
      <c r="O410" s="14" t="s">
        <v>97</v>
      </c>
      <c r="P410" s="15" t="str">
        <f>IF(SUM('Control Sample Data'!D$3:D$98)&gt;10,IF(AND(ISNUMBER('Control Sample Data'!D409),'Control Sample Data'!D409&lt;$B$1,'Control Sample Data'!D409&gt;0),'Control Sample Data'!D409,$B$1),"")</f>
        <v/>
      </c>
      <c r="Q410" s="15" t="str">
        <f>IF(SUM('Control Sample Data'!E$3:E$98)&gt;10,IF(AND(ISNUMBER('Control Sample Data'!E409),'Control Sample Data'!E409&lt;$B$1,'Control Sample Data'!E409&gt;0),'Control Sample Data'!E409,$B$1),"")</f>
        <v/>
      </c>
      <c r="R410" s="15" t="str">
        <f>IF(SUM('Control Sample Data'!F$3:F$98)&gt;10,IF(AND(ISNUMBER('Control Sample Data'!F409),'Control Sample Data'!F409&lt;$B$1,'Control Sample Data'!F409&gt;0),'Control Sample Data'!F409,$B$1),"")</f>
        <v/>
      </c>
      <c r="S410" s="15" t="str">
        <f>IF(SUM('Control Sample Data'!G$3:G$98)&gt;10,IF(AND(ISNUMBER('Control Sample Data'!G409),'Control Sample Data'!G409&lt;$B$1,'Control Sample Data'!G409&gt;0),'Control Sample Data'!G409,$B$1),"")</f>
        <v/>
      </c>
      <c r="T410" s="15" t="str">
        <f>IF(SUM('Control Sample Data'!H$3:H$98)&gt;10,IF(AND(ISNUMBER('Control Sample Data'!H409),'Control Sample Data'!H409&lt;$B$1,'Control Sample Data'!H409&gt;0),'Control Sample Data'!H409,$B$1),"")</f>
        <v/>
      </c>
      <c r="U410" s="15" t="str">
        <f>IF(SUM('Control Sample Data'!I$3:I$98)&gt;10,IF(AND(ISNUMBER('Control Sample Data'!I409),'Control Sample Data'!I409&lt;$B$1,'Control Sample Data'!I409&gt;0),'Control Sample Data'!I409,$B$1),"")</f>
        <v/>
      </c>
      <c r="V410" s="15" t="str">
        <f>IF(SUM('Control Sample Data'!J$3:J$98)&gt;10,IF(AND(ISNUMBER('Control Sample Data'!J409),'Control Sample Data'!J409&lt;$B$1,'Control Sample Data'!J409&gt;0),'Control Sample Data'!J409,$B$1),"")</f>
        <v/>
      </c>
      <c r="W410" s="15" t="str">
        <f>IF(SUM('Control Sample Data'!K$3:K$98)&gt;10,IF(AND(ISNUMBER('Control Sample Data'!K409),'Control Sample Data'!K409&lt;$B$1,'Control Sample Data'!K409&gt;0),'Control Sample Data'!K409,$B$1),"")</f>
        <v/>
      </c>
      <c r="X410" s="15" t="str">
        <f>IF(SUM('Control Sample Data'!L$3:L$98)&gt;10,IF(AND(ISNUMBER('Control Sample Data'!L409),'Control Sample Data'!L409&lt;$B$1,'Control Sample Data'!L409&gt;0),'Control Sample Data'!L409,$B$1),"")</f>
        <v/>
      </c>
      <c r="Y410" s="15" t="str">
        <f>IF(SUM('Control Sample Data'!M$3:M$98)&gt;10,IF(AND(ISNUMBER('Control Sample Data'!M409),'Control Sample Data'!M409&lt;$B$1,'Control Sample Data'!M409&gt;0),'Control Sample Data'!M409,$B$1),"")</f>
        <v/>
      </c>
      <c r="Z410" s="24">
        <f aca="true" t="shared" si="396" ref="Z410:AS410">IF(ISERROR(AVERAGE(Z388:Z407)),0,AVERAGE(Z388:Z407))</f>
        <v>0</v>
      </c>
      <c r="AA410" s="24">
        <f t="shared" si="396"/>
        <v>0</v>
      </c>
      <c r="AB410" s="24">
        <f t="shared" si="396"/>
        <v>0</v>
      </c>
      <c r="AC410" s="24">
        <f t="shared" si="396"/>
        <v>0</v>
      </c>
      <c r="AD410" s="24">
        <f t="shared" si="396"/>
        <v>0</v>
      </c>
      <c r="AE410" s="24">
        <f t="shared" si="396"/>
        <v>0</v>
      </c>
      <c r="AF410" s="24">
        <f t="shared" si="396"/>
        <v>0</v>
      </c>
      <c r="AG410" s="24">
        <f t="shared" si="396"/>
        <v>0</v>
      </c>
      <c r="AH410" s="24">
        <f t="shared" si="396"/>
        <v>0</v>
      </c>
      <c r="AI410" s="24">
        <f t="shared" si="396"/>
        <v>0</v>
      </c>
      <c r="AJ410" s="24">
        <f t="shared" si="396"/>
        <v>0</v>
      </c>
      <c r="AK410" s="24">
        <f t="shared" si="396"/>
        <v>0</v>
      </c>
      <c r="AL410" s="24">
        <f t="shared" si="396"/>
        <v>0</v>
      </c>
      <c r="AM410" s="24">
        <f t="shared" si="396"/>
        <v>0</v>
      </c>
      <c r="AN410" s="24">
        <f t="shared" si="396"/>
        <v>0</v>
      </c>
      <c r="AO410" s="24">
        <f t="shared" si="396"/>
        <v>0</v>
      </c>
      <c r="AP410" s="24">
        <f t="shared" si="396"/>
        <v>0</v>
      </c>
      <c r="AQ410" s="24">
        <f t="shared" si="396"/>
        <v>0</v>
      </c>
      <c r="AR410" s="24">
        <f t="shared" si="396"/>
        <v>0</v>
      </c>
      <c r="AS410" s="24">
        <f t="shared" si="396"/>
        <v>0</v>
      </c>
      <c r="AT410" s="34" t="str">
        <f t="shared" si="386"/>
        <v/>
      </c>
      <c r="AU410" s="34" t="str">
        <f t="shared" si="387"/>
        <v/>
      </c>
      <c r="AV410" s="34" t="str">
        <f t="shared" si="388"/>
        <v/>
      </c>
      <c r="AW410" s="34" t="str">
        <f t="shared" si="389"/>
        <v/>
      </c>
      <c r="AX410" s="34" t="str">
        <f t="shared" si="390"/>
        <v/>
      </c>
      <c r="AY410" s="34" t="str">
        <f t="shared" si="391"/>
        <v/>
      </c>
      <c r="AZ410" s="34" t="str">
        <f t="shared" si="392"/>
        <v/>
      </c>
      <c r="BA410" s="34" t="str">
        <f t="shared" si="393"/>
        <v/>
      </c>
      <c r="BB410" s="34" t="str">
        <f t="shared" si="394"/>
        <v/>
      </c>
      <c r="BC410" s="34" t="str">
        <f t="shared" si="394"/>
        <v/>
      </c>
      <c r="BD410" s="34" t="str">
        <f t="shared" si="356"/>
        <v/>
      </c>
      <c r="BE410" s="34" t="str">
        <f t="shared" si="357"/>
        <v/>
      </c>
      <c r="BF410" s="34" t="str">
        <f t="shared" si="358"/>
        <v/>
      </c>
      <c r="BG410" s="34" t="str">
        <f t="shared" si="359"/>
        <v/>
      </c>
      <c r="BH410" s="34" t="str">
        <f t="shared" si="360"/>
        <v/>
      </c>
      <c r="BI410" s="34" t="str">
        <f t="shared" si="361"/>
        <v/>
      </c>
      <c r="BJ410" s="34" t="str">
        <f t="shared" si="362"/>
        <v/>
      </c>
      <c r="BK410" s="34" t="str">
        <f t="shared" si="363"/>
        <v/>
      </c>
      <c r="BL410" s="34" t="str">
        <f t="shared" si="364"/>
        <v/>
      </c>
      <c r="BM410" s="34" t="str">
        <f t="shared" si="365"/>
        <v/>
      </c>
      <c r="BN410" s="36" t="e">
        <f t="shared" si="354"/>
        <v>#DIV/0!</v>
      </c>
      <c r="BO410" s="36" t="e">
        <f t="shared" si="355"/>
        <v>#DIV/0!</v>
      </c>
      <c r="BP410" s="37" t="str">
        <f t="shared" si="366"/>
        <v/>
      </c>
      <c r="BQ410" s="37" t="str">
        <f t="shared" si="367"/>
        <v/>
      </c>
      <c r="BR410" s="37" t="str">
        <f t="shared" si="368"/>
        <v/>
      </c>
      <c r="BS410" s="37" t="str">
        <f t="shared" si="369"/>
        <v/>
      </c>
      <c r="BT410" s="37" t="str">
        <f t="shared" si="370"/>
        <v/>
      </c>
      <c r="BU410" s="37" t="str">
        <f t="shared" si="371"/>
        <v/>
      </c>
      <c r="BV410" s="37" t="str">
        <f t="shared" si="372"/>
        <v/>
      </c>
      <c r="BW410" s="37" t="str">
        <f t="shared" si="373"/>
        <v/>
      </c>
      <c r="BX410" s="37" t="str">
        <f t="shared" si="374"/>
        <v/>
      </c>
      <c r="BY410" s="37" t="str">
        <f t="shared" si="375"/>
        <v/>
      </c>
      <c r="BZ410" s="37" t="str">
        <f t="shared" si="376"/>
        <v/>
      </c>
      <c r="CA410" s="37" t="str">
        <f t="shared" si="377"/>
        <v/>
      </c>
      <c r="CB410" s="37" t="str">
        <f t="shared" si="378"/>
        <v/>
      </c>
      <c r="CC410" s="37" t="str">
        <f t="shared" si="379"/>
        <v/>
      </c>
      <c r="CD410" s="37" t="str">
        <f t="shared" si="380"/>
        <v/>
      </c>
      <c r="CE410" s="37" t="str">
        <f t="shared" si="381"/>
        <v/>
      </c>
      <c r="CF410" s="37" t="str">
        <f t="shared" si="382"/>
        <v/>
      </c>
      <c r="CG410" s="37" t="str">
        <f t="shared" si="383"/>
        <v/>
      </c>
      <c r="CH410" s="37" t="str">
        <f t="shared" si="384"/>
        <v/>
      </c>
      <c r="CI410" s="37" t="str">
        <f t="shared" si="385"/>
        <v/>
      </c>
    </row>
    <row r="411" spans="1:87" ht="12.75">
      <c r="A411" s="16"/>
      <c r="B411" s="14" t="str">
        <f>'Gene Table'!E410</f>
        <v>PNMT</v>
      </c>
      <c r="C411" s="14" t="s">
        <v>101</v>
      </c>
      <c r="D411" s="15" t="str">
        <f>IF(SUM('Test Sample Data'!D$3:D$98)&gt;10,IF(AND(ISNUMBER('Test Sample Data'!D410),'Test Sample Data'!D410&lt;$B$1,'Test Sample Data'!D410&gt;0),'Test Sample Data'!D410,$B$1),"")</f>
        <v/>
      </c>
      <c r="E411" s="15" t="str">
        <f>IF(SUM('Test Sample Data'!E$3:E$98)&gt;10,IF(AND(ISNUMBER('Test Sample Data'!E410),'Test Sample Data'!E410&lt;$B$1,'Test Sample Data'!E410&gt;0),'Test Sample Data'!E410,$B$1),"")</f>
        <v/>
      </c>
      <c r="F411" s="15" t="str">
        <f>IF(SUM('Test Sample Data'!F$3:F$98)&gt;10,IF(AND(ISNUMBER('Test Sample Data'!F410),'Test Sample Data'!F410&lt;$B$1,'Test Sample Data'!F410&gt;0),'Test Sample Data'!F410,$B$1),"")</f>
        <v/>
      </c>
      <c r="G411" s="15" t="str">
        <f>IF(SUM('Test Sample Data'!G$3:G$98)&gt;10,IF(AND(ISNUMBER('Test Sample Data'!G410),'Test Sample Data'!G410&lt;$B$1,'Test Sample Data'!G410&gt;0),'Test Sample Data'!G410,$B$1),"")</f>
        <v/>
      </c>
      <c r="H411" s="15" t="str">
        <f>IF(SUM('Test Sample Data'!H$3:H$98)&gt;10,IF(AND(ISNUMBER('Test Sample Data'!H410),'Test Sample Data'!H410&lt;$B$1,'Test Sample Data'!H410&gt;0),'Test Sample Data'!H410,$B$1),"")</f>
        <v/>
      </c>
      <c r="I411" s="15" t="str">
        <f>IF(SUM('Test Sample Data'!I$3:I$98)&gt;10,IF(AND(ISNUMBER('Test Sample Data'!I410),'Test Sample Data'!I410&lt;$B$1,'Test Sample Data'!I410&gt;0),'Test Sample Data'!I410,$B$1),"")</f>
        <v/>
      </c>
      <c r="J411" s="15" t="str">
        <f>IF(SUM('Test Sample Data'!J$3:J$98)&gt;10,IF(AND(ISNUMBER('Test Sample Data'!J410),'Test Sample Data'!J410&lt;$B$1,'Test Sample Data'!J410&gt;0),'Test Sample Data'!J410,$B$1),"")</f>
        <v/>
      </c>
      <c r="K411" s="15" t="str">
        <f>IF(SUM('Test Sample Data'!K$3:K$98)&gt;10,IF(AND(ISNUMBER('Test Sample Data'!K410),'Test Sample Data'!K410&lt;$B$1,'Test Sample Data'!K410&gt;0),'Test Sample Data'!K410,$B$1),"")</f>
        <v/>
      </c>
      <c r="L411" s="15" t="str">
        <f>IF(SUM('Test Sample Data'!L$3:L$98)&gt;10,IF(AND(ISNUMBER('Test Sample Data'!L410),'Test Sample Data'!L410&lt;$B$1,'Test Sample Data'!L410&gt;0),'Test Sample Data'!L410,$B$1),"")</f>
        <v/>
      </c>
      <c r="M411" s="15" t="str">
        <f>IF(SUM('Test Sample Data'!M$3:M$98)&gt;10,IF(AND(ISNUMBER('Test Sample Data'!M410),'Test Sample Data'!M410&lt;$B$1,'Test Sample Data'!M410&gt;0),'Test Sample Data'!M410,$B$1),"")</f>
        <v/>
      </c>
      <c r="N411" s="15" t="str">
        <f>'Gene Table'!E410</f>
        <v>PNMT</v>
      </c>
      <c r="O411" s="14" t="s">
        <v>101</v>
      </c>
      <c r="P411" s="15" t="str">
        <f>IF(SUM('Control Sample Data'!D$3:D$98)&gt;10,IF(AND(ISNUMBER('Control Sample Data'!D410),'Control Sample Data'!D410&lt;$B$1,'Control Sample Data'!D410&gt;0),'Control Sample Data'!D410,$B$1),"")</f>
        <v/>
      </c>
      <c r="Q411" s="15" t="str">
        <f>IF(SUM('Control Sample Data'!E$3:E$98)&gt;10,IF(AND(ISNUMBER('Control Sample Data'!E410),'Control Sample Data'!E410&lt;$B$1,'Control Sample Data'!E410&gt;0),'Control Sample Data'!E410,$B$1),"")</f>
        <v/>
      </c>
      <c r="R411" s="15" t="str">
        <f>IF(SUM('Control Sample Data'!F$3:F$98)&gt;10,IF(AND(ISNUMBER('Control Sample Data'!F410),'Control Sample Data'!F410&lt;$B$1,'Control Sample Data'!F410&gt;0),'Control Sample Data'!F410,$B$1),"")</f>
        <v/>
      </c>
      <c r="S411" s="15" t="str">
        <f>IF(SUM('Control Sample Data'!G$3:G$98)&gt;10,IF(AND(ISNUMBER('Control Sample Data'!G410),'Control Sample Data'!G410&lt;$B$1,'Control Sample Data'!G410&gt;0),'Control Sample Data'!G410,$B$1),"")</f>
        <v/>
      </c>
      <c r="T411" s="15" t="str">
        <f>IF(SUM('Control Sample Data'!H$3:H$98)&gt;10,IF(AND(ISNUMBER('Control Sample Data'!H410),'Control Sample Data'!H410&lt;$B$1,'Control Sample Data'!H410&gt;0),'Control Sample Data'!H410,$B$1),"")</f>
        <v/>
      </c>
      <c r="U411" s="15" t="str">
        <f>IF(SUM('Control Sample Data'!I$3:I$98)&gt;10,IF(AND(ISNUMBER('Control Sample Data'!I410),'Control Sample Data'!I410&lt;$B$1,'Control Sample Data'!I410&gt;0),'Control Sample Data'!I410,$B$1),"")</f>
        <v/>
      </c>
      <c r="V411" s="15" t="str">
        <f>IF(SUM('Control Sample Data'!J$3:J$98)&gt;10,IF(AND(ISNUMBER('Control Sample Data'!J410),'Control Sample Data'!J410&lt;$B$1,'Control Sample Data'!J410&gt;0),'Control Sample Data'!J410,$B$1),"")</f>
        <v/>
      </c>
      <c r="W411" s="15" t="str">
        <f>IF(SUM('Control Sample Data'!K$3:K$98)&gt;10,IF(AND(ISNUMBER('Control Sample Data'!K410),'Control Sample Data'!K410&lt;$B$1,'Control Sample Data'!K410&gt;0),'Control Sample Data'!K410,$B$1),"")</f>
        <v/>
      </c>
      <c r="X411" s="15" t="str">
        <f>IF(SUM('Control Sample Data'!L$3:L$98)&gt;10,IF(AND(ISNUMBER('Control Sample Data'!L410),'Control Sample Data'!L410&lt;$B$1,'Control Sample Data'!L410&gt;0),'Control Sample Data'!L410,$B$1),"")</f>
        <v/>
      </c>
      <c r="Y411" s="15" t="str">
        <f>IF(SUM('Control Sample Data'!M$3:M$98)&gt;10,IF(AND(ISNUMBER('Control Sample Data'!M410),'Control Sample Data'!M410&lt;$B$1,'Control Sample Data'!M410&gt;0),'Control Sample Data'!M410,$B$1),"")</f>
        <v/>
      </c>
      <c r="AT411" s="34" t="str">
        <f t="shared" si="386"/>
        <v/>
      </c>
      <c r="AU411" s="34" t="str">
        <f t="shared" si="387"/>
        <v/>
      </c>
      <c r="AV411" s="34" t="str">
        <f t="shared" si="388"/>
        <v/>
      </c>
      <c r="AW411" s="34" t="str">
        <f t="shared" si="389"/>
        <v/>
      </c>
      <c r="AX411" s="34" t="str">
        <f t="shared" si="390"/>
        <v/>
      </c>
      <c r="AY411" s="34" t="str">
        <f t="shared" si="391"/>
        <v/>
      </c>
      <c r="AZ411" s="34" t="str">
        <f t="shared" si="392"/>
        <v/>
      </c>
      <c r="BA411" s="34" t="str">
        <f t="shared" si="393"/>
        <v/>
      </c>
      <c r="BB411" s="34" t="str">
        <f t="shared" si="394"/>
        <v/>
      </c>
      <c r="BC411" s="34" t="str">
        <f t="shared" si="394"/>
        <v/>
      </c>
      <c r="BD411" s="34" t="str">
        <f t="shared" si="356"/>
        <v/>
      </c>
      <c r="BE411" s="34" t="str">
        <f t="shared" si="357"/>
        <v/>
      </c>
      <c r="BF411" s="34" t="str">
        <f t="shared" si="358"/>
        <v/>
      </c>
      <c r="BG411" s="34" t="str">
        <f t="shared" si="359"/>
        <v/>
      </c>
      <c r="BH411" s="34" t="str">
        <f t="shared" si="360"/>
        <v/>
      </c>
      <c r="BI411" s="34" t="str">
        <f t="shared" si="361"/>
        <v/>
      </c>
      <c r="BJ411" s="34" t="str">
        <f t="shared" si="362"/>
        <v/>
      </c>
      <c r="BK411" s="34" t="str">
        <f t="shared" si="363"/>
        <v/>
      </c>
      <c r="BL411" s="34" t="str">
        <f t="shared" si="364"/>
        <v/>
      </c>
      <c r="BM411" s="34" t="str">
        <f t="shared" si="365"/>
        <v/>
      </c>
      <c r="BN411" s="36" t="e">
        <f t="shared" si="354"/>
        <v>#DIV/0!</v>
      </c>
      <c r="BO411" s="36" t="e">
        <f t="shared" si="355"/>
        <v>#DIV/0!</v>
      </c>
      <c r="BP411" s="37" t="str">
        <f t="shared" si="366"/>
        <v/>
      </c>
      <c r="BQ411" s="37" t="str">
        <f t="shared" si="367"/>
        <v/>
      </c>
      <c r="BR411" s="37" t="str">
        <f t="shared" si="368"/>
        <v/>
      </c>
      <c r="BS411" s="37" t="str">
        <f t="shared" si="369"/>
        <v/>
      </c>
      <c r="BT411" s="37" t="str">
        <f t="shared" si="370"/>
        <v/>
      </c>
      <c r="BU411" s="37" t="str">
        <f t="shared" si="371"/>
        <v/>
      </c>
      <c r="BV411" s="37" t="str">
        <f t="shared" si="372"/>
        <v/>
      </c>
      <c r="BW411" s="37" t="str">
        <f t="shared" si="373"/>
        <v/>
      </c>
      <c r="BX411" s="37" t="str">
        <f t="shared" si="374"/>
        <v/>
      </c>
      <c r="BY411" s="37" t="str">
        <f t="shared" si="375"/>
        <v/>
      </c>
      <c r="BZ411" s="37" t="str">
        <f t="shared" si="376"/>
        <v/>
      </c>
      <c r="CA411" s="37" t="str">
        <f t="shared" si="377"/>
        <v/>
      </c>
      <c r="CB411" s="37" t="str">
        <f t="shared" si="378"/>
        <v/>
      </c>
      <c r="CC411" s="37" t="str">
        <f t="shared" si="379"/>
        <v/>
      </c>
      <c r="CD411" s="37" t="str">
        <f t="shared" si="380"/>
        <v/>
      </c>
      <c r="CE411" s="37" t="str">
        <f t="shared" si="381"/>
        <v/>
      </c>
      <c r="CF411" s="37" t="str">
        <f t="shared" si="382"/>
        <v/>
      </c>
      <c r="CG411" s="37" t="str">
        <f t="shared" si="383"/>
        <v/>
      </c>
      <c r="CH411" s="37" t="str">
        <f t="shared" si="384"/>
        <v/>
      </c>
      <c r="CI411" s="37" t="str">
        <f t="shared" si="385"/>
        <v/>
      </c>
    </row>
    <row r="412" spans="1:87" ht="12.75">
      <c r="A412" s="16"/>
      <c r="B412" s="14" t="str">
        <f>'Gene Table'!E411</f>
        <v>PLK1</v>
      </c>
      <c r="C412" s="14" t="s">
        <v>105</v>
      </c>
      <c r="D412" s="15" t="str">
        <f>IF(SUM('Test Sample Data'!D$3:D$98)&gt;10,IF(AND(ISNUMBER('Test Sample Data'!D411),'Test Sample Data'!D411&lt;$B$1,'Test Sample Data'!D411&gt;0),'Test Sample Data'!D411,$B$1),"")</f>
        <v/>
      </c>
      <c r="E412" s="15" t="str">
        <f>IF(SUM('Test Sample Data'!E$3:E$98)&gt;10,IF(AND(ISNUMBER('Test Sample Data'!E411),'Test Sample Data'!E411&lt;$B$1,'Test Sample Data'!E411&gt;0),'Test Sample Data'!E411,$B$1),"")</f>
        <v/>
      </c>
      <c r="F412" s="15" t="str">
        <f>IF(SUM('Test Sample Data'!F$3:F$98)&gt;10,IF(AND(ISNUMBER('Test Sample Data'!F411),'Test Sample Data'!F411&lt;$B$1,'Test Sample Data'!F411&gt;0),'Test Sample Data'!F411,$B$1),"")</f>
        <v/>
      </c>
      <c r="G412" s="15" t="str">
        <f>IF(SUM('Test Sample Data'!G$3:G$98)&gt;10,IF(AND(ISNUMBER('Test Sample Data'!G411),'Test Sample Data'!G411&lt;$B$1,'Test Sample Data'!G411&gt;0),'Test Sample Data'!G411,$B$1),"")</f>
        <v/>
      </c>
      <c r="H412" s="15" t="str">
        <f>IF(SUM('Test Sample Data'!H$3:H$98)&gt;10,IF(AND(ISNUMBER('Test Sample Data'!H411),'Test Sample Data'!H411&lt;$B$1,'Test Sample Data'!H411&gt;0),'Test Sample Data'!H411,$B$1),"")</f>
        <v/>
      </c>
      <c r="I412" s="15" t="str">
        <f>IF(SUM('Test Sample Data'!I$3:I$98)&gt;10,IF(AND(ISNUMBER('Test Sample Data'!I411),'Test Sample Data'!I411&lt;$B$1,'Test Sample Data'!I411&gt;0),'Test Sample Data'!I411,$B$1),"")</f>
        <v/>
      </c>
      <c r="J412" s="15" t="str">
        <f>IF(SUM('Test Sample Data'!J$3:J$98)&gt;10,IF(AND(ISNUMBER('Test Sample Data'!J411),'Test Sample Data'!J411&lt;$B$1,'Test Sample Data'!J411&gt;0),'Test Sample Data'!J411,$B$1),"")</f>
        <v/>
      </c>
      <c r="K412" s="15" t="str">
        <f>IF(SUM('Test Sample Data'!K$3:K$98)&gt;10,IF(AND(ISNUMBER('Test Sample Data'!K411),'Test Sample Data'!K411&lt;$B$1,'Test Sample Data'!K411&gt;0),'Test Sample Data'!K411,$B$1),"")</f>
        <v/>
      </c>
      <c r="L412" s="15" t="str">
        <f>IF(SUM('Test Sample Data'!L$3:L$98)&gt;10,IF(AND(ISNUMBER('Test Sample Data'!L411),'Test Sample Data'!L411&lt;$B$1,'Test Sample Data'!L411&gt;0),'Test Sample Data'!L411,$B$1),"")</f>
        <v/>
      </c>
      <c r="M412" s="15" t="str">
        <f>IF(SUM('Test Sample Data'!M$3:M$98)&gt;10,IF(AND(ISNUMBER('Test Sample Data'!M411),'Test Sample Data'!M411&lt;$B$1,'Test Sample Data'!M411&gt;0),'Test Sample Data'!M411,$B$1),"")</f>
        <v/>
      </c>
      <c r="N412" s="15" t="str">
        <f>'Gene Table'!E411</f>
        <v>PLK1</v>
      </c>
      <c r="O412" s="14" t="s">
        <v>105</v>
      </c>
      <c r="P412" s="15" t="str">
        <f>IF(SUM('Control Sample Data'!D$3:D$98)&gt;10,IF(AND(ISNUMBER('Control Sample Data'!D411),'Control Sample Data'!D411&lt;$B$1,'Control Sample Data'!D411&gt;0),'Control Sample Data'!D411,$B$1),"")</f>
        <v/>
      </c>
      <c r="Q412" s="15" t="str">
        <f>IF(SUM('Control Sample Data'!E$3:E$98)&gt;10,IF(AND(ISNUMBER('Control Sample Data'!E411),'Control Sample Data'!E411&lt;$B$1,'Control Sample Data'!E411&gt;0),'Control Sample Data'!E411,$B$1),"")</f>
        <v/>
      </c>
      <c r="R412" s="15" t="str">
        <f>IF(SUM('Control Sample Data'!F$3:F$98)&gt;10,IF(AND(ISNUMBER('Control Sample Data'!F411),'Control Sample Data'!F411&lt;$B$1,'Control Sample Data'!F411&gt;0),'Control Sample Data'!F411,$B$1),"")</f>
        <v/>
      </c>
      <c r="S412" s="15" t="str">
        <f>IF(SUM('Control Sample Data'!G$3:G$98)&gt;10,IF(AND(ISNUMBER('Control Sample Data'!G411),'Control Sample Data'!G411&lt;$B$1,'Control Sample Data'!G411&gt;0),'Control Sample Data'!G411,$B$1),"")</f>
        <v/>
      </c>
      <c r="T412" s="15" t="str">
        <f>IF(SUM('Control Sample Data'!H$3:H$98)&gt;10,IF(AND(ISNUMBER('Control Sample Data'!H411),'Control Sample Data'!H411&lt;$B$1,'Control Sample Data'!H411&gt;0),'Control Sample Data'!H411,$B$1),"")</f>
        <v/>
      </c>
      <c r="U412" s="15" t="str">
        <f>IF(SUM('Control Sample Data'!I$3:I$98)&gt;10,IF(AND(ISNUMBER('Control Sample Data'!I411),'Control Sample Data'!I411&lt;$B$1,'Control Sample Data'!I411&gt;0),'Control Sample Data'!I411,$B$1),"")</f>
        <v/>
      </c>
      <c r="V412" s="15" t="str">
        <f>IF(SUM('Control Sample Data'!J$3:J$98)&gt;10,IF(AND(ISNUMBER('Control Sample Data'!J411),'Control Sample Data'!J411&lt;$B$1,'Control Sample Data'!J411&gt;0),'Control Sample Data'!J411,$B$1),"")</f>
        <v/>
      </c>
      <c r="W412" s="15" t="str">
        <f>IF(SUM('Control Sample Data'!K$3:K$98)&gt;10,IF(AND(ISNUMBER('Control Sample Data'!K411),'Control Sample Data'!K411&lt;$B$1,'Control Sample Data'!K411&gt;0),'Control Sample Data'!K411,$B$1),"")</f>
        <v/>
      </c>
      <c r="X412" s="15" t="str">
        <f>IF(SUM('Control Sample Data'!L$3:L$98)&gt;10,IF(AND(ISNUMBER('Control Sample Data'!L411),'Control Sample Data'!L411&lt;$B$1,'Control Sample Data'!L411&gt;0),'Control Sample Data'!L411,$B$1),"")</f>
        <v/>
      </c>
      <c r="Y412" s="15" t="str">
        <f>IF(SUM('Control Sample Data'!M$3:M$98)&gt;10,IF(AND(ISNUMBER('Control Sample Data'!M411),'Control Sample Data'!M411&lt;$B$1,'Control Sample Data'!M411&gt;0),'Control Sample Data'!M411,$B$1),"")</f>
        <v/>
      </c>
      <c r="AT412" s="34" t="str">
        <f t="shared" si="386"/>
        <v/>
      </c>
      <c r="AU412" s="34" t="str">
        <f t="shared" si="387"/>
        <v/>
      </c>
      <c r="AV412" s="34" t="str">
        <f t="shared" si="388"/>
        <v/>
      </c>
      <c r="AW412" s="34" t="str">
        <f t="shared" si="389"/>
        <v/>
      </c>
      <c r="AX412" s="34" t="str">
        <f t="shared" si="390"/>
        <v/>
      </c>
      <c r="AY412" s="34" t="str">
        <f t="shared" si="391"/>
        <v/>
      </c>
      <c r="AZ412" s="34" t="str">
        <f t="shared" si="392"/>
        <v/>
      </c>
      <c r="BA412" s="34" t="str">
        <f t="shared" si="393"/>
        <v/>
      </c>
      <c r="BB412" s="34" t="str">
        <f t="shared" si="394"/>
        <v/>
      </c>
      <c r="BC412" s="34" t="str">
        <f t="shared" si="394"/>
        <v/>
      </c>
      <c r="BD412" s="34" t="str">
        <f t="shared" si="356"/>
        <v/>
      </c>
      <c r="BE412" s="34" t="str">
        <f t="shared" si="357"/>
        <v/>
      </c>
      <c r="BF412" s="34" t="str">
        <f t="shared" si="358"/>
        <v/>
      </c>
      <c r="BG412" s="34" t="str">
        <f t="shared" si="359"/>
        <v/>
      </c>
      <c r="BH412" s="34" t="str">
        <f t="shared" si="360"/>
        <v/>
      </c>
      <c r="BI412" s="34" t="str">
        <f t="shared" si="361"/>
        <v/>
      </c>
      <c r="BJ412" s="34" t="str">
        <f t="shared" si="362"/>
        <v/>
      </c>
      <c r="BK412" s="34" t="str">
        <f t="shared" si="363"/>
        <v/>
      </c>
      <c r="BL412" s="34" t="str">
        <f t="shared" si="364"/>
        <v/>
      </c>
      <c r="BM412" s="34" t="str">
        <f t="shared" si="365"/>
        <v/>
      </c>
      <c r="BN412" s="36" t="e">
        <f t="shared" si="354"/>
        <v>#DIV/0!</v>
      </c>
      <c r="BO412" s="36" t="e">
        <f t="shared" si="355"/>
        <v>#DIV/0!</v>
      </c>
      <c r="BP412" s="37" t="str">
        <f t="shared" si="366"/>
        <v/>
      </c>
      <c r="BQ412" s="37" t="str">
        <f t="shared" si="367"/>
        <v/>
      </c>
      <c r="BR412" s="37" t="str">
        <f t="shared" si="368"/>
        <v/>
      </c>
      <c r="BS412" s="37" t="str">
        <f t="shared" si="369"/>
        <v/>
      </c>
      <c r="BT412" s="37" t="str">
        <f t="shared" si="370"/>
        <v/>
      </c>
      <c r="BU412" s="37" t="str">
        <f t="shared" si="371"/>
        <v/>
      </c>
      <c r="BV412" s="37" t="str">
        <f t="shared" si="372"/>
        <v/>
      </c>
      <c r="BW412" s="37" t="str">
        <f t="shared" si="373"/>
        <v/>
      </c>
      <c r="BX412" s="37" t="str">
        <f t="shared" si="374"/>
        <v/>
      </c>
      <c r="BY412" s="37" t="str">
        <f t="shared" si="375"/>
        <v/>
      </c>
      <c r="BZ412" s="37" t="str">
        <f t="shared" si="376"/>
        <v/>
      </c>
      <c r="CA412" s="37" t="str">
        <f t="shared" si="377"/>
        <v/>
      </c>
      <c r="CB412" s="37" t="str">
        <f t="shared" si="378"/>
        <v/>
      </c>
      <c r="CC412" s="37" t="str">
        <f t="shared" si="379"/>
        <v/>
      </c>
      <c r="CD412" s="37" t="str">
        <f t="shared" si="380"/>
        <v/>
      </c>
      <c r="CE412" s="37" t="str">
        <f t="shared" si="381"/>
        <v/>
      </c>
      <c r="CF412" s="37" t="str">
        <f t="shared" si="382"/>
        <v/>
      </c>
      <c r="CG412" s="37" t="str">
        <f t="shared" si="383"/>
        <v/>
      </c>
      <c r="CH412" s="37" t="str">
        <f t="shared" si="384"/>
        <v/>
      </c>
      <c r="CI412" s="37" t="str">
        <f t="shared" si="385"/>
        <v/>
      </c>
    </row>
    <row r="413" spans="1:87" ht="12.75">
      <c r="A413" s="16"/>
      <c r="B413" s="14" t="str">
        <f>'Gene Table'!E412</f>
        <v>PIK3CB</v>
      </c>
      <c r="C413" s="14" t="s">
        <v>109</v>
      </c>
      <c r="D413" s="15" t="str">
        <f>IF(SUM('Test Sample Data'!D$3:D$98)&gt;10,IF(AND(ISNUMBER('Test Sample Data'!D412),'Test Sample Data'!D412&lt;$B$1,'Test Sample Data'!D412&gt;0),'Test Sample Data'!D412,$B$1),"")</f>
        <v/>
      </c>
      <c r="E413" s="15" t="str">
        <f>IF(SUM('Test Sample Data'!E$3:E$98)&gt;10,IF(AND(ISNUMBER('Test Sample Data'!E412),'Test Sample Data'!E412&lt;$B$1,'Test Sample Data'!E412&gt;0),'Test Sample Data'!E412,$B$1),"")</f>
        <v/>
      </c>
      <c r="F413" s="15" t="str">
        <f>IF(SUM('Test Sample Data'!F$3:F$98)&gt;10,IF(AND(ISNUMBER('Test Sample Data'!F412),'Test Sample Data'!F412&lt;$B$1,'Test Sample Data'!F412&gt;0),'Test Sample Data'!F412,$B$1),"")</f>
        <v/>
      </c>
      <c r="G413" s="15" t="str">
        <f>IF(SUM('Test Sample Data'!G$3:G$98)&gt;10,IF(AND(ISNUMBER('Test Sample Data'!G412),'Test Sample Data'!G412&lt;$B$1,'Test Sample Data'!G412&gt;0),'Test Sample Data'!G412,$B$1),"")</f>
        <v/>
      </c>
      <c r="H413" s="15" t="str">
        <f>IF(SUM('Test Sample Data'!H$3:H$98)&gt;10,IF(AND(ISNUMBER('Test Sample Data'!H412),'Test Sample Data'!H412&lt;$B$1,'Test Sample Data'!H412&gt;0),'Test Sample Data'!H412,$B$1),"")</f>
        <v/>
      </c>
      <c r="I413" s="15" t="str">
        <f>IF(SUM('Test Sample Data'!I$3:I$98)&gt;10,IF(AND(ISNUMBER('Test Sample Data'!I412),'Test Sample Data'!I412&lt;$B$1,'Test Sample Data'!I412&gt;0),'Test Sample Data'!I412,$B$1),"")</f>
        <v/>
      </c>
      <c r="J413" s="15" t="str">
        <f>IF(SUM('Test Sample Data'!J$3:J$98)&gt;10,IF(AND(ISNUMBER('Test Sample Data'!J412),'Test Sample Data'!J412&lt;$B$1,'Test Sample Data'!J412&gt;0),'Test Sample Data'!J412,$B$1),"")</f>
        <v/>
      </c>
      <c r="K413" s="15" t="str">
        <f>IF(SUM('Test Sample Data'!K$3:K$98)&gt;10,IF(AND(ISNUMBER('Test Sample Data'!K412),'Test Sample Data'!K412&lt;$B$1,'Test Sample Data'!K412&gt;0),'Test Sample Data'!K412,$B$1),"")</f>
        <v/>
      </c>
      <c r="L413" s="15" t="str">
        <f>IF(SUM('Test Sample Data'!L$3:L$98)&gt;10,IF(AND(ISNUMBER('Test Sample Data'!L412),'Test Sample Data'!L412&lt;$B$1,'Test Sample Data'!L412&gt;0),'Test Sample Data'!L412,$B$1),"")</f>
        <v/>
      </c>
      <c r="M413" s="15" t="str">
        <f>IF(SUM('Test Sample Data'!M$3:M$98)&gt;10,IF(AND(ISNUMBER('Test Sample Data'!M412),'Test Sample Data'!M412&lt;$B$1,'Test Sample Data'!M412&gt;0),'Test Sample Data'!M412,$B$1),"")</f>
        <v/>
      </c>
      <c r="N413" s="15" t="str">
        <f>'Gene Table'!E412</f>
        <v>PIK3CB</v>
      </c>
      <c r="O413" s="14" t="s">
        <v>109</v>
      </c>
      <c r="P413" s="15" t="str">
        <f>IF(SUM('Control Sample Data'!D$3:D$98)&gt;10,IF(AND(ISNUMBER('Control Sample Data'!D412),'Control Sample Data'!D412&lt;$B$1,'Control Sample Data'!D412&gt;0),'Control Sample Data'!D412,$B$1),"")</f>
        <v/>
      </c>
      <c r="Q413" s="15" t="str">
        <f>IF(SUM('Control Sample Data'!E$3:E$98)&gt;10,IF(AND(ISNUMBER('Control Sample Data'!E412),'Control Sample Data'!E412&lt;$B$1,'Control Sample Data'!E412&gt;0),'Control Sample Data'!E412,$B$1),"")</f>
        <v/>
      </c>
      <c r="R413" s="15" t="str">
        <f>IF(SUM('Control Sample Data'!F$3:F$98)&gt;10,IF(AND(ISNUMBER('Control Sample Data'!F412),'Control Sample Data'!F412&lt;$B$1,'Control Sample Data'!F412&gt;0),'Control Sample Data'!F412,$B$1),"")</f>
        <v/>
      </c>
      <c r="S413" s="15" t="str">
        <f>IF(SUM('Control Sample Data'!G$3:G$98)&gt;10,IF(AND(ISNUMBER('Control Sample Data'!G412),'Control Sample Data'!G412&lt;$B$1,'Control Sample Data'!G412&gt;0),'Control Sample Data'!G412,$B$1),"")</f>
        <v/>
      </c>
      <c r="T413" s="15" t="str">
        <f>IF(SUM('Control Sample Data'!H$3:H$98)&gt;10,IF(AND(ISNUMBER('Control Sample Data'!H412),'Control Sample Data'!H412&lt;$B$1,'Control Sample Data'!H412&gt;0),'Control Sample Data'!H412,$B$1),"")</f>
        <v/>
      </c>
      <c r="U413" s="15" t="str">
        <f>IF(SUM('Control Sample Data'!I$3:I$98)&gt;10,IF(AND(ISNUMBER('Control Sample Data'!I412),'Control Sample Data'!I412&lt;$B$1,'Control Sample Data'!I412&gt;0),'Control Sample Data'!I412,$B$1),"")</f>
        <v/>
      </c>
      <c r="V413" s="15" t="str">
        <f>IF(SUM('Control Sample Data'!J$3:J$98)&gt;10,IF(AND(ISNUMBER('Control Sample Data'!J412),'Control Sample Data'!J412&lt;$B$1,'Control Sample Data'!J412&gt;0),'Control Sample Data'!J412,$B$1),"")</f>
        <v/>
      </c>
      <c r="W413" s="15" t="str">
        <f>IF(SUM('Control Sample Data'!K$3:K$98)&gt;10,IF(AND(ISNUMBER('Control Sample Data'!K412),'Control Sample Data'!K412&lt;$B$1,'Control Sample Data'!K412&gt;0),'Control Sample Data'!K412,$B$1),"")</f>
        <v/>
      </c>
      <c r="X413" s="15" t="str">
        <f>IF(SUM('Control Sample Data'!L$3:L$98)&gt;10,IF(AND(ISNUMBER('Control Sample Data'!L412),'Control Sample Data'!L412&lt;$B$1,'Control Sample Data'!L412&gt;0),'Control Sample Data'!L412,$B$1),"")</f>
        <v/>
      </c>
      <c r="Y413" s="15" t="str">
        <f>IF(SUM('Control Sample Data'!M$3:M$98)&gt;10,IF(AND(ISNUMBER('Control Sample Data'!M412),'Control Sample Data'!M412&lt;$B$1,'Control Sample Data'!M412&gt;0),'Control Sample Data'!M412,$B$1),"")</f>
        <v/>
      </c>
      <c r="AT413" s="34" t="str">
        <f t="shared" si="386"/>
        <v/>
      </c>
      <c r="AU413" s="34" t="str">
        <f t="shared" si="387"/>
        <v/>
      </c>
      <c r="AV413" s="34" t="str">
        <f t="shared" si="388"/>
        <v/>
      </c>
      <c r="AW413" s="34" t="str">
        <f t="shared" si="389"/>
        <v/>
      </c>
      <c r="AX413" s="34" t="str">
        <f t="shared" si="390"/>
        <v/>
      </c>
      <c r="AY413" s="34" t="str">
        <f t="shared" si="391"/>
        <v/>
      </c>
      <c r="AZ413" s="34" t="str">
        <f t="shared" si="392"/>
        <v/>
      </c>
      <c r="BA413" s="34" t="str">
        <f t="shared" si="393"/>
        <v/>
      </c>
      <c r="BB413" s="34" t="str">
        <f t="shared" si="394"/>
        <v/>
      </c>
      <c r="BC413" s="34" t="str">
        <f t="shared" si="394"/>
        <v/>
      </c>
      <c r="BD413" s="34" t="str">
        <f t="shared" si="356"/>
        <v/>
      </c>
      <c r="BE413" s="34" t="str">
        <f t="shared" si="357"/>
        <v/>
      </c>
      <c r="BF413" s="34" t="str">
        <f t="shared" si="358"/>
        <v/>
      </c>
      <c r="BG413" s="34" t="str">
        <f t="shared" si="359"/>
        <v/>
      </c>
      <c r="BH413" s="34" t="str">
        <f t="shared" si="360"/>
        <v/>
      </c>
      <c r="BI413" s="34" t="str">
        <f t="shared" si="361"/>
        <v/>
      </c>
      <c r="BJ413" s="34" t="str">
        <f t="shared" si="362"/>
        <v/>
      </c>
      <c r="BK413" s="34" t="str">
        <f t="shared" si="363"/>
        <v/>
      </c>
      <c r="BL413" s="34" t="str">
        <f t="shared" si="364"/>
        <v/>
      </c>
      <c r="BM413" s="34" t="str">
        <f t="shared" si="365"/>
        <v/>
      </c>
      <c r="BN413" s="36" t="e">
        <f t="shared" si="354"/>
        <v>#DIV/0!</v>
      </c>
      <c r="BO413" s="36" t="e">
        <f t="shared" si="355"/>
        <v>#DIV/0!</v>
      </c>
      <c r="BP413" s="37" t="str">
        <f t="shared" si="366"/>
        <v/>
      </c>
      <c r="BQ413" s="37" t="str">
        <f t="shared" si="367"/>
        <v/>
      </c>
      <c r="BR413" s="37" t="str">
        <f t="shared" si="368"/>
        <v/>
      </c>
      <c r="BS413" s="37" t="str">
        <f t="shared" si="369"/>
        <v/>
      </c>
      <c r="BT413" s="37" t="str">
        <f t="shared" si="370"/>
        <v/>
      </c>
      <c r="BU413" s="37" t="str">
        <f t="shared" si="371"/>
        <v/>
      </c>
      <c r="BV413" s="37" t="str">
        <f t="shared" si="372"/>
        <v/>
      </c>
      <c r="BW413" s="37" t="str">
        <f t="shared" si="373"/>
        <v/>
      </c>
      <c r="BX413" s="37" t="str">
        <f t="shared" si="374"/>
        <v/>
      </c>
      <c r="BY413" s="37" t="str">
        <f t="shared" si="375"/>
        <v/>
      </c>
      <c r="BZ413" s="37" t="str">
        <f t="shared" si="376"/>
        <v/>
      </c>
      <c r="CA413" s="37" t="str">
        <f t="shared" si="377"/>
        <v/>
      </c>
      <c r="CB413" s="37" t="str">
        <f t="shared" si="378"/>
        <v/>
      </c>
      <c r="CC413" s="37" t="str">
        <f t="shared" si="379"/>
        <v/>
      </c>
      <c r="CD413" s="37" t="str">
        <f t="shared" si="380"/>
        <v/>
      </c>
      <c r="CE413" s="37" t="str">
        <f t="shared" si="381"/>
        <v/>
      </c>
      <c r="CF413" s="37" t="str">
        <f t="shared" si="382"/>
        <v/>
      </c>
      <c r="CG413" s="37" t="str">
        <f t="shared" si="383"/>
        <v/>
      </c>
      <c r="CH413" s="37" t="str">
        <f t="shared" si="384"/>
        <v/>
      </c>
      <c r="CI413" s="37" t="str">
        <f t="shared" si="385"/>
        <v/>
      </c>
    </row>
    <row r="414" spans="1:87" ht="12.75">
      <c r="A414" s="16"/>
      <c r="B414" s="14" t="str">
        <f>'Gene Table'!E413</f>
        <v>PGC</v>
      </c>
      <c r="C414" s="14" t="s">
        <v>113</v>
      </c>
      <c r="D414" s="15" t="str">
        <f>IF(SUM('Test Sample Data'!D$3:D$98)&gt;10,IF(AND(ISNUMBER('Test Sample Data'!D413),'Test Sample Data'!D413&lt;$B$1,'Test Sample Data'!D413&gt;0),'Test Sample Data'!D413,$B$1),"")</f>
        <v/>
      </c>
      <c r="E414" s="15" t="str">
        <f>IF(SUM('Test Sample Data'!E$3:E$98)&gt;10,IF(AND(ISNUMBER('Test Sample Data'!E413),'Test Sample Data'!E413&lt;$B$1,'Test Sample Data'!E413&gt;0),'Test Sample Data'!E413,$B$1),"")</f>
        <v/>
      </c>
      <c r="F414" s="15" t="str">
        <f>IF(SUM('Test Sample Data'!F$3:F$98)&gt;10,IF(AND(ISNUMBER('Test Sample Data'!F413),'Test Sample Data'!F413&lt;$B$1,'Test Sample Data'!F413&gt;0),'Test Sample Data'!F413,$B$1),"")</f>
        <v/>
      </c>
      <c r="G414" s="15" t="str">
        <f>IF(SUM('Test Sample Data'!G$3:G$98)&gt;10,IF(AND(ISNUMBER('Test Sample Data'!G413),'Test Sample Data'!G413&lt;$B$1,'Test Sample Data'!G413&gt;0),'Test Sample Data'!G413,$B$1),"")</f>
        <v/>
      </c>
      <c r="H414" s="15" t="str">
        <f>IF(SUM('Test Sample Data'!H$3:H$98)&gt;10,IF(AND(ISNUMBER('Test Sample Data'!H413),'Test Sample Data'!H413&lt;$B$1,'Test Sample Data'!H413&gt;0),'Test Sample Data'!H413,$B$1),"")</f>
        <v/>
      </c>
      <c r="I414" s="15" t="str">
        <f>IF(SUM('Test Sample Data'!I$3:I$98)&gt;10,IF(AND(ISNUMBER('Test Sample Data'!I413),'Test Sample Data'!I413&lt;$B$1,'Test Sample Data'!I413&gt;0),'Test Sample Data'!I413,$B$1),"")</f>
        <v/>
      </c>
      <c r="J414" s="15" t="str">
        <f>IF(SUM('Test Sample Data'!J$3:J$98)&gt;10,IF(AND(ISNUMBER('Test Sample Data'!J413),'Test Sample Data'!J413&lt;$B$1,'Test Sample Data'!J413&gt;0),'Test Sample Data'!J413,$B$1),"")</f>
        <v/>
      </c>
      <c r="K414" s="15" t="str">
        <f>IF(SUM('Test Sample Data'!K$3:K$98)&gt;10,IF(AND(ISNUMBER('Test Sample Data'!K413),'Test Sample Data'!K413&lt;$B$1,'Test Sample Data'!K413&gt;0),'Test Sample Data'!K413,$B$1),"")</f>
        <v/>
      </c>
      <c r="L414" s="15" t="str">
        <f>IF(SUM('Test Sample Data'!L$3:L$98)&gt;10,IF(AND(ISNUMBER('Test Sample Data'!L413),'Test Sample Data'!L413&lt;$B$1,'Test Sample Data'!L413&gt;0),'Test Sample Data'!L413,$B$1),"")</f>
        <v/>
      </c>
      <c r="M414" s="15" t="str">
        <f>IF(SUM('Test Sample Data'!M$3:M$98)&gt;10,IF(AND(ISNUMBER('Test Sample Data'!M413),'Test Sample Data'!M413&lt;$B$1,'Test Sample Data'!M413&gt;0),'Test Sample Data'!M413,$B$1),"")</f>
        <v/>
      </c>
      <c r="N414" s="15" t="str">
        <f>'Gene Table'!E413</f>
        <v>PGC</v>
      </c>
      <c r="O414" s="14" t="s">
        <v>113</v>
      </c>
      <c r="P414" s="15" t="str">
        <f>IF(SUM('Control Sample Data'!D$3:D$98)&gt;10,IF(AND(ISNUMBER('Control Sample Data'!D413),'Control Sample Data'!D413&lt;$B$1,'Control Sample Data'!D413&gt;0),'Control Sample Data'!D413,$B$1),"")</f>
        <v/>
      </c>
      <c r="Q414" s="15" t="str">
        <f>IF(SUM('Control Sample Data'!E$3:E$98)&gt;10,IF(AND(ISNUMBER('Control Sample Data'!E413),'Control Sample Data'!E413&lt;$B$1,'Control Sample Data'!E413&gt;0),'Control Sample Data'!E413,$B$1),"")</f>
        <v/>
      </c>
      <c r="R414" s="15" t="str">
        <f>IF(SUM('Control Sample Data'!F$3:F$98)&gt;10,IF(AND(ISNUMBER('Control Sample Data'!F413),'Control Sample Data'!F413&lt;$B$1,'Control Sample Data'!F413&gt;0),'Control Sample Data'!F413,$B$1),"")</f>
        <v/>
      </c>
      <c r="S414" s="15" t="str">
        <f>IF(SUM('Control Sample Data'!G$3:G$98)&gt;10,IF(AND(ISNUMBER('Control Sample Data'!G413),'Control Sample Data'!G413&lt;$B$1,'Control Sample Data'!G413&gt;0),'Control Sample Data'!G413,$B$1),"")</f>
        <v/>
      </c>
      <c r="T414" s="15" t="str">
        <f>IF(SUM('Control Sample Data'!H$3:H$98)&gt;10,IF(AND(ISNUMBER('Control Sample Data'!H413),'Control Sample Data'!H413&lt;$B$1,'Control Sample Data'!H413&gt;0),'Control Sample Data'!H413,$B$1),"")</f>
        <v/>
      </c>
      <c r="U414" s="15" t="str">
        <f>IF(SUM('Control Sample Data'!I$3:I$98)&gt;10,IF(AND(ISNUMBER('Control Sample Data'!I413),'Control Sample Data'!I413&lt;$B$1,'Control Sample Data'!I413&gt;0),'Control Sample Data'!I413,$B$1),"")</f>
        <v/>
      </c>
      <c r="V414" s="15" t="str">
        <f>IF(SUM('Control Sample Data'!J$3:J$98)&gt;10,IF(AND(ISNUMBER('Control Sample Data'!J413),'Control Sample Data'!J413&lt;$B$1,'Control Sample Data'!J413&gt;0),'Control Sample Data'!J413,$B$1),"")</f>
        <v/>
      </c>
      <c r="W414" s="15" t="str">
        <f>IF(SUM('Control Sample Data'!K$3:K$98)&gt;10,IF(AND(ISNUMBER('Control Sample Data'!K413),'Control Sample Data'!K413&lt;$B$1,'Control Sample Data'!K413&gt;0),'Control Sample Data'!K413,$B$1),"")</f>
        <v/>
      </c>
      <c r="X414" s="15" t="str">
        <f>IF(SUM('Control Sample Data'!L$3:L$98)&gt;10,IF(AND(ISNUMBER('Control Sample Data'!L413),'Control Sample Data'!L413&lt;$B$1,'Control Sample Data'!L413&gt;0),'Control Sample Data'!L413,$B$1),"")</f>
        <v/>
      </c>
      <c r="Y414" s="15" t="str">
        <f>IF(SUM('Control Sample Data'!M$3:M$98)&gt;10,IF(AND(ISNUMBER('Control Sample Data'!M413),'Control Sample Data'!M413&lt;$B$1,'Control Sample Data'!M413&gt;0),'Control Sample Data'!M413,$B$1),"")</f>
        <v/>
      </c>
      <c r="AT414" s="34" t="str">
        <f t="shared" si="386"/>
        <v/>
      </c>
      <c r="AU414" s="34" t="str">
        <f t="shared" si="387"/>
        <v/>
      </c>
      <c r="AV414" s="34" t="str">
        <f t="shared" si="388"/>
        <v/>
      </c>
      <c r="AW414" s="34" t="str">
        <f t="shared" si="389"/>
        <v/>
      </c>
      <c r="AX414" s="34" t="str">
        <f t="shared" si="390"/>
        <v/>
      </c>
      <c r="AY414" s="34" t="str">
        <f t="shared" si="391"/>
        <v/>
      </c>
      <c r="AZ414" s="34" t="str">
        <f t="shared" si="392"/>
        <v/>
      </c>
      <c r="BA414" s="34" t="str">
        <f t="shared" si="393"/>
        <v/>
      </c>
      <c r="BB414" s="34" t="str">
        <f t="shared" si="394"/>
        <v/>
      </c>
      <c r="BC414" s="34" t="str">
        <f t="shared" si="394"/>
        <v/>
      </c>
      <c r="BD414" s="34" t="str">
        <f t="shared" si="356"/>
        <v/>
      </c>
      <c r="BE414" s="34" t="str">
        <f t="shared" si="357"/>
        <v/>
      </c>
      <c r="BF414" s="34" t="str">
        <f t="shared" si="358"/>
        <v/>
      </c>
      <c r="BG414" s="34" t="str">
        <f t="shared" si="359"/>
        <v/>
      </c>
      <c r="BH414" s="34" t="str">
        <f t="shared" si="360"/>
        <v/>
      </c>
      <c r="BI414" s="34" t="str">
        <f t="shared" si="361"/>
        <v/>
      </c>
      <c r="BJ414" s="34" t="str">
        <f t="shared" si="362"/>
        <v/>
      </c>
      <c r="BK414" s="34" t="str">
        <f t="shared" si="363"/>
        <v/>
      </c>
      <c r="BL414" s="34" t="str">
        <f t="shared" si="364"/>
        <v/>
      </c>
      <c r="BM414" s="34" t="str">
        <f t="shared" si="365"/>
        <v/>
      </c>
      <c r="BN414" s="36" t="e">
        <f t="shared" si="354"/>
        <v>#DIV/0!</v>
      </c>
      <c r="BO414" s="36" t="e">
        <f t="shared" si="355"/>
        <v>#DIV/0!</v>
      </c>
      <c r="BP414" s="37" t="str">
        <f t="shared" si="366"/>
        <v/>
      </c>
      <c r="BQ414" s="37" t="str">
        <f t="shared" si="367"/>
        <v/>
      </c>
      <c r="BR414" s="37" t="str">
        <f t="shared" si="368"/>
        <v/>
      </c>
      <c r="BS414" s="37" t="str">
        <f t="shared" si="369"/>
        <v/>
      </c>
      <c r="BT414" s="37" t="str">
        <f t="shared" si="370"/>
        <v/>
      </c>
      <c r="BU414" s="37" t="str">
        <f t="shared" si="371"/>
        <v/>
      </c>
      <c r="BV414" s="37" t="str">
        <f t="shared" si="372"/>
        <v/>
      </c>
      <c r="BW414" s="37" t="str">
        <f t="shared" si="373"/>
        <v/>
      </c>
      <c r="BX414" s="37" t="str">
        <f t="shared" si="374"/>
        <v/>
      </c>
      <c r="BY414" s="37" t="str">
        <f t="shared" si="375"/>
        <v/>
      </c>
      <c r="BZ414" s="37" t="str">
        <f t="shared" si="376"/>
        <v/>
      </c>
      <c r="CA414" s="37" t="str">
        <f t="shared" si="377"/>
        <v/>
      </c>
      <c r="CB414" s="37" t="str">
        <f t="shared" si="378"/>
        <v/>
      </c>
      <c r="CC414" s="37" t="str">
        <f t="shared" si="379"/>
        <v/>
      </c>
      <c r="CD414" s="37" t="str">
        <f t="shared" si="380"/>
        <v/>
      </c>
      <c r="CE414" s="37" t="str">
        <f t="shared" si="381"/>
        <v/>
      </c>
      <c r="CF414" s="37" t="str">
        <f t="shared" si="382"/>
        <v/>
      </c>
      <c r="CG414" s="37" t="str">
        <f t="shared" si="383"/>
        <v/>
      </c>
      <c r="CH414" s="37" t="str">
        <f t="shared" si="384"/>
        <v/>
      </c>
      <c r="CI414" s="37" t="str">
        <f t="shared" si="385"/>
        <v/>
      </c>
    </row>
    <row r="415" spans="1:87" ht="12.75">
      <c r="A415" s="16"/>
      <c r="B415" s="14" t="str">
        <f>'Gene Table'!E414</f>
        <v>CRKRS</v>
      </c>
      <c r="C415" s="14" t="s">
        <v>117</v>
      </c>
      <c r="D415" s="15" t="str">
        <f>IF(SUM('Test Sample Data'!D$3:D$98)&gt;10,IF(AND(ISNUMBER('Test Sample Data'!D414),'Test Sample Data'!D414&lt;$B$1,'Test Sample Data'!D414&gt;0),'Test Sample Data'!D414,$B$1),"")</f>
        <v/>
      </c>
      <c r="E415" s="15" t="str">
        <f>IF(SUM('Test Sample Data'!E$3:E$98)&gt;10,IF(AND(ISNUMBER('Test Sample Data'!E414),'Test Sample Data'!E414&lt;$B$1,'Test Sample Data'!E414&gt;0),'Test Sample Data'!E414,$B$1),"")</f>
        <v/>
      </c>
      <c r="F415" s="15" t="str">
        <f>IF(SUM('Test Sample Data'!F$3:F$98)&gt;10,IF(AND(ISNUMBER('Test Sample Data'!F414),'Test Sample Data'!F414&lt;$B$1,'Test Sample Data'!F414&gt;0),'Test Sample Data'!F414,$B$1),"")</f>
        <v/>
      </c>
      <c r="G415" s="15" t="str">
        <f>IF(SUM('Test Sample Data'!G$3:G$98)&gt;10,IF(AND(ISNUMBER('Test Sample Data'!G414),'Test Sample Data'!G414&lt;$B$1,'Test Sample Data'!G414&gt;0),'Test Sample Data'!G414,$B$1),"")</f>
        <v/>
      </c>
      <c r="H415" s="15" t="str">
        <f>IF(SUM('Test Sample Data'!H$3:H$98)&gt;10,IF(AND(ISNUMBER('Test Sample Data'!H414),'Test Sample Data'!H414&lt;$B$1,'Test Sample Data'!H414&gt;0),'Test Sample Data'!H414,$B$1),"")</f>
        <v/>
      </c>
      <c r="I415" s="15" t="str">
        <f>IF(SUM('Test Sample Data'!I$3:I$98)&gt;10,IF(AND(ISNUMBER('Test Sample Data'!I414),'Test Sample Data'!I414&lt;$B$1,'Test Sample Data'!I414&gt;0),'Test Sample Data'!I414,$B$1),"")</f>
        <v/>
      </c>
      <c r="J415" s="15" t="str">
        <f>IF(SUM('Test Sample Data'!J$3:J$98)&gt;10,IF(AND(ISNUMBER('Test Sample Data'!J414),'Test Sample Data'!J414&lt;$B$1,'Test Sample Data'!J414&gt;0),'Test Sample Data'!J414,$B$1),"")</f>
        <v/>
      </c>
      <c r="K415" s="15" t="str">
        <f>IF(SUM('Test Sample Data'!K$3:K$98)&gt;10,IF(AND(ISNUMBER('Test Sample Data'!K414),'Test Sample Data'!K414&lt;$B$1,'Test Sample Data'!K414&gt;0),'Test Sample Data'!K414,$B$1),"")</f>
        <v/>
      </c>
      <c r="L415" s="15" t="str">
        <f>IF(SUM('Test Sample Data'!L$3:L$98)&gt;10,IF(AND(ISNUMBER('Test Sample Data'!L414),'Test Sample Data'!L414&lt;$B$1,'Test Sample Data'!L414&gt;0),'Test Sample Data'!L414,$B$1),"")</f>
        <v/>
      </c>
      <c r="M415" s="15" t="str">
        <f>IF(SUM('Test Sample Data'!M$3:M$98)&gt;10,IF(AND(ISNUMBER('Test Sample Data'!M414),'Test Sample Data'!M414&lt;$B$1,'Test Sample Data'!M414&gt;0),'Test Sample Data'!M414,$B$1),"")</f>
        <v/>
      </c>
      <c r="N415" s="15" t="str">
        <f>'Gene Table'!E414</f>
        <v>CRKRS</v>
      </c>
      <c r="O415" s="14" t="s">
        <v>117</v>
      </c>
      <c r="P415" s="15" t="str">
        <f>IF(SUM('Control Sample Data'!D$3:D$98)&gt;10,IF(AND(ISNUMBER('Control Sample Data'!D414),'Control Sample Data'!D414&lt;$B$1,'Control Sample Data'!D414&gt;0),'Control Sample Data'!D414,$B$1),"")</f>
        <v/>
      </c>
      <c r="Q415" s="15" t="str">
        <f>IF(SUM('Control Sample Data'!E$3:E$98)&gt;10,IF(AND(ISNUMBER('Control Sample Data'!E414),'Control Sample Data'!E414&lt;$B$1,'Control Sample Data'!E414&gt;0),'Control Sample Data'!E414,$B$1),"")</f>
        <v/>
      </c>
      <c r="R415" s="15" t="str">
        <f>IF(SUM('Control Sample Data'!F$3:F$98)&gt;10,IF(AND(ISNUMBER('Control Sample Data'!F414),'Control Sample Data'!F414&lt;$B$1,'Control Sample Data'!F414&gt;0),'Control Sample Data'!F414,$B$1),"")</f>
        <v/>
      </c>
      <c r="S415" s="15" t="str">
        <f>IF(SUM('Control Sample Data'!G$3:G$98)&gt;10,IF(AND(ISNUMBER('Control Sample Data'!G414),'Control Sample Data'!G414&lt;$B$1,'Control Sample Data'!G414&gt;0),'Control Sample Data'!G414,$B$1),"")</f>
        <v/>
      </c>
      <c r="T415" s="15" t="str">
        <f>IF(SUM('Control Sample Data'!H$3:H$98)&gt;10,IF(AND(ISNUMBER('Control Sample Data'!H414),'Control Sample Data'!H414&lt;$B$1,'Control Sample Data'!H414&gt;0),'Control Sample Data'!H414,$B$1),"")</f>
        <v/>
      </c>
      <c r="U415" s="15" t="str">
        <f>IF(SUM('Control Sample Data'!I$3:I$98)&gt;10,IF(AND(ISNUMBER('Control Sample Data'!I414),'Control Sample Data'!I414&lt;$B$1,'Control Sample Data'!I414&gt;0),'Control Sample Data'!I414,$B$1),"")</f>
        <v/>
      </c>
      <c r="V415" s="15" t="str">
        <f>IF(SUM('Control Sample Data'!J$3:J$98)&gt;10,IF(AND(ISNUMBER('Control Sample Data'!J414),'Control Sample Data'!J414&lt;$B$1,'Control Sample Data'!J414&gt;0),'Control Sample Data'!J414,$B$1),"")</f>
        <v/>
      </c>
      <c r="W415" s="15" t="str">
        <f>IF(SUM('Control Sample Data'!K$3:K$98)&gt;10,IF(AND(ISNUMBER('Control Sample Data'!K414),'Control Sample Data'!K414&lt;$B$1,'Control Sample Data'!K414&gt;0),'Control Sample Data'!K414,$B$1),"")</f>
        <v/>
      </c>
      <c r="X415" s="15" t="str">
        <f>IF(SUM('Control Sample Data'!L$3:L$98)&gt;10,IF(AND(ISNUMBER('Control Sample Data'!L414),'Control Sample Data'!L414&lt;$B$1,'Control Sample Data'!L414&gt;0),'Control Sample Data'!L414,$B$1),"")</f>
        <v/>
      </c>
      <c r="Y415" s="15" t="str">
        <f>IF(SUM('Control Sample Data'!M$3:M$98)&gt;10,IF(AND(ISNUMBER('Control Sample Data'!M414),'Control Sample Data'!M414&lt;$B$1,'Control Sample Data'!M414&gt;0),'Control Sample Data'!M414,$B$1),"")</f>
        <v/>
      </c>
      <c r="AT415" s="34" t="str">
        <f t="shared" si="386"/>
        <v/>
      </c>
      <c r="AU415" s="34" t="str">
        <f t="shared" si="387"/>
        <v/>
      </c>
      <c r="AV415" s="34" t="str">
        <f t="shared" si="388"/>
        <v/>
      </c>
      <c r="AW415" s="34" t="str">
        <f t="shared" si="389"/>
        <v/>
      </c>
      <c r="AX415" s="34" t="str">
        <f t="shared" si="390"/>
        <v/>
      </c>
      <c r="AY415" s="34" t="str">
        <f t="shared" si="391"/>
        <v/>
      </c>
      <c r="AZ415" s="34" t="str">
        <f t="shared" si="392"/>
        <v/>
      </c>
      <c r="BA415" s="34" t="str">
        <f t="shared" si="393"/>
        <v/>
      </c>
      <c r="BB415" s="34" t="str">
        <f t="shared" si="394"/>
        <v/>
      </c>
      <c r="BC415" s="34" t="str">
        <f t="shared" si="394"/>
        <v/>
      </c>
      <c r="BD415" s="34" t="str">
        <f t="shared" si="356"/>
        <v/>
      </c>
      <c r="BE415" s="34" t="str">
        <f t="shared" si="357"/>
        <v/>
      </c>
      <c r="BF415" s="34" t="str">
        <f t="shared" si="358"/>
        <v/>
      </c>
      <c r="BG415" s="34" t="str">
        <f t="shared" si="359"/>
        <v/>
      </c>
      <c r="BH415" s="34" t="str">
        <f t="shared" si="360"/>
        <v/>
      </c>
      <c r="BI415" s="34" t="str">
        <f t="shared" si="361"/>
        <v/>
      </c>
      <c r="BJ415" s="34" t="str">
        <f t="shared" si="362"/>
        <v/>
      </c>
      <c r="BK415" s="34" t="str">
        <f t="shared" si="363"/>
        <v/>
      </c>
      <c r="BL415" s="34" t="str">
        <f t="shared" si="364"/>
        <v/>
      </c>
      <c r="BM415" s="34" t="str">
        <f t="shared" si="365"/>
        <v/>
      </c>
      <c r="BN415" s="36" t="e">
        <f t="shared" si="354"/>
        <v>#DIV/0!</v>
      </c>
      <c r="BO415" s="36" t="e">
        <f t="shared" si="355"/>
        <v>#DIV/0!</v>
      </c>
      <c r="BP415" s="37" t="str">
        <f t="shared" si="366"/>
        <v/>
      </c>
      <c r="BQ415" s="37" t="str">
        <f t="shared" si="367"/>
        <v/>
      </c>
      <c r="BR415" s="37" t="str">
        <f t="shared" si="368"/>
        <v/>
      </c>
      <c r="BS415" s="37" t="str">
        <f t="shared" si="369"/>
        <v/>
      </c>
      <c r="BT415" s="37" t="str">
        <f t="shared" si="370"/>
        <v/>
      </c>
      <c r="BU415" s="37" t="str">
        <f t="shared" si="371"/>
        <v/>
      </c>
      <c r="BV415" s="37" t="str">
        <f t="shared" si="372"/>
        <v/>
      </c>
      <c r="BW415" s="37" t="str">
        <f t="shared" si="373"/>
        <v/>
      </c>
      <c r="BX415" s="37" t="str">
        <f t="shared" si="374"/>
        <v/>
      </c>
      <c r="BY415" s="37" t="str">
        <f t="shared" si="375"/>
        <v/>
      </c>
      <c r="BZ415" s="37" t="str">
        <f t="shared" si="376"/>
        <v/>
      </c>
      <c r="CA415" s="37" t="str">
        <f t="shared" si="377"/>
        <v/>
      </c>
      <c r="CB415" s="37" t="str">
        <f t="shared" si="378"/>
        <v/>
      </c>
      <c r="CC415" s="37" t="str">
        <f t="shared" si="379"/>
        <v/>
      </c>
      <c r="CD415" s="37" t="str">
        <f t="shared" si="380"/>
        <v/>
      </c>
      <c r="CE415" s="37" t="str">
        <f t="shared" si="381"/>
        <v/>
      </c>
      <c r="CF415" s="37" t="str">
        <f t="shared" si="382"/>
        <v/>
      </c>
      <c r="CG415" s="37" t="str">
        <f t="shared" si="383"/>
        <v/>
      </c>
      <c r="CH415" s="37" t="str">
        <f t="shared" si="384"/>
        <v/>
      </c>
      <c r="CI415" s="37" t="str">
        <f t="shared" si="385"/>
        <v/>
      </c>
    </row>
    <row r="416" spans="1:87" ht="12.75">
      <c r="A416" s="16"/>
      <c r="B416" s="14" t="str">
        <f>'Gene Table'!E415</f>
        <v>UIMC1</v>
      </c>
      <c r="C416" s="14" t="s">
        <v>121</v>
      </c>
      <c r="D416" s="15" t="str">
        <f>IF(SUM('Test Sample Data'!D$3:D$98)&gt;10,IF(AND(ISNUMBER('Test Sample Data'!D415),'Test Sample Data'!D415&lt;$B$1,'Test Sample Data'!D415&gt;0),'Test Sample Data'!D415,$B$1),"")</f>
        <v/>
      </c>
      <c r="E416" s="15" t="str">
        <f>IF(SUM('Test Sample Data'!E$3:E$98)&gt;10,IF(AND(ISNUMBER('Test Sample Data'!E415),'Test Sample Data'!E415&lt;$B$1,'Test Sample Data'!E415&gt;0),'Test Sample Data'!E415,$B$1),"")</f>
        <v/>
      </c>
      <c r="F416" s="15" t="str">
        <f>IF(SUM('Test Sample Data'!F$3:F$98)&gt;10,IF(AND(ISNUMBER('Test Sample Data'!F415),'Test Sample Data'!F415&lt;$B$1,'Test Sample Data'!F415&gt;0),'Test Sample Data'!F415,$B$1),"")</f>
        <v/>
      </c>
      <c r="G416" s="15" t="str">
        <f>IF(SUM('Test Sample Data'!G$3:G$98)&gt;10,IF(AND(ISNUMBER('Test Sample Data'!G415),'Test Sample Data'!G415&lt;$B$1,'Test Sample Data'!G415&gt;0),'Test Sample Data'!G415,$B$1),"")</f>
        <v/>
      </c>
      <c r="H416" s="15" t="str">
        <f>IF(SUM('Test Sample Data'!H$3:H$98)&gt;10,IF(AND(ISNUMBER('Test Sample Data'!H415),'Test Sample Data'!H415&lt;$B$1,'Test Sample Data'!H415&gt;0),'Test Sample Data'!H415,$B$1),"")</f>
        <v/>
      </c>
      <c r="I416" s="15" t="str">
        <f>IF(SUM('Test Sample Data'!I$3:I$98)&gt;10,IF(AND(ISNUMBER('Test Sample Data'!I415),'Test Sample Data'!I415&lt;$B$1,'Test Sample Data'!I415&gt;0),'Test Sample Data'!I415,$B$1),"")</f>
        <v/>
      </c>
      <c r="J416" s="15" t="str">
        <f>IF(SUM('Test Sample Data'!J$3:J$98)&gt;10,IF(AND(ISNUMBER('Test Sample Data'!J415),'Test Sample Data'!J415&lt;$B$1,'Test Sample Data'!J415&gt;0),'Test Sample Data'!J415,$B$1),"")</f>
        <v/>
      </c>
      <c r="K416" s="15" t="str">
        <f>IF(SUM('Test Sample Data'!K$3:K$98)&gt;10,IF(AND(ISNUMBER('Test Sample Data'!K415),'Test Sample Data'!K415&lt;$B$1,'Test Sample Data'!K415&gt;0),'Test Sample Data'!K415,$B$1),"")</f>
        <v/>
      </c>
      <c r="L416" s="15" t="str">
        <f>IF(SUM('Test Sample Data'!L$3:L$98)&gt;10,IF(AND(ISNUMBER('Test Sample Data'!L415),'Test Sample Data'!L415&lt;$B$1,'Test Sample Data'!L415&gt;0),'Test Sample Data'!L415,$B$1),"")</f>
        <v/>
      </c>
      <c r="M416" s="15" t="str">
        <f>IF(SUM('Test Sample Data'!M$3:M$98)&gt;10,IF(AND(ISNUMBER('Test Sample Data'!M415),'Test Sample Data'!M415&lt;$B$1,'Test Sample Data'!M415&gt;0),'Test Sample Data'!M415,$B$1),"")</f>
        <v/>
      </c>
      <c r="N416" s="15" t="str">
        <f>'Gene Table'!E415</f>
        <v>UIMC1</v>
      </c>
      <c r="O416" s="14" t="s">
        <v>121</v>
      </c>
      <c r="P416" s="15" t="str">
        <f>IF(SUM('Control Sample Data'!D$3:D$98)&gt;10,IF(AND(ISNUMBER('Control Sample Data'!D415),'Control Sample Data'!D415&lt;$B$1,'Control Sample Data'!D415&gt;0),'Control Sample Data'!D415,$B$1),"")</f>
        <v/>
      </c>
      <c r="Q416" s="15" t="str">
        <f>IF(SUM('Control Sample Data'!E$3:E$98)&gt;10,IF(AND(ISNUMBER('Control Sample Data'!E415),'Control Sample Data'!E415&lt;$B$1,'Control Sample Data'!E415&gt;0),'Control Sample Data'!E415,$B$1),"")</f>
        <v/>
      </c>
      <c r="R416" s="15" t="str">
        <f>IF(SUM('Control Sample Data'!F$3:F$98)&gt;10,IF(AND(ISNUMBER('Control Sample Data'!F415),'Control Sample Data'!F415&lt;$B$1,'Control Sample Data'!F415&gt;0),'Control Sample Data'!F415,$B$1),"")</f>
        <v/>
      </c>
      <c r="S416" s="15" t="str">
        <f>IF(SUM('Control Sample Data'!G$3:G$98)&gt;10,IF(AND(ISNUMBER('Control Sample Data'!G415),'Control Sample Data'!G415&lt;$B$1,'Control Sample Data'!G415&gt;0),'Control Sample Data'!G415,$B$1),"")</f>
        <v/>
      </c>
      <c r="T416" s="15" t="str">
        <f>IF(SUM('Control Sample Data'!H$3:H$98)&gt;10,IF(AND(ISNUMBER('Control Sample Data'!H415),'Control Sample Data'!H415&lt;$B$1,'Control Sample Data'!H415&gt;0),'Control Sample Data'!H415,$B$1),"")</f>
        <v/>
      </c>
      <c r="U416" s="15" t="str">
        <f>IF(SUM('Control Sample Data'!I$3:I$98)&gt;10,IF(AND(ISNUMBER('Control Sample Data'!I415),'Control Sample Data'!I415&lt;$B$1,'Control Sample Data'!I415&gt;0),'Control Sample Data'!I415,$B$1),"")</f>
        <v/>
      </c>
      <c r="V416" s="15" t="str">
        <f>IF(SUM('Control Sample Data'!J$3:J$98)&gt;10,IF(AND(ISNUMBER('Control Sample Data'!J415),'Control Sample Data'!J415&lt;$B$1,'Control Sample Data'!J415&gt;0),'Control Sample Data'!J415,$B$1),"")</f>
        <v/>
      </c>
      <c r="W416" s="15" t="str">
        <f>IF(SUM('Control Sample Data'!K$3:K$98)&gt;10,IF(AND(ISNUMBER('Control Sample Data'!K415),'Control Sample Data'!K415&lt;$B$1,'Control Sample Data'!K415&gt;0),'Control Sample Data'!K415,$B$1),"")</f>
        <v/>
      </c>
      <c r="X416" s="15" t="str">
        <f>IF(SUM('Control Sample Data'!L$3:L$98)&gt;10,IF(AND(ISNUMBER('Control Sample Data'!L415),'Control Sample Data'!L415&lt;$B$1,'Control Sample Data'!L415&gt;0),'Control Sample Data'!L415,$B$1),"")</f>
        <v/>
      </c>
      <c r="Y416" s="15" t="str">
        <f>IF(SUM('Control Sample Data'!M$3:M$98)&gt;10,IF(AND(ISNUMBER('Control Sample Data'!M415),'Control Sample Data'!M415&lt;$B$1,'Control Sample Data'!M415&gt;0),'Control Sample Data'!M415,$B$1),"")</f>
        <v/>
      </c>
      <c r="AT416" s="34" t="str">
        <f t="shared" si="386"/>
        <v/>
      </c>
      <c r="AU416" s="34" t="str">
        <f t="shared" si="387"/>
        <v/>
      </c>
      <c r="AV416" s="34" t="str">
        <f t="shared" si="388"/>
        <v/>
      </c>
      <c r="AW416" s="34" t="str">
        <f t="shared" si="389"/>
        <v/>
      </c>
      <c r="AX416" s="34" t="str">
        <f t="shared" si="390"/>
        <v/>
      </c>
      <c r="AY416" s="34" t="str">
        <f t="shared" si="391"/>
        <v/>
      </c>
      <c r="AZ416" s="34" t="str">
        <f t="shared" si="392"/>
        <v/>
      </c>
      <c r="BA416" s="34" t="str">
        <f t="shared" si="393"/>
        <v/>
      </c>
      <c r="BB416" s="34" t="str">
        <f t="shared" si="394"/>
        <v/>
      </c>
      <c r="BC416" s="34" t="str">
        <f t="shared" si="394"/>
        <v/>
      </c>
      <c r="BD416" s="34" t="str">
        <f t="shared" si="356"/>
        <v/>
      </c>
      <c r="BE416" s="34" t="str">
        <f t="shared" si="357"/>
        <v/>
      </c>
      <c r="BF416" s="34" t="str">
        <f t="shared" si="358"/>
        <v/>
      </c>
      <c r="BG416" s="34" t="str">
        <f t="shared" si="359"/>
        <v/>
      </c>
      <c r="BH416" s="34" t="str">
        <f t="shared" si="360"/>
        <v/>
      </c>
      <c r="BI416" s="34" t="str">
        <f t="shared" si="361"/>
        <v/>
      </c>
      <c r="BJ416" s="34" t="str">
        <f t="shared" si="362"/>
        <v/>
      </c>
      <c r="BK416" s="34" t="str">
        <f t="shared" si="363"/>
        <v/>
      </c>
      <c r="BL416" s="34" t="str">
        <f t="shared" si="364"/>
        <v/>
      </c>
      <c r="BM416" s="34" t="str">
        <f t="shared" si="365"/>
        <v/>
      </c>
      <c r="BN416" s="36" t="e">
        <f t="shared" si="354"/>
        <v>#DIV/0!</v>
      </c>
      <c r="BO416" s="36" t="e">
        <f t="shared" si="355"/>
        <v>#DIV/0!</v>
      </c>
      <c r="BP416" s="37" t="str">
        <f t="shared" si="366"/>
        <v/>
      </c>
      <c r="BQ416" s="37" t="str">
        <f t="shared" si="367"/>
        <v/>
      </c>
      <c r="BR416" s="37" t="str">
        <f t="shared" si="368"/>
        <v/>
      </c>
      <c r="BS416" s="37" t="str">
        <f t="shared" si="369"/>
        <v/>
      </c>
      <c r="BT416" s="37" t="str">
        <f t="shared" si="370"/>
        <v/>
      </c>
      <c r="BU416" s="37" t="str">
        <f t="shared" si="371"/>
        <v/>
      </c>
      <c r="BV416" s="37" t="str">
        <f t="shared" si="372"/>
        <v/>
      </c>
      <c r="BW416" s="37" t="str">
        <f t="shared" si="373"/>
        <v/>
      </c>
      <c r="BX416" s="37" t="str">
        <f t="shared" si="374"/>
        <v/>
      </c>
      <c r="BY416" s="37" t="str">
        <f t="shared" si="375"/>
        <v/>
      </c>
      <c r="BZ416" s="37" t="str">
        <f t="shared" si="376"/>
        <v/>
      </c>
      <c r="CA416" s="37" t="str">
        <f t="shared" si="377"/>
        <v/>
      </c>
      <c r="CB416" s="37" t="str">
        <f t="shared" si="378"/>
        <v/>
      </c>
      <c r="CC416" s="37" t="str">
        <f t="shared" si="379"/>
        <v/>
      </c>
      <c r="CD416" s="37" t="str">
        <f t="shared" si="380"/>
        <v/>
      </c>
      <c r="CE416" s="37" t="str">
        <f t="shared" si="381"/>
        <v/>
      </c>
      <c r="CF416" s="37" t="str">
        <f t="shared" si="382"/>
        <v/>
      </c>
      <c r="CG416" s="37" t="str">
        <f t="shared" si="383"/>
        <v/>
      </c>
      <c r="CH416" s="37" t="str">
        <f t="shared" si="384"/>
        <v/>
      </c>
      <c r="CI416" s="37" t="str">
        <f t="shared" si="385"/>
        <v/>
      </c>
    </row>
    <row r="417" spans="1:87" ht="12.75">
      <c r="A417" s="16"/>
      <c r="B417" s="14" t="str">
        <f>'Gene Table'!E416</f>
        <v>HSD17B7</v>
      </c>
      <c r="C417" s="14" t="s">
        <v>125</v>
      </c>
      <c r="D417" s="15" t="str">
        <f>IF(SUM('Test Sample Data'!D$3:D$98)&gt;10,IF(AND(ISNUMBER('Test Sample Data'!D416),'Test Sample Data'!D416&lt;$B$1,'Test Sample Data'!D416&gt;0),'Test Sample Data'!D416,$B$1),"")</f>
        <v/>
      </c>
      <c r="E417" s="15" t="str">
        <f>IF(SUM('Test Sample Data'!E$3:E$98)&gt;10,IF(AND(ISNUMBER('Test Sample Data'!E416),'Test Sample Data'!E416&lt;$B$1,'Test Sample Data'!E416&gt;0),'Test Sample Data'!E416,$B$1),"")</f>
        <v/>
      </c>
      <c r="F417" s="15" t="str">
        <f>IF(SUM('Test Sample Data'!F$3:F$98)&gt;10,IF(AND(ISNUMBER('Test Sample Data'!F416),'Test Sample Data'!F416&lt;$B$1,'Test Sample Data'!F416&gt;0),'Test Sample Data'!F416,$B$1),"")</f>
        <v/>
      </c>
      <c r="G417" s="15" t="str">
        <f>IF(SUM('Test Sample Data'!G$3:G$98)&gt;10,IF(AND(ISNUMBER('Test Sample Data'!G416),'Test Sample Data'!G416&lt;$B$1,'Test Sample Data'!G416&gt;0),'Test Sample Data'!G416,$B$1),"")</f>
        <v/>
      </c>
      <c r="H417" s="15" t="str">
        <f>IF(SUM('Test Sample Data'!H$3:H$98)&gt;10,IF(AND(ISNUMBER('Test Sample Data'!H416),'Test Sample Data'!H416&lt;$B$1,'Test Sample Data'!H416&gt;0),'Test Sample Data'!H416,$B$1),"")</f>
        <v/>
      </c>
      <c r="I417" s="15" t="str">
        <f>IF(SUM('Test Sample Data'!I$3:I$98)&gt;10,IF(AND(ISNUMBER('Test Sample Data'!I416),'Test Sample Data'!I416&lt;$B$1,'Test Sample Data'!I416&gt;0),'Test Sample Data'!I416,$B$1),"")</f>
        <v/>
      </c>
      <c r="J417" s="15" t="str">
        <f>IF(SUM('Test Sample Data'!J$3:J$98)&gt;10,IF(AND(ISNUMBER('Test Sample Data'!J416),'Test Sample Data'!J416&lt;$B$1,'Test Sample Data'!J416&gt;0),'Test Sample Data'!J416,$B$1),"")</f>
        <v/>
      </c>
      <c r="K417" s="15" t="str">
        <f>IF(SUM('Test Sample Data'!K$3:K$98)&gt;10,IF(AND(ISNUMBER('Test Sample Data'!K416),'Test Sample Data'!K416&lt;$B$1,'Test Sample Data'!K416&gt;0),'Test Sample Data'!K416,$B$1),"")</f>
        <v/>
      </c>
      <c r="L417" s="15" t="str">
        <f>IF(SUM('Test Sample Data'!L$3:L$98)&gt;10,IF(AND(ISNUMBER('Test Sample Data'!L416),'Test Sample Data'!L416&lt;$B$1,'Test Sample Data'!L416&gt;0),'Test Sample Data'!L416,$B$1),"")</f>
        <v/>
      </c>
      <c r="M417" s="15" t="str">
        <f>IF(SUM('Test Sample Data'!M$3:M$98)&gt;10,IF(AND(ISNUMBER('Test Sample Data'!M416),'Test Sample Data'!M416&lt;$B$1,'Test Sample Data'!M416&gt;0),'Test Sample Data'!M416,$B$1),"")</f>
        <v/>
      </c>
      <c r="N417" s="15" t="str">
        <f>'Gene Table'!E416</f>
        <v>HSD17B7</v>
      </c>
      <c r="O417" s="14" t="s">
        <v>125</v>
      </c>
      <c r="P417" s="15" t="str">
        <f>IF(SUM('Control Sample Data'!D$3:D$98)&gt;10,IF(AND(ISNUMBER('Control Sample Data'!D416),'Control Sample Data'!D416&lt;$B$1,'Control Sample Data'!D416&gt;0),'Control Sample Data'!D416,$B$1),"")</f>
        <v/>
      </c>
      <c r="Q417" s="15" t="str">
        <f>IF(SUM('Control Sample Data'!E$3:E$98)&gt;10,IF(AND(ISNUMBER('Control Sample Data'!E416),'Control Sample Data'!E416&lt;$B$1,'Control Sample Data'!E416&gt;0),'Control Sample Data'!E416,$B$1),"")</f>
        <v/>
      </c>
      <c r="R417" s="15" t="str">
        <f>IF(SUM('Control Sample Data'!F$3:F$98)&gt;10,IF(AND(ISNUMBER('Control Sample Data'!F416),'Control Sample Data'!F416&lt;$B$1,'Control Sample Data'!F416&gt;0),'Control Sample Data'!F416,$B$1),"")</f>
        <v/>
      </c>
      <c r="S417" s="15" t="str">
        <f>IF(SUM('Control Sample Data'!G$3:G$98)&gt;10,IF(AND(ISNUMBER('Control Sample Data'!G416),'Control Sample Data'!G416&lt;$B$1,'Control Sample Data'!G416&gt;0),'Control Sample Data'!G416,$B$1),"")</f>
        <v/>
      </c>
      <c r="T417" s="15" t="str">
        <f>IF(SUM('Control Sample Data'!H$3:H$98)&gt;10,IF(AND(ISNUMBER('Control Sample Data'!H416),'Control Sample Data'!H416&lt;$B$1,'Control Sample Data'!H416&gt;0),'Control Sample Data'!H416,$B$1),"")</f>
        <v/>
      </c>
      <c r="U417" s="15" t="str">
        <f>IF(SUM('Control Sample Data'!I$3:I$98)&gt;10,IF(AND(ISNUMBER('Control Sample Data'!I416),'Control Sample Data'!I416&lt;$B$1,'Control Sample Data'!I416&gt;0),'Control Sample Data'!I416,$B$1),"")</f>
        <v/>
      </c>
      <c r="V417" s="15" t="str">
        <f>IF(SUM('Control Sample Data'!J$3:J$98)&gt;10,IF(AND(ISNUMBER('Control Sample Data'!J416),'Control Sample Data'!J416&lt;$B$1,'Control Sample Data'!J416&gt;0),'Control Sample Data'!J416,$B$1),"")</f>
        <v/>
      </c>
      <c r="W417" s="15" t="str">
        <f>IF(SUM('Control Sample Data'!K$3:K$98)&gt;10,IF(AND(ISNUMBER('Control Sample Data'!K416),'Control Sample Data'!K416&lt;$B$1,'Control Sample Data'!K416&gt;0),'Control Sample Data'!K416,$B$1),"")</f>
        <v/>
      </c>
      <c r="X417" s="15" t="str">
        <f>IF(SUM('Control Sample Data'!L$3:L$98)&gt;10,IF(AND(ISNUMBER('Control Sample Data'!L416),'Control Sample Data'!L416&lt;$B$1,'Control Sample Data'!L416&gt;0),'Control Sample Data'!L416,$B$1),"")</f>
        <v/>
      </c>
      <c r="Y417" s="15" t="str">
        <f>IF(SUM('Control Sample Data'!M$3:M$98)&gt;10,IF(AND(ISNUMBER('Control Sample Data'!M416),'Control Sample Data'!M416&lt;$B$1,'Control Sample Data'!M416&gt;0),'Control Sample Data'!M416,$B$1),"")</f>
        <v/>
      </c>
      <c r="AT417" s="34" t="str">
        <f t="shared" si="386"/>
        <v/>
      </c>
      <c r="AU417" s="34" t="str">
        <f t="shared" si="387"/>
        <v/>
      </c>
      <c r="AV417" s="34" t="str">
        <f t="shared" si="388"/>
        <v/>
      </c>
      <c r="AW417" s="34" t="str">
        <f t="shared" si="389"/>
        <v/>
      </c>
      <c r="AX417" s="34" t="str">
        <f t="shared" si="390"/>
        <v/>
      </c>
      <c r="AY417" s="34" t="str">
        <f t="shared" si="391"/>
        <v/>
      </c>
      <c r="AZ417" s="34" t="str">
        <f t="shared" si="392"/>
        <v/>
      </c>
      <c r="BA417" s="34" t="str">
        <f t="shared" si="393"/>
        <v/>
      </c>
      <c r="BB417" s="34" t="str">
        <f t="shared" si="394"/>
        <v/>
      </c>
      <c r="BC417" s="34" t="str">
        <f t="shared" si="394"/>
        <v/>
      </c>
      <c r="BD417" s="34" t="str">
        <f t="shared" si="356"/>
        <v/>
      </c>
      <c r="BE417" s="34" t="str">
        <f t="shared" si="357"/>
        <v/>
      </c>
      <c r="BF417" s="34" t="str">
        <f t="shared" si="358"/>
        <v/>
      </c>
      <c r="BG417" s="34" t="str">
        <f t="shared" si="359"/>
        <v/>
      </c>
      <c r="BH417" s="34" t="str">
        <f t="shared" si="360"/>
        <v/>
      </c>
      <c r="BI417" s="34" t="str">
        <f t="shared" si="361"/>
        <v/>
      </c>
      <c r="BJ417" s="34" t="str">
        <f t="shared" si="362"/>
        <v/>
      </c>
      <c r="BK417" s="34" t="str">
        <f t="shared" si="363"/>
        <v/>
      </c>
      <c r="BL417" s="34" t="str">
        <f t="shared" si="364"/>
        <v/>
      </c>
      <c r="BM417" s="34" t="str">
        <f t="shared" si="365"/>
        <v/>
      </c>
      <c r="BN417" s="36" t="e">
        <f t="shared" si="354"/>
        <v>#DIV/0!</v>
      </c>
      <c r="BO417" s="36" t="e">
        <f t="shared" si="355"/>
        <v>#DIV/0!</v>
      </c>
      <c r="BP417" s="37" t="str">
        <f t="shared" si="366"/>
        <v/>
      </c>
      <c r="BQ417" s="37" t="str">
        <f t="shared" si="367"/>
        <v/>
      </c>
      <c r="BR417" s="37" t="str">
        <f t="shared" si="368"/>
        <v/>
      </c>
      <c r="BS417" s="37" t="str">
        <f t="shared" si="369"/>
        <v/>
      </c>
      <c r="BT417" s="37" t="str">
        <f t="shared" si="370"/>
        <v/>
      </c>
      <c r="BU417" s="37" t="str">
        <f t="shared" si="371"/>
        <v/>
      </c>
      <c r="BV417" s="37" t="str">
        <f t="shared" si="372"/>
        <v/>
      </c>
      <c r="BW417" s="37" t="str">
        <f t="shared" si="373"/>
        <v/>
      </c>
      <c r="BX417" s="37" t="str">
        <f t="shared" si="374"/>
        <v/>
      </c>
      <c r="BY417" s="37" t="str">
        <f t="shared" si="375"/>
        <v/>
      </c>
      <c r="BZ417" s="37" t="str">
        <f t="shared" si="376"/>
        <v/>
      </c>
      <c r="CA417" s="37" t="str">
        <f t="shared" si="377"/>
        <v/>
      </c>
      <c r="CB417" s="37" t="str">
        <f t="shared" si="378"/>
        <v/>
      </c>
      <c r="CC417" s="37" t="str">
        <f t="shared" si="379"/>
        <v/>
      </c>
      <c r="CD417" s="37" t="str">
        <f t="shared" si="380"/>
        <v/>
      </c>
      <c r="CE417" s="37" t="str">
        <f t="shared" si="381"/>
        <v/>
      </c>
      <c r="CF417" s="37" t="str">
        <f t="shared" si="382"/>
        <v/>
      </c>
      <c r="CG417" s="37" t="str">
        <f t="shared" si="383"/>
        <v/>
      </c>
      <c r="CH417" s="37" t="str">
        <f t="shared" si="384"/>
        <v/>
      </c>
      <c r="CI417" s="37" t="str">
        <f t="shared" si="385"/>
        <v/>
      </c>
    </row>
    <row r="418" spans="1:87" ht="12.75">
      <c r="A418" s="16"/>
      <c r="B418" s="14" t="str">
        <f>'Gene Table'!E417</f>
        <v>REV1</v>
      </c>
      <c r="C418" s="14" t="s">
        <v>129</v>
      </c>
      <c r="D418" s="15" t="str">
        <f>IF(SUM('Test Sample Data'!D$3:D$98)&gt;10,IF(AND(ISNUMBER('Test Sample Data'!D417),'Test Sample Data'!D417&lt;$B$1,'Test Sample Data'!D417&gt;0),'Test Sample Data'!D417,$B$1),"")</f>
        <v/>
      </c>
      <c r="E418" s="15" t="str">
        <f>IF(SUM('Test Sample Data'!E$3:E$98)&gt;10,IF(AND(ISNUMBER('Test Sample Data'!E417),'Test Sample Data'!E417&lt;$B$1,'Test Sample Data'!E417&gt;0),'Test Sample Data'!E417,$B$1),"")</f>
        <v/>
      </c>
      <c r="F418" s="15" t="str">
        <f>IF(SUM('Test Sample Data'!F$3:F$98)&gt;10,IF(AND(ISNUMBER('Test Sample Data'!F417),'Test Sample Data'!F417&lt;$B$1,'Test Sample Data'!F417&gt;0),'Test Sample Data'!F417,$B$1),"")</f>
        <v/>
      </c>
      <c r="G418" s="15" t="str">
        <f>IF(SUM('Test Sample Data'!G$3:G$98)&gt;10,IF(AND(ISNUMBER('Test Sample Data'!G417),'Test Sample Data'!G417&lt;$B$1,'Test Sample Data'!G417&gt;0),'Test Sample Data'!G417,$B$1),"")</f>
        <v/>
      </c>
      <c r="H418" s="15" t="str">
        <f>IF(SUM('Test Sample Data'!H$3:H$98)&gt;10,IF(AND(ISNUMBER('Test Sample Data'!H417),'Test Sample Data'!H417&lt;$B$1,'Test Sample Data'!H417&gt;0),'Test Sample Data'!H417,$B$1),"")</f>
        <v/>
      </c>
      <c r="I418" s="15" t="str">
        <f>IF(SUM('Test Sample Data'!I$3:I$98)&gt;10,IF(AND(ISNUMBER('Test Sample Data'!I417),'Test Sample Data'!I417&lt;$B$1,'Test Sample Data'!I417&gt;0),'Test Sample Data'!I417,$B$1),"")</f>
        <v/>
      </c>
      <c r="J418" s="15" t="str">
        <f>IF(SUM('Test Sample Data'!J$3:J$98)&gt;10,IF(AND(ISNUMBER('Test Sample Data'!J417),'Test Sample Data'!J417&lt;$B$1,'Test Sample Data'!J417&gt;0),'Test Sample Data'!J417,$B$1),"")</f>
        <v/>
      </c>
      <c r="K418" s="15" t="str">
        <f>IF(SUM('Test Sample Data'!K$3:K$98)&gt;10,IF(AND(ISNUMBER('Test Sample Data'!K417),'Test Sample Data'!K417&lt;$B$1,'Test Sample Data'!K417&gt;0),'Test Sample Data'!K417,$B$1),"")</f>
        <v/>
      </c>
      <c r="L418" s="15" t="str">
        <f>IF(SUM('Test Sample Data'!L$3:L$98)&gt;10,IF(AND(ISNUMBER('Test Sample Data'!L417),'Test Sample Data'!L417&lt;$B$1,'Test Sample Data'!L417&gt;0),'Test Sample Data'!L417,$B$1),"")</f>
        <v/>
      </c>
      <c r="M418" s="15" t="str">
        <f>IF(SUM('Test Sample Data'!M$3:M$98)&gt;10,IF(AND(ISNUMBER('Test Sample Data'!M417),'Test Sample Data'!M417&lt;$B$1,'Test Sample Data'!M417&gt;0),'Test Sample Data'!M417,$B$1),"")</f>
        <v/>
      </c>
      <c r="N418" s="15" t="str">
        <f>'Gene Table'!E417</f>
        <v>REV1</v>
      </c>
      <c r="O418" s="14" t="s">
        <v>129</v>
      </c>
      <c r="P418" s="15" t="str">
        <f>IF(SUM('Control Sample Data'!D$3:D$98)&gt;10,IF(AND(ISNUMBER('Control Sample Data'!D417),'Control Sample Data'!D417&lt;$B$1,'Control Sample Data'!D417&gt;0),'Control Sample Data'!D417,$B$1),"")</f>
        <v/>
      </c>
      <c r="Q418" s="15" t="str">
        <f>IF(SUM('Control Sample Data'!E$3:E$98)&gt;10,IF(AND(ISNUMBER('Control Sample Data'!E417),'Control Sample Data'!E417&lt;$B$1,'Control Sample Data'!E417&gt;0),'Control Sample Data'!E417,$B$1),"")</f>
        <v/>
      </c>
      <c r="R418" s="15" t="str">
        <f>IF(SUM('Control Sample Data'!F$3:F$98)&gt;10,IF(AND(ISNUMBER('Control Sample Data'!F417),'Control Sample Data'!F417&lt;$B$1,'Control Sample Data'!F417&gt;0),'Control Sample Data'!F417,$B$1),"")</f>
        <v/>
      </c>
      <c r="S418" s="15" t="str">
        <f>IF(SUM('Control Sample Data'!G$3:G$98)&gt;10,IF(AND(ISNUMBER('Control Sample Data'!G417),'Control Sample Data'!G417&lt;$B$1,'Control Sample Data'!G417&gt;0),'Control Sample Data'!G417,$B$1),"")</f>
        <v/>
      </c>
      <c r="T418" s="15" t="str">
        <f>IF(SUM('Control Sample Data'!H$3:H$98)&gt;10,IF(AND(ISNUMBER('Control Sample Data'!H417),'Control Sample Data'!H417&lt;$B$1,'Control Sample Data'!H417&gt;0),'Control Sample Data'!H417,$B$1),"")</f>
        <v/>
      </c>
      <c r="U418" s="15" t="str">
        <f>IF(SUM('Control Sample Data'!I$3:I$98)&gt;10,IF(AND(ISNUMBER('Control Sample Data'!I417),'Control Sample Data'!I417&lt;$B$1,'Control Sample Data'!I417&gt;0),'Control Sample Data'!I417,$B$1),"")</f>
        <v/>
      </c>
      <c r="V418" s="15" t="str">
        <f>IF(SUM('Control Sample Data'!J$3:J$98)&gt;10,IF(AND(ISNUMBER('Control Sample Data'!J417),'Control Sample Data'!J417&lt;$B$1,'Control Sample Data'!J417&gt;0),'Control Sample Data'!J417,$B$1),"")</f>
        <v/>
      </c>
      <c r="W418" s="15" t="str">
        <f>IF(SUM('Control Sample Data'!K$3:K$98)&gt;10,IF(AND(ISNUMBER('Control Sample Data'!K417),'Control Sample Data'!K417&lt;$B$1,'Control Sample Data'!K417&gt;0),'Control Sample Data'!K417,$B$1),"")</f>
        <v/>
      </c>
      <c r="X418" s="15" t="str">
        <f>IF(SUM('Control Sample Data'!L$3:L$98)&gt;10,IF(AND(ISNUMBER('Control Sample Data'!L417),'Control Sample Data'!L417&lt;$B$1,'Control Sample Data'!L417&gt;0),'Control Sample Data'!L417,$B$1),"")</f>
        <v/>
      </c>
      <c r="Y418" s="15" t="str">
        <f>IF(SUM('Control Sample Data'!M$3:M$98)&gt;10,IF(AND(ISNUMBER('Control Sample Data'!M417),'Control Sample Data'!M417&lt;$B$1,'Control Sample Data'!M417&gt;0),'Control Sample Data'!M417,$B$1),"")</f>
        <v/>
      </c>
      <c r="AT418" s="34" t="str">
        <f t="shared" si="386"/>
        <v/>
      </c>
      <c r="AU418" s="34" t="str">
        <f t="shared" si="387"/>
        <v/>
      </c>
      <c r="AV418" s="34" t="str">
        <f t="shared" si="388"/>
        <v/>
      </c>
      <c r="AW418" s="34" t="str">
        <f t="shared" si="389"/>
        <v/>
      </c>
      <c r="AX418" s="34" t="str">
        <f t="shared" si="390"/>
        <v/>
      </c>
      <c r="AY418" s="34" t="str">
        <f t="shared" si="391"/>
        <v/>
      </c>
      <c r="AZ418" s="34" t="str">
        <f t="shared" si="392"/>
        <v/>
      </c>
      <c r="BA418" s="34" t="str">
        <f t="shared" si="393"/>
        <v/>
      </c>
      <c r="BB418" s="34" t="str">
        <f t="shared" si="394"/>
        <v/>
      </c>
      <c r="BC418" s="34" t="str">
        <f t="shared" si="394"/>
        <v/>
      </c>
      <c r="BD418" s="34" t="str">
        <f t="shared" si="356"/>
        <v/>
      </c>
      <c r="BE418" s="34" t="str">
        <f t="shared" si="357"/>
        <v/>
      </c>
      <c r="BF418" s="34" t="str">
        <f t="shared" si="358"/>
        <v/>
      </c>
      <c r="BG418" s="34" t="str">
        <f t="shared" si="359"/>
        <v/>
      </c>
      <c r="BH418" s="34" t="str">
        <f t="shared" si="360"/>
        <v/>
      </c>
      <c r="BI418" s="34" t="str">
        <f t="shared" si="361"/>
        <v/>
      </c>
      <c r="BJ418" s="34" t="str">
        <f t="shared" si="362"/>
        <v/>
      </c>
      <c r="BK418" s="34" t="str">
        <f t="shared" si="363"/>
        <v/>
      </c>
      <c r="BL418" s="34" t="str">
        <f t="shared" si="364"/>
        <v/>
      </c>
      <c r="BM418" s="34" t="str">
        <f t="shared" si="365"/>
        <v/>
      </c>
      <c r="BN418" s="36" t="e">
        <f t="shared" si="354"/>
        <v>#DIV/0!</v>
      </c>
      <c r="BO418" s="36" t="e">
        <f t="shared" si="355"/>
        <v>#DIV/0!</v>
      </c>
      <c r="BP418" s="37" t="str">
        <f t="shared" si="366"/>
        <v/>
      </c>
      <c r="BQ418" s="37" t="str">
        <f t="shared" si="367"/>
        <v/>
      </c>
      <c r="BR418" s="37" t="str">
        <f t="shared" si="368"/>
        <v/>
      </c>
      <c r="BS418" s="37" t="str">
        <f t="shared" si="369"/>
        <v/>
      </c>
      <c r="BT418" s="37" t="str">
        <f t="shared" si="370"/>
        <v/>
      </c>
      <c r="BU418" s="37" t="str">
        <f t="shared" si="371"/>
        <v/>
      </c>
      <c r="BV418" s="37" t="str">
        <f t="shared" si="372"/>
        <v/>
      </c>
      <c r="BW418" s="37" t="str">
        <f t="shared" si="373"/>
        <v/>
      </c>
      <c r="BX418" s="37" t="str">
        <f t="shared" si="374"/>
        <v/>
      </c>
      <c r="BY418" s="37" t="str">
        <f t="shared" si="375"/>
        <v/>
      </c>
      <c r="BZ418" s="37" t="str">
        <f t="shared" si="376"/>
        <v/>
      </c>
      <c r="CA418" s="37" t="str">
        <f t="shared" si="377"/>
        <v/>
      </c>
      <c r="CB418" s="37" t="str">
        <f t="shared" si="378"/>
        <v/>
      </c>
      <c r="CC418" s="37" t="str">
        <f t="shared" si="379"/>
        <v/>
      </c>
      <c r="CD418" s="37" t="str">
        <f t="shared" si="380"/>
        <v/>
      </c>
      <c r="CE418" s="37" t="str">
        <f t="shared" si="381"/>
        <v/>
      </c>
      <c r="CF418" s="37" t="str">
        <f t="shared" si="382"/>
        <v/>
      </c>
      <c r="CG418" s="37" t="str">
        <f t="shared" si="383"/>
        <v/>
      </c>
      <c r="CH418" s="37" t="str">
        <f t="shared" si="384"/>
        <v/>
      </c>
      <c r="CI418" s="37" t="str">
        <f t="shared" si="385"/>
        <v/>
      </c>
    </row>
    <row r="419" spans="1:87" ht="12.75">
      <c r="A419" s="16"/>
      <c r="B419" s="14" t="str">
        <f>'Gene Table'!E418</f>
        <v>TUBD1</v>
      </c>
      <c r="C419" s="14" t="s">
        <v>133</v>
      </c>
      <c r="D419" s="15" t="str">
        <f>IF(SUM('Test Sample Data'!D$3:D$98)&gt;10,IF(AND(ISNUMBER('Test Sample Data'!D418),'Test Sample Data'!D418&lt;$B$1,'Test Sample Data'!D418&gt;0),'Test Sample Data'!D418,$B$1),"")</f>
        <v/>
      </c>
      <c r="E419" s="15" t="str">
        <f>IF(SUM('Test Sample Data'!E$3:E$98)&gt;10,IF(AND(ISNUMBER('Test Sample Data'!E418),'Test Sample Data'!E418&lt;$B$1,'Test Sample Data'!E418&gt;0),'Test Sample Data'!E418,$B$1),"")</f>
        <v/>
      </c>
      <c r="F419" s="15" t="str">
        <f>IF(SUM('Test Sample Data'!F$3:F$98)&gt;10,IF(AND(ISNUMBER('Test Sample Data'!F418),'Test Sample Data'!F418&lt;$B$1,'Test Sample Data'!F418&gt;0),'Test Sample Data'!F418,$B$1),"")</f>
        <v/>
      </c>
      <c r="G419" s="15" t="str">
        <f>IF(SUM('Test Sample Data'!G$3:G$98)&gt;10,IF(AND(ISNUMBER('Test Sample Data'!G418),'Test Sample Data'!G418&lt;$B$1,'Test Sample Data'!G418&gt;0),'Test Sample Data'!G418,$B$1),"")</f>
        <v/>
      </c>
      <c r="H419" s="15" t="str">
        <f>IF(SUM('Test Sample Data'!H$3:H$98)&gt;10,IF(AND(ISNUMBER('Test Sample Data'!H418),'Test Sample Data'!H418&lt;$B$1,'Test Sample Data'!H418&gt;0),'Test Sample Data'!H418,$B$1),"")</f>
        <v/>
      </c>
      <c r="I419" s="15" t="str">
        <f>IF(SUM('Test Sample Data'!I$3:I$98)&gt;10,IF(AND(ISNUMBER('Test Sample Data'!I418),'Test Sample Data'!I418&lt;$B$1,'Test Sample Data'!I418&gt;0),'Test Sample Data'!I418,$B$1),"")</f>
        <v/>
      </c>
      <c r="J419" s="15" t="str">
        <f>IF(SUM('Test Sample Data'!J$3:J$98)&gt;10,IF(AND(ISNUMBER('Test Sample Data'!J418),'Test Sample Data'!J418&lt;$B$1,'Test Sample Data'!J418&gt;0),'Test Sample Data'!J418,$B$1),"")</f>
        <v/>
      </c>
      <c r="K419" s="15" t="str">
        <f>IF(SUM('Test Sample Data'!K$3:K$98)&gt;10,IF(AND(ISNUMBER('Test Sample Data'!K418),'Test Sample Data'!K418&lt;$B$1,'Test Sample Data'!K418&gt;0),'Test Sample Data'!K418,$B$1),"")</f>
        <v/>
      </c>
      <c r="L419" s="15" t="str">
        <f>IF(SUM('Test Sample Data'!L$3:L$98)&gt;10,IF(AND(ISNUMBER('Test Sample Data'!L418),'Test Sample Data'!L418&lt;$B$1,'Test Sample Data'!L418&gt;0),'Test Sample Data'!L418,$B$1),"")</f>
        <v/>
      </c>
      <c r="M419" s="15" t="str">
        <f>IF(SUM('Test Sample Data'!M$3:M$98)&gt;10,IF(AND(ISNUMBER('Test Sample Data'!M418),'Test Sample Data'!M418&lt;$B$1,'Test Sample Data'!M418&gt;0),'Test Sample Data'!M418,$B$1),"")</f>
        <v/>
      </c>
      <c r="N419" s="15" t="str">
        <f>'Gene Table'!E418</f>
        <v>TUBD1</v>
      </c>
      <c r="O419" s="14" t="s">
        <v>133</v>
      </c>
      <c r="P419" s="15" t="str">
        <f>IF(SUM('Control Sample Data'!D$3:D$98)&gt;10,IF(AND(ISNUMBER('Control Sample Data'!D418),'Control Sample Data'!D418&lt;$B$1,'Control Sample Data'!D418&gt;0),'Control Sample Data'!D418,$B$1),"")</f>
        <v/>
      </c>
      <c r="Q419" s="15" t="str">
        <f>IF(SUM('Control Sample Data'!E$3:E$98)&gt;10,IF(AND(ISNUMBER('Control Sample Data'!E418),'Control Sample Data'!E418&lt;$B$1,'Control Sample Data'!E418&gt;0),'Control Sample Data'!E418,$B$1),"")</f>
        <v/>
      </c>
      <c r="R419" s="15" t="str">
        <f>IF(SUM('Control Sample Data'!F$3:F$98)&gt;10,IF(AND(ISNUMBER('Control Sample Data'!F418),'Control Sample Data'!F418&lt;$B$1,'Control Sample Data'!F418&gt;0),'Control Sample Data'!F418,$B$1),"")</f>
        <v/>
      </c>
      <c r="S419" s="15" t="str">
        <f>IF(SUM('Control Sample Data'!G$3:G$98)&gt;10,IF(AND(ISNUMBER('Control Sample Data'!G418),'Control Sample Data'!G418&lt;$B$1,'Control Sample Data'!G418&gt;0),'Control Sample Data'!G418,$B$1),"")</f>
        <v/>
      </c>
      <c r="T419" s="15" t="str">
        <f>IF(SUM('Control Sample Data'!H$3:H$98)&gt;10,IF(AND(ISNUMBER('Control Sample Data'!H418),'Control Sample Data'!H418&lt;$B$1,'Control Sample Data'!H418&gt;0),'Control Sample Data'!H418,$B$1),"")</f>
        <v/>
      </c>
      <c r="U419" s="15" t="str">
        <f>IF(SUM('Control Sample Data'!I$3:I$98)&gt;10,IF(AND(ISNUMBER('Control Sample Data'!I418),'Control Sample Data'!I418&lt;$B$1,'Control Sample Data'!I418&gt;0),'Control Sample Data'!I418,$B$1),"")</f>
        <v/>
      </c>
      <c r="V419" s="15" t="str">
        <f>IF(SUM('Control Sample Data'!J$3:J$98)&gt;10,IF(AND(ISNUMBER('Control Sample Data'!J418),'Control Sample Data'!J418&lt;$B$1,'Control Sample Data'!J418&gt;0),'Control Sample Data'!J418,$B$1),"")</f>
        <v/>
      </c>
      <c r="W419" s="15" t="str">
        <f>IF(SUM('Control Sample Data'!K$3:K$98)&gt;10,IF(AND(ISNUMBER('Control Sample Data'!K418),'Control Sample Data'!K418&lt;$B$1,'Control Sample Data'!K418&gt;0),'Control Sample Data'!K418,$B$1),"")</f>
        <v/>
      </c>
      <c r="X419" s="15" t="str">
        <f>IF(SUM('Control Sample Data'!L$3:L$98)&gt;10,IF(AND(ISNUMBER('Control Sample Data'!L418),'Control Sample Data'!L418&lt;$B$1,'Control Sample Data'!L418&gt;0),'Control Sample Data'!L418,$B$1),"")</f>
        <v/>
      </c>
      <c r="Y419" s="15" t="str">
        <f>IF(SUM('Control Sample Data'!M$3:M$98)&gt;10,IF(AND(ISNUMBER('Control Sample Data'!M418),'Control Sample Data'!M418&lt;$B$1,'Control Sample Data'!M418&gt;0),'Control Sample Data'!M418,$B$1),"")</f>
        <v/>
      </c>
      <c r="AT419" s="34" t="str">
        <f t="shared" si="386"/>
        <v/>
      </c>
      <c r="AU419" s="34" t="str">
        <f t="shared" si="387"/>
        <v/>
      </c>
      <c r="AV419" s="34" t="str">
        <f t="shared" si="388"/>
        <v/>
      </c>
      <c r="AW419" s="34" t="str">
        <f t="shared" si="389"/>
        <v/>
      </c>
      <c r="AX419" s="34" t="str">
        <f t="shared" si="390"/>
        <v/>
      </c>
      <c r="AY419" s="34" t="str">
        <f t="shared" si="391"/>
        <v/>
      </c>
      <c r="AZ419" s="34" t="str">
        <f t="shared" si="392"/>
        <v/>
      </c>
      <c r="BA419" s="34" t="str">
        <f t="shared" si="393"/>
        <v/>
      </c>
      <c r="BB419" s="34" t="str">
        <f t="shared" si="394"/>
        <v/>
      </c>
      <c r="BC419" s="34" t="str">
        <f t="shared" si="394"/>
        <v/>
      </c>
      <c r="BD419" s="34" t="str">
        <f t="shared" si="356"/>
        <v/>
      </c>
      <c r="BE419" s="34" t="str">
        <f t="shared" si="357"/>
        <v/>
      </c>
      <c r="BF419" s="34" t="str">
        <f t="shared" si="358"/>
        <v/>
      </c>
      <c r="BG419" s="34" t="str">
        <f t="shared" si="359"/>
        <v/>
      </c>
      <c r="BH419" s="34" t="str">
        <f t="shared" si="360"/>
        <v/>
      </c>
      <c r="BI419" s="34" t="str">
        <f t="shared" si="361"/>
        <v/>
      </c>
      <c r="BJ419" s="34" t="str">
        <f t="shared" si="362"/>
        <v/>
      </c>
      <c r="BK419" s="34" t="str">
        <f t="shared" si="363"/>
        <v/>
      </c>
      <c r="BL419" s="34" t="str">
        <f t="shared" si="364"/>
        <v/>
      </c>
      <c r="BM419" s="34" t="str">
        <f t="shared" si="365"/>
        <v/>
      </c>
      <c r="BN419" s="36" t="e">
        <f t="shared" si="354"/>
        <v>#DIV/0!</v>
      </c>
      <c r="BO419" s="36" t="e">
        <f t="shared" si="355"/>
        <v>#DIV/0!</v>
      </c>
      <c r="BP419" s="37" t="str">
        <f t="shared" si="366"/>
        <v/>
      </c>
      <c r="BQ419" s="37" t="str">
        <f t="shared" si="367"/>
        <v/>
      </c>
      <c r="BR419" s="37" t="str">
        <f t="shared" si="368"/>
        <v/>
      </c>
      <c r="BS419" s="37" t="str">
        <f t="shared" si="369"/>
        <v/>
      </c>
      <c r="BT419" s="37" t="str">
        <f t="shared" si="370"/>
        <v/>
      </c>
      <c r="BU419" s="37" t="str">
        <f t="shared" si="371"/>
        <v/>
      </c>
      <c r="BV419" s="37" t="str">
        <f t="shared" si="372"/>
        <v/>
      </c>
      <c r="BW419" s="37" t="str">
        <f t="shared" si="373"/>
        <v/>
      </c>
      <c r="BX419" s="37" t="str">
        <f t="shared" si="374"/>
        <v/>
      </c>
      <c r="BY419" s="37" t="str">
        <f t="shared" si="375"/>
        <v/>
      </c>
      <c r="BZ419" s="37" t="str">
        <f t="shared" si="376"/>
        <v/>
      </c>
      <c r="CA419" s="37" t="str">
        <f t="shared" si="377"/>
        <v/>
      </c>
      <c r="CB419" s="37" t="str">
        <f t="shared" si="378"/>
        <v/>
      </c>
      <c r="CC419" s="37" t="str">
        <f t="shared" si="379"/>
        <v/>
      </c>
      <c r="CD419" s="37" t="str">
        <f t="shared" si="380"/>
        <v/>
      </c>
      <c r="CE419" s="37" t="str">
        <f t="shared" si="381"/>
        <v/>
      </c>
      <c r="CF419" s="37" t="str">
        <f t="shared" si="382"/>
        <v/>
      </c>
      <c r="CG419" s="37" t="str">
        <f t="shared" si="383"/>
        <v/>
      </c>
      <c r="CH419" s="37" t="str">
        <f t="shared" si="384"/>
        <v/>
      </c>
      <c r="CI419" s="37" t="str">
        <f t="shared" si="385"/>
        <v/>
      </c>
    </row>
    <row r="420" spans="1:87" ht="12.75">
      <c r="A420" s="16"/>
      <c r="B420" s="14" t="str">
        <f>'Gene Table'!E419</f>
        <v>SLC45A2</v>
      </c>
      <c r="C420" s="14" t="s">
        <v>137</v>
      </c>
      <c r="D420" s="15" t="str">
        <f>IF(SUM('Test Sample Data'!D$3:D$98)&gt;10,IF(AND(ISNUMBER('Test Sample Data'!D419),'Test Sample Data'!D419&lt;$B$1,'Test Sample Data'!D419&gt;0),'Test Sample Data'!D419,$B$1),"")</f>
        <v/>
      </c>
      <c r="E420" s="15" t="str">
        <f>IF(SUM('Test Sample Data'!E$3:E$98)&gt;10,IF(AND(ISNUMBER('Test Sample Data'!E419),'Test Sample Data'!E419&lt;$B$1,'Test Sample Data'!E419&gt;0),'Test Sample Data'!E419,$B$1),"")</f>
        <v/>
      </c>
      <c r="F420" s="15" t="str">
        <f>IF(SUM('Test Sample Data'!F$3:F$98)&gt;10,IF(AND(ISNUMBER('Test Sample Data'!F419),'Test Sample Data'!F419&lt;$B$1,'Test Sample Data'!F419&gt;0),'Test Sample Data'!F419,$B$1),"")</f>
        <v/>
      </c>
      <c r="G420" s="15" t="str">
        <f>IF(SUM('Test Sample Data'!G$3:G$98)&gt;10,IF(AND(ISNUMBER('Test Sample Data'!G419),'Test Sample Data'!G419&lt;$B$1,'Test Sample Data'!G419&gt;0),'Test Sample Data'!G419,$B$1),"")</f>
        <v/>
      </c>
      <c r="H420" s="15" t="str">
        <f>IF(SUM('Test Sample Data'!H$3:H$98)&gt;10,IF(AND(ISNUMBER('Test Sample Data'!H419),'Test Sample Data'!H419&lt;$B$1,'Test Sample Data'!H419&gt;0),'Test Sample Data'!H419,$B$1),"")</f>
        <v/>
      </c>
      <c r="I420" s="15" t="str">
        <f>IF(SUM('Test Sample Data'!I$3:I$98)&gt;10,IF(AND(ISNUMBER('Test Sample Data'!I419),'Test Sample Data'!I419&lt;$B$1,'Test Sample Data'!I419&gt;0),'Test Sample Data'!I419,$B$1),"")</f>
        <v/>
      </c>
      <c r="J420" s="15" t="str">
        <f>IF(SUM('Test Sample Data'!J$3:J$98)&gt;10,IF(AND(ISNUMBER('Test Sample Data'!J419),'Test Sample Data'!J419&lt;$B$1,'Test Sample Data'!J419&gt;0),'Test Sample Data'!J419,$B$1),"")</f>
        <v/>
      </c>
      <c r="K420" s="15" t="str">
        <f>IF(SUM('Test Sample Data'!K$3:K$98)&gt;10,IF(AND(ISNUMBER('Test Sample Data'!K419),'Test Sample Data'!K419&lt;$B$1,'Test Sample Data'!K419&gt;0),'Test Sample Data'!K419,$B$1),"")</f>
        <v/>
      </c>
      <c r="L420" s="15" t="str">
        <f>IF(SUM('Test Sample Data'!L$3:L$98)&gt;10,IF(AND(ISNUMBER('Test Sample Data'!L419),'Test Sample Data'!L419&lt;$B$1,'Test Sample Data'!L419&gt;0),'Test Sample Data'!L419,$B$1),"")</f>
        <v/>
      </c>
      <c r="M420" s="15" t="str">
        <f>IF(SUM('Test Sample Data'!M$3:M$98)&gt;10,IF(AND(ISNUMBER('Test Sample Data'!M419),'Test Sample Data'!M419&lt;$B$1,'Test Sample Data'!M419&gt;0),'Test Sample Data'!M419,$B$1),"")</f>
        <v/>
      </c>
      <c r="N420" s="15" t="str">
        <f>'Gene Table'!E419</f>
        <v>SLC45A2</v>
      </c>
      <c r="O420" s="14" t="s">
        <v>137</v>
      </c>
      <c r="P420" s="15" t="str">
        <f>IF(SUM('Control Sample Data'!D$3:D$98)&gt;10,IF(AND(ISNUMBER('Control Sample Data'!D419),'Control Sample Data'!D419&lt;$B$1,'Control Sample Data'!D419&gt;0),'Control Sample Data'!D419,$B$1),"")</f>
        <v/>
      </c>
      <c r="Q420" s="15" t="str">
        <f>IF(SUM('Control Sample Data'!E$3:E$98)&gt;10,IF(AND(ISNUMBER('Control Sample Data'!E419),'Control Sample Data'!E419&lt;$B$1,'Control Sample Data'!E419&gt;0),'Control Sample Data'!E419,$B$1),"")</f>
        <v/>
      </c>
      <c r="R420" s="15" t="str">
        <f>IF(SUM('Control Sample Data'!F$3:F$98)&gt;10,IF(AND(ISNUMBER('Control Sample Data'!F419),'Control Sample Data'!F419&lt;$B$1,'Control Sample Data'!F419&gt;0),'Control Sample Data'!F419,$B$1),"")</f>
        <v/>
      </c>
      <c r="S420" s="15" t="str">
        <f>IF(SUM('Control Sample Data'!G$3:G$98)&gt;10,IF(AND(ISNUMBER('Control Sample Data'!G419),'Control Sample Data'!G419&lt;$B$1,'Control Sample Data'!G419&gt;0),'Control Sample Data'!G419,$B$1),"")</f>
        <v/>
      </c>
      <c r="T420" s="15" t="str">
        <f>IF(SUM('Control Sample Data'!H$3:H$98)&gt;10,IF(AND(ISNUMBER('Control Sample Data'!H419),'Control Sample Data'!H419&lt;$B$1,'Control Sample Data'!H419&gt;0),'Control Sample Data'!H419,$B$1),"")</f>
        <v/>
      </c>
      <c r="U420" s="15" t="str">
        <f>IF(SUM('Control Sample Data'!I$3:I$98)&gt;10,IF(AND(ISNUMBER('Control Sample Data'!I419),'Control Sample Data'!I419&lt;$B$1,'Control Sample Data'!I419&gt;0),'Control Sample Data'!I419,$B$1),"")</f>
        <v/>
      </c>
      <c r="V420" s="15" t="str">
        <f>IF(SUM('Control Sample Data'!J$3:J$98)&gt;10,IF(AND(ISNUMBER('Control Sample Data'!J419),'Control Sample Data'!J419&lt;$B$1,'Control Sample Data'!J419&gt;0),'Control Sample Data'!J419,$B$1),"")</f>
        <v/>
      </c>
      <c r="W420" s="15" t="str">
        <f>IF(SUM('Control Sample Data'!K$3:K$98)&gt;10,IF(AND(ISNUMBER('Control Sample Data'!K419),'Control Sample Data'!K419&lt;$B$1,'Control Sample Data'!K419&gt;0),'Control Sample Data'!K419,$B$1),"")</f>
        <v/>
      </c>
      <c r="X420" s="15" t="str">
        <f>IF(SUM('Control Sample Data'!L$3:L$98)&gt;10,IF(AND(ISNUMBER('Control Sample Data'!L419),'Control Sample Data'!L419&lt;$B$1,'Control Sample Data'!L419&gt;0),'Control Sample Data'!L419,$B$1),"")</f>
        <v/>
      </c>
      <c r="Y420" s="15" t="str">
        <f>IF(SUM('Control Sample Data'!M$3:M$98)&gt;10,IF(AND(ISNUMBER('Control Sample Data'!M419),'Control Sample Data'!M419&lt;$B$1,'Control Sample Data'!M419&gt;0),'Control Sample Data'!M419,$B$1),"")</f>
        <v/>
      </c>
      <c r="AT420" s="34" t="str">
        <f t="shared" si="386"/>
        <v/>
      </c>
      <c r="AU420" s="34" t="str">
        <f t="shared" si="387"/>
        <v/>
      </c>
      <c r="AV420" s="34" t="str">
        <f t="shared" si="388"/>
        <v/>
      </c>
      <c r="AW420" s="34" t="str">
        <f t="shared" si="389"/>
        <v/>
      </c>
      <c r="AX420" s="34" t="str">
        <f t="shared" si="390"/>
        <v/>
      </c>
      <c r="AY420" s="34" t="str">
        <f t="shared" si="391"/>
        <v/>
      </c>
      <c r="AZ420" s="34" t="str">
        <f t="shared" si="392"/>
        <v/>
      </c>
      <c r="BA420" s="34" t="str">
        <f t="shared" si="393"/>
        <v/>
      </c>
      <c r="BB420" s="34" t="str">
        <f t="shared" si="394"/>
        <v/>
      </c>
      <c r="BC420" s="34" t="str">
        <f t="shared" si="394"/>
        <v/>
      </c>
      <c r="BD420" s="34" t="str">
        <f t="shared" si="356"/>
        <v/>
      </c>
      <c r="BE420" s="34" t="str">
        <f t="shared" si="357"/>
        <v/>
      </c>
      <c r="BF420" s="34" t="str">
        <f t="shared" si="358"/>
        <v/>
      </c>
      <c r="BG420" s="34" t="str">
        <f t="shared" si="359"/>
        <v/>
      </c>
      <c r="BH420" s="34" t="str">
        <f t="shared" si="360"/>
        <v/>
      </c>
      <c r="BI420" s="34" t="str">
        <f t="shared" si="361"/>
        <v/>
      </c>
      <c r="BJ420" s="34" t="str">
        <f t="shared" si="362"/>
        <v/>
      </c>
      <c r="BK420" s="34" t="str">
        <f t="shared" si="363"/>
        <v/>
      </c>
      <c r="BL420" s="34" t="str">
        <f t="shared" si="364"/>
        <v/>
      </c>
      <c r="BM420" s="34" t="str">
        <f t="shared" si="365"/>
        <v/>
      </c>
      <c r="BN420" s="36" t="e">
        <f t="shared" si="354"/>
        <v>#DIV/0!</v>
      </c>
      <c r="BO420" s="36" t="e">
        <f t="shared" si="355"/>
        <v>#DIV/0!</v>
      </c>
      <c r="BP420" s="37" t="str">
        <f t="shared" si="366"/>
        <v/>
      </c>
      <c r="BQ420" s="37" t="str">
        <f t="shared" si="367"/>
        <v/>
      </c>
      <c r="BR420" s="37" t="str">
        <f t="shared" si="368"/>
        <v/>
      </c>
      <c r="BS420" s="37" t="str">
        <f t="shared" si="369"/>
        <v/>
      </c>
      <c r="BT420" s="37" t="str">
        <f t="shared" si="370"/>
        <v/>
      </c>
      <c r="BU420" s="37" t="str">
        <f t="shared" si="371"/>
        <v/>
      </c>
      <c r="BV420" s="37" t="str">
        <f t="shared" si="372"/>
        <v/>
      </c>
      <c r="BW420" s="37" t="str">
        <f t="shared" si="373"/>
        <v/>
      </c>
      <c r="BX420" s="37" t="str">
        <f t="shared" si="374"/>
        <v/>
      </c>
      <c r="BY420" s="37" t="str">
        <f t="shared" si="375"/>
        <v/>
      </c>
      <c r="BZ420" s="37" t="str">
        <f t="shared" si="376"/>
        <v/>
      </c>
      <c r="CA420" s="37" t="str">
        <f t="shared" si="377"/>
        <v/>
      </c>
      <c r="CB420" s="37" t="str">
        <f t="shared" si="378"/>
        <v/>
      </c>
      <c r="CC420" s="37" t="str">
        <f t="shared" si="379"/>
        <v/>
      </c>
      <c r="CD420" s="37" t="str">
        <f t="shared" si="380"/>
        <v/>
      </c>
      <c r="CE420" s="37" t="str">
        <f t="shared" si="381"/>
        <v/>
      </c>
      <c r="CF420" s="37" t="str">
        <f t="shared" si="382"/>
        <v/>
      </c>
      <c r="CG420" s="37" t="str">
        <f t="shared" si="383"/>
        <v/>
      </c>
      <c r="CH420" s="37" t="str">
        <f t="shared" si="384"/>
        <v/>
      </c>
      <c r="CI420" s="37" t="str">
        <f t="shared" si="385"/>
        <v/>
      </c>
    </row>
    <row r="421" spans="1:87" ht="12.75">
      <c r="A421" s="16"/>
      <c r="B421" s="14" t="str">
        <f>'Gene Table'!E420</f>
        <v>HSD17B12</v>
      </c>
      <c r="C421" s="14" t="s">
        <v>141</v>
      </c>
      <c r="D421" s="15" t="str">
        <f>IF(SUM('Test Sample Data'!D$3:D$98)&gt;10,IF(AND(ISNUMBER('Test Sample Data'!D420),'Test Sample Data'!D420&lt;$B$1,'Test Sample Data'!D420&gt;0),'Test Sample Data'!D420,$B$1),"")</f>
        <v/>
      </c>
      <c r="E421" s="15" t="str">
        <f>IF(SUM('Test Sample Data'!E$3:E$98)&gt;10,IF(AND(ISNUMBER('Test Sample Data'!E420),'Test Sample Data'!E420&lt;$B$1,'Test Sample Data'!E420&gt;0),'Test Sample Data'!E420,$B$1),"")</f>
        <v/>
      </c>
      <c r="F421" s="15" t="str">
        <f>IF(SUM('Test Sample Data'!F$3:F$98)&gt;10,IF(AND(ISNUMBER('Test Sample Data'!F420),'Test Sample Data'!F420&lt;$B$1,'Test Sample Data'!F420&gt;0),'Test Sample Data'!F420,$B$1),"")</f>
        <v/>
      </c>
      <c r="G421" s="15" t="str">
        <f>IF(SUM('Test Sample Data'!G$3:G$98)&gt;10,IF(AND(ISNUMBER('Test Sample Data'!G420),'Test Sample Data'!G420&lt;$B$1,'Test Sample Data'!G420&gt;0),'Test Sample Data'!G420,$B$1),"")</f>
        <v/>
      </c>
      <c r="H421" s="15" t="str">
        <f>IF(SUM('Test Sample Data'!H$3:H$98)&gt;10,IF(AND(ISNUMBER('Test Sample Data'!H420),'Test Sample Data'!H420&lt;$B$1,'Test Sample Data'!H420&gt;0),'Test Sample Data'!H420,$B$1),"")</f>
        <v/>
      </c>
      <c r="I421" s="15" t="str">
        <f>IF(SUM('Test Sample Data'!I$3:I$98)&gt;10,IF(AND(ISNUMBER('Test Sample Data'!I420),'Test Sample Data'!I420&lt;$B$1,'Test Sample Data'!I420&gt;0),'Test Sample Data'!I420,$B$1),"")</f>
        <v/>
      </c>
      <c r="J421" s="15" t="str">
        <f>IF(SUM('Test Sample Data'!J$3:J$98)&gt;10,IF(AND(ISNUMBER('Test Sample Data'!J420),'Test Sample Data'!J420&lt;$B$1,'Test Sample Data'!J420&gt;0),'Test Sample Data'!J420,$B$1),"")</f>
        <v/>
      </c>
      <c r="K421" s="15" t="str">
        <f>IF(SUM('Test Sample Data'!K$3:K$98)&gt;10,IF(AND(ISNUMBER('Test Sample Data'!K420),'Test Sample Data'!K420&lt;$B$1,'Test Sample Data'!K420&gt;0),'Test Sample Data'!K420,$B$1),"")</f>
        <v/>
      </c>
      <c r="L421" s="15" t="str">
        <f>IF(SUM('Test Sample Data'!L$3:L$98)&gt;10,IF(AND(ISNUMBER('Test Sample Data'!L420),'Test Sample Data'!L420&lt;$B$1,'Test Sample Data'!L420&gt;0),'Test Sample Data'!L420,$B$1),"")</f>
        <v/>
      </c>
      <c r="M421" s="15" t="str">
        <f>IF(SUM('Test Sample Data'!M$3:M$98)&gt;10,IF(AND(ISNUMBER('Test Sample Data'!M420),'Test Sample Data'!M420&lt;$B$1,'Test Sample Data'!M420&gt;0),'Test Sample Data'!M420,$B$1),"")</f>
        <v/>
      </c>
      <c r="N421" s="15" t="str">
        <f>'Gene Table'!E420</f>
        <v>HSD17B12</v>
      </c>
      <c r="O421" s="14" t="s">
        <v>141</v>
      </c>
      <c r="P421" s="15" t="str">
        <f>IF(SUM('Control Sample Data'!D$3:D$98)&gt;10,IF(AND(ISNUMBER('Control Sample Data'!D420),'Control Sample Data'!D420&lt;$B$1,'Control Sample Data'!D420&gt;0),'Control Sample Data'!D420,$B$1),"")</f>
        <v/>
      </c>
      <c r="Q421" s="15" t="str">
        <f>IF(SUM('Control Sample Data'!E$3:E$98)&gt;10,IF(AND(ISNUMBER('Control Sample Data'!E420),'Control Sample Data'!E420&lt;$B$1,'Control Sample Data'!E420&gt;0),'Control Sample Data'!E420,$B$1),"")</f>
        <v/>
      </c>
      <c r="R421" s="15" t="str">
        <f>IF(SUM('Control Sample Data'!F$3:F$98)&gt;10,IF(AND(ISNUMBER('Control Sample Data'!F420),'Control Sample Data'!F420&lt;$B$1,'Control Sample Data'!F420&gt;0),'Control Sample Data'!F420,$B$1),"")</f>
        <v/>
      </c>
      <c r="S421" s="15" t="str">
        <f>IF(SUM('Control Sample Data'!G$3:G$98)&gt;10,IF(AND(ISNUMBER('Control Sample Data'!G420),'Control Sample Data'!G420&lt;$B$1,'Control Sample Data'!G420&gt;0),'Control Sample Data'!G420,$B$1),"")</f>
        <v/>
      </c>
      <c r="T421" s="15" t="str">
        <f>IF(SUM('Control Sample Data'!H$3:H$98)&gt;10,IF(AND(ISNUMBER('Control Sample Data'!H420),'Control Sample Data'!H420&lt;$B$1,'Control Sample Data'!H420&gt;0),'Control Sample Data'!H420,$B$1),"")</f>
        <v/>
      </c>
      <c r="U421" s="15" t="str">
        <f>IF(SUM('Control Sample Data'!I$3:I$98)&gt;10,IF(AND(ISNUMBER('Control Sample Data'!I420),'Control Sample Data'!I420&lt;$B$1,'Control Sample Data'!I420&gt;0),'Control Sample Data'!I420,$B$1),"")</f>
        <v/>
      </c>
      <c r="V421" s="15" t="str">
        <f>IF(SUM('Control Sample Data'!J$3:J$98)&gt;10,IF(AND(ISNUMBER('Control Sample Data'!J420),'Control Sample Data'!J420&lt;$B$1,'Control Sample Data'!J420&gt;0),'Control Sample Data'!J420,$B$1),"")</f>
        <v/>
      </c>
      <c r="W421" s="15" t="str">
        <f>IF(SUM('Control Sample Data'!K$3:K$98)&gt;10,IF(AND(ISNUMBER('Control Sample Data'!K420),'Control Sample Data'!K420&lt;$B$1,'Control Sample Data'!K420&gt;0),'Control Sample Data'!K420,$B$1),"")</f>
        <v/>
      </c>
      <c r="X421" s="15" t="str">
        <f>IF(SUM('Control Sample Data'!L$3:L$98)&gt;10,IF(AND(ISNUMBER('Control Sample Data'!L420),'Control Sample Data'!L420&lt;$B$1,'Control Sample Data'!L420&gt;0),'Control Sample Data'!L420,$B$1),"")</f>
        <v/>
      </c>
      <c r="Y421" s="15" t="str">
        <f>IF(SUM('Control Sample Data'!M$3:M$98)&gt;10,IF(AND(ISNUMBER('Control Sample Data'!M420),'Control Sample Data'!M420&lt;$B$1,'Control Sample Data'!M420&gt;0),'Control Sample Data'!M420,$B$1),"")</f>
        <v/>
      </c>
      <c r="AT421" s="34" t="str">
        <f t="shared" si="386"/>
        <v/>
      </c>
      <c r="AU421" s="34" t="str">
        <f t="shared" si="387"/>
        <v/>
      </c>
      <c r="AV421" s="34" t="str">
        <f t="shared" si="388"/>
        <v/>
      </c>
      <c r="AW421" s="34" t="str">
        <f t="shared" si="389"/>
        <v/>
      </c>
      <c r="AX421" s="34" t="str">
        <f t="shared" si="390"/>
        <v/>
      </c>
      <c r="AY421" s="34" t="str">
        <f t="shared" si="391"/>
        <v/>
      </c>
      <c r="AZ421" s="34" t="str">
        <f t="shared" si="392"/>
        <v/>
      </c>
      <c r="BA421" s="34" t="str">
        <f t="shared" si="393"/>
        <v/>
      </c>
      <c r="BB421" s="34" t="str">
        <f t="shared" si="394"/>
        <v/>
      </c>
      <c r="BC421" s="34" t="str">
        <f t="shared" si="394"/>
        <v/>
      </c>
      <c r="BD421" s="34" t="str">
        <f t="shared" si="356"/>
        <v/>
      </c>
      <c r="BE421" s="34" t="str">
        <f t="shared" si="357"/>
        <v/>
      </c>
      <c r="BF421" s="34" t="str">
        <f t="shared" si="358"/>
        <v/>
      </c>
      <c r="BG421" s="34" t="str">
        <f t="shared" si="359"/>
        <v/>
      </c>
      <c r="BH421" s="34" t="str">
        <f t="shared" si="360"/>
        <v/>
      </c>
      <c r="BI421" s="34" t="str">
        <f t="shared" si="361"/>
        <v/>
      </c>
      <c r="BJ421" s="34" t="str">
        <f t="shared" si="362"/>
        <v/>
      </c>
      <c r="BK421" s="34" t="str">
        <f t="shared" si="363"/>
        <v/>
      </c>
      <c r="BL421" s="34" t="str">
        <f t="shared" si="364"/>
        <v/>
      </c>
      <c r="BM421" s="34" t="str">
        <f t="shared" si="365"/>
        <v/>
      </c>
      <c r="BN421" s="36" t="e">
        <f t="shared" si="354"/>
        <v>#DIV/0!</v>
      </c>
      <c r="BO421" s="36" t="e">
        <f t="shared" si="355"/>
        <v>#DIV/0!</v>
      </c>
      <c r="BP421" s="37" t="str">
        <f t="shared" si="366"/>
        <v/>
      </c>
      <c r="BQ421" s="37" t="str">
        <f t="shared" si="367"/>
        <v/>
      </c>
      <c r="BR421" s="37" t="str">
        <f t="shared" si="368"/>
        <v/>
      </c>
      <c r="BS421" s="37" t="str">
        <f t="shared" si="369"/>
        <v/>
      </c>
      <c r="BT421" s="37" t="str">
        <f t="shared" si="370"/>
        <v/>
      </c>
      <c r="BU421" s="37" t="str">
        <f t="shared" si="371"/>
        <v/>
      </c>
      <c r="BV421" s="37" t="str">
        <f t="shared" si="372"/>
        <v/>
      </c>
      <c r="BW421" s="37" t="str">
        <f t="shared" si="373"/>
        <v/>
      </c>
      <c r="BX421" s="37" t="str">
        <f t="shared" si="374"/>
        <v/>
      </c>
      <c r="BY421" s="37" t="str">
        <f t="shared" si="375"/>
        <v/>
      </c>
      <c r="BZ421" s="37" t="str">
        <f t="shared" si="376"/>
        <v/>
      </c>
      <c r="CA421" s="37" t="str">
        <f t="shared" si="377"/>
        <v/>
      </c>
      <c r="CB421" s="37" t="str">
        <f t="shared" si="378"/>
        <v/>
      </c>
      <c r="CC421" s="37" t="str">
        <f t="shared" si="379"/>
        <v/>
      </c>
      <c r="CD421" s="37" t="str">
        <f t="shared" si="380"/>
        <v/>
      </c>
      <c r="CE421" s="37" t="str">
        <f t="shared" si="381"/>
        <v/>
      </c>
      <c r="CF421" s="37" t="str">
        <f t="shared" si="382"/>
        <v/>
      </c>
      <c r="CG421" s="37" t="str">
        <f t="shared" si="383"/>
        <v/>
      </c>
      <c r="CH421" s="37" t="str">
        <f t="shared" si="384"/>
        <v/>
      </c>
      <c r="CI421" s="37" t="str">
        <f t="shared" si="385"/>
        <v/>
      </c>
    </row>
    <row r="422" spans="1:87" ht="12.75">
      <c r="A422" s="16"/>
      <c r="B422" s="14" t="str">
        <f>'Gene Table'!E421</f>
        <v>PCNA</v>
      </c>
      <c r="C422" s="14" t="s">
        <v>145</v>
      </c>
      <c r="D422" s="15" t="str">
        <f>IF(SUM('Test Sample Data'!D$3:D$98)&gt;10,IF(AND(ISNUMBER('Test Sample Data'!D421),'Test Sample Data'!D421&lt;$B$1,'Test Sample Data'!D421&gt;0),'Test Sample Data'!D421,$B$1),"")</f>
        <v/>
      </c>
      <c r="E422" s="15" t="str">
        <f>IF(SUM('Test Sample Data'!E$3:E$98)&gt;10,IF(AND(ISNUMBER('Test Sample Data'!E421),'Test Sample Data'!E421&lt;$B$1,'Test Sample Data'!E421&gt;0),'Test Sample Data'!E421,$B$1),"")</f>
        <v/>
      </c>
      <c r="F422" s="15" t="str">
        <f>IF(SUM('Test Sample Data'!F$3:F$98)&gt;10,IF(AND(ISNUMBER('Test Sample Data'!F421),'Test Sample Data'!F421&lt;$B$1,'Test Sample Data'!F421&gt;0),'Test Sample Data'!F421,$B$1),"")</f>
        <v/>
      </c>
      <c r="G422" s="15" t="str">
        <f>IF(SUM('Test Sample Data'!G$3:G$98)&gt;10,IF(AND(ISNUMBER('Test Sample Data'!G421),'Test Sample Data'!G421&lt;$B$1,'Test Sample Data'!G421&gt;0),'Test Sample Data'!G421,$B$1),"")</f>
        <v/>
      </c>
      <c r="H422" s="15" t="str">
        <f>IF(SUM('Test Sample Data'!H$3:H$98)&gt;10,IF(AND(ISNUMBER('Test Sample Data'!H421),'Test Sample Data'!H421&lt;$B$1,'Test Sample Data'!H421&gt;0),'Test Sample Data'!H421,$B$1),"")</f>
        <v/>
      </c>
      <c r="I422" s="15" t="str">
        <f>IF(SUM('Test Sample Data'!I$3:I$98)&gt;10,IF(AND(ISNUMBER('Test Sample Data'!I421),'Test Sample Data'!I421&lt;$B$1,'Test Sample Data'!I421&gt;0),'Test Sample Data'!I421,$B$1),"")</f>
        <v/>
      </c>
      <c r="J422" s="15" t="str">
        <f>IF(SUM('Test Sample Data'!J$3:J$98)&gt;10,IF(AND(ISNUMBER('Test Sample Data'!J421),'Test Sample Data'!J421&lt;$B$1,'Test Sample Data'!J421&gt;0),'Test Sample Data'!J421,$B$1),"")</f>
        <v/>
      </c>
      <c r="K422" s="15" t="str">
        <f>IF(SUM('Test Sample Data'!K$3:K$98)&gt;10,IF(AND(ISNUMBER('Test Sample Data'!K421),'Test Sample Data'!K421&lt;$B$1,'Test Sample Data'!K421&gt;0),'Test Sample Data'!K421,$B$1),"")</f>
        <v/>
      </c>
      <c r="L422" s="15" t="str">
        <f>IF(SUM('Test Sample Data'!L$3:L$98)&gt;10,IF(AND(ISNUMBER('Test Sample Data'!L421),'Test Sample Data'!L421&lt;$B$1,'Test Sample Data'!L421&gt;0),'Test Sample Data'!L421,$B$1),"")</f>
        <v/>
      </c>
      <c r="M422" s="15" t="str">
        <f>IF(SUM('Test Sample Data'!M$3:M$98)&gt;10,IF(AND(ISNUMBER('Test Sample Data'!M421),'Test Sample Data'!M421&lt;$B$1,'Test Sample Data'!M421&gt;0),'Test Sample Data'!M421,$B$1),"")</f>
        <v/>
      </c>
      <c r="N422" s="15" t="str">
        <f>'Gene Table'!E421</f>
        <v>PCNA</v>
      </c>
      <c r="O422" s="14" t="s">
        <v>145</v>
      </c>
      <c r="P422" s="15" t="str">
        <f>IF(SUM('Control Sample Data'!D$3:D$98)&gt;10,IF(AND(ISNUMBER('Control Sample Data'!D421),'Control Sample Data'!D421&lt;$B$1,'Control Sample Data'!D421&gt;0),'Control Sample Data'!D421,$B$1),"")</f>
        <v/>
      </c>
      <c r="Q422" s="15" t="str">
        <f>IF(SUM('Control Sample Data'!E$3:E$98)&gt;10,IF(AND(ISNUMBER('Control Sample Data'!E421),'Control Sample Data'!E421&lt;$B$1,'Control Sample Data'!E421&gt;0),'Control Sample Data'!E421,$B$1),"")</f>
        <v/>
      </c>
      <c r="R422" s="15" t="str">
        <f>IF(SUM('Control Sample Data'!F$3:F$98)&gt;10,IF(AND(ISNUMBER('Control Sample Data'!F421),'Control Sample Data'!F421&lt;$B$1,'Control Sample Data'!F421&gt;0),'Control Sample Data'!F421,$B$1),"")</f>
        <v/>
      </c>
      <c r="S422" s="15" t="str">
        <f>IF(SUM('Control Sample Data'!G$3:G$98)&gt;10,IF(AND(ISNUMBER('Control Sample Data'!G421),'Control Sample Data'!G421&lt;$B$1,'Control Sample Data'!G421&gt;0),'Control Sample Data'!G421,$B$1),"")</f>
        <v/>
      </c>
      <c r="T422" s="15" t="str">
        <f>IF(SUM('Control Sample Data'!H$3:H$98)&gt;10,IF(AND(ISNUMBER('Control Sample Data'!H421),'Control Sample Data'!H421&lt;$B$1,'Control Sample Data'!H421&gt;0),'Control Sample Data'!H421,$B$1),"")</f>
        <v/>
      </c>
      <c r="U422" s="15" t="str">
        <f>IF(SUM('Control Sample Data'!I$3:I$98)&gt;10,IF(AND(ISNUMBER('Control Sample Data'!I421),'Control Sample Data'!I421&lt;$B$1,'Control Sample Data'!I421&gt;0),'Control Sample Data'!I421,$B$1),"")</f>
        <v/>
      </c>
      <c r="V422" s="15" t="str">
        <f>IF(SUM('Control Sample Data'!J$3:J$98)&gt;10,IF(AND(ISNUMBER('Control Sample Data'!J421),'Control Sample Data'!J421&lt;$B$1,'Control Sample Data'!J421&gt;0),'Control Sample Data'!J421,$B$1),"")</f>
        <v/>
      </c>
      <c r="W422" s="15" t="str">
        <f>IF(SUM('Control Sample Data'!K$3:K$98)&gt;10,IF(AND(ISNUMBER('Control Sample Data'!K421),'Control Sample Data'!K421&lt;$B$1,'Control Sample Data'!K421&gt;0),'Control Sample Data'!K421,$B$1),"")</f>
        <v/>
      </c>
      <c r="X422" s="15" t="str">
        <f>IF(SUM('Control Sample Data'!L$3:L$98)&gt;10,IF(AND(ISNUMBER('Control Sample Data'!L421),'Control Sample Data'!L421&lt;$B$1,'Control Sample Data'!L421&gt;0),'Control Sample Data'!L421,$B$1),"")</f>
        <v/>
      </c>
      <c r="Y422" s="15" t="str">
        <f>IF(SUM('Control Sample Data'!M$3:M$98)&gt;10,IF(AND(ISNUMBER('Control Sample Data'!M421),'Control Sample Data'!M421&lt;$B$1,'Control Sample Data'!M421&gt;0),'Control Sample Data'!M421,$B$1),"")</f>
        <v/>
      </c>
      <c r="AT422" s="34" t="str">
        <f t="shared" si="386"/>
        <v/>
      </c>
      <c r="AU422" s="34" t="str">
        <f t="shared" si="387"/>
        <v/>
      </c>
      <c r="AV422" s="34" t="str">
        <f t="shared" si="388"/>
        <v/>
      </c>
      <c r="AW422" s="34" t="str">
        <f t="shared" si="389"/>
        <v/>
      </c>
      <c r="AX422" s="34" t="str">
        <f t="shared" si="390"/>
        <v/>
      </c>
      <c r="AY422" s="34" t="str">
        <f t="shared" si="391"/>
        <v/>
      </c>
      <c r="AZ422" s="34" t="str">
        <f t="shared" si="392"/>
        <v/>
      </c>
      <c r="BA422" s="34" t="str">
        <f t="shared" si="393"/>
        <v/>
      </c>
      <c r="BB422" s="34" t="str">
        <f t="shared" si="394"/>
        <v/>
      </c>
      <c r="BC422" s="34" t="str">
        <f t="shared" si="394"/>
        <v/>
      </c>
      <c r="BD422" s="34" t="str">
        <f t="shared" si="356"/>
        <v/>
      </c>
      <c r="BE422" s="34" t="str">
        <f t="shared" si="357"/>
        <v/>
      </c>
      <c r="BF422" s="34" t="str">
        <f t="shared" si="358"/>
        <v/>
      </c>
      <c r="BG422" s="34" t="str">
        <f t="shared" si="359"/>
        <v/>
      </c>
      <c r="BH422" s="34" t="str">
        <f t="shared" si="360"/>
        <v/>
      </c>
      <c r="BI422" s="34" t="str">
        <f t="shared" si="361"/>
        <v/>
      </c>
      <c r="BJ422" s="34" t="str">
        <f t="shared" si="362"/>
        <v/>
      </c>
      <c r="BK422" s="34" t="str">
        <f t="shared" si="363"/>
        <v/>
      </c>
      <c r="BL422" s="34" t="str">
        <f t="shared" si="364"/>
        <v/>
      </c>
      <c r="BM422" s="34" t="str">
        <f t="shared" si="365"/>
        <v/>
      </c>
      <c r="BN422" s="36" t="e">
        <f t="shared" si="354"/>
        <v>#DIV/0!</v>
      </c>
      <c r="BO422" s="36" t="e">
        <f t="shared" si="355"/>
        <v>#DIV/0!</v>
      </c>
      <c r="BP422" s="37" t="str">
        <f t="shared" si="366"/>
        <v/>
      </c>
      <c r="BQ422" s="37" t="str">
        <f t="shared" si="367"/>
        <v/>
      </c>
      <c r="BR422" s="37" t="str">
        <f t="shared" si="368"/>
        <v/>
      </c>
      <c r="BS422" s="37" t="str">
        <f t="shared" si="369"/>
        <v/>
      </c>
      <c r="BT422" s="37" t="str">
        <f t="shared" si="370"/>
        <v/>
      </c>
      <c r="BU422" s="37" t="str">
        <f t="shared" si="371"/>
        <v/>
      </c>
      <c r="BV422" s="37" t="str">
        <f t="shared" si="372"/>
        <v/>
      </c>
      <c r="BW422" s="37" t="str">
        <f t="shared" si="373"/>
        <v/>
      </c>
      <c r="BX422" s="37" t="str">
        <f t="shared" si="374"/>
        <v/>
      </c>
      <c r="BY422" s="37" t="str">
        <f t="shared" si="375"/>
        <v/>
      </c>
      <c r="BZ422" s="37" t="str">
        <f t="shared" si="376"/>
        <v/>
      </c>
      <c r="CA422" s="37" t="str">
        <f t="shared" si="377"/>
        <v/>
      </c>
      <c r="CB422" s="37" t="str">
        <f t="shared" si="378"/>
        <v/>
      </c>
      <c r="CC422" s="37" t="str">
        <f t="shared" si="379"/>
        <v/>
      </c>
      <c r="CD422" s="37" t="str">
        <f t="shared" si="380"/>
        <v/>
      </c>
      <c r="CE422" s="37" t="str">
        <f t="shared" si="381"/>
        <v/>
      </c>
      <c r="CF422" s="37" t="str">
        <f t="shared" si="382"/>
        <v/>
      </c>
      <c r="CG422" s="37" t="str">
        <f t="shared" si="383"/>
        <v/>
      </c>
      <c r="CH422" s="37" t="str">
        <f t="shared" si="384"/>
        <v/>
      </c>
      <c r="CI422" s="37" t="str">
        <f t="shared" si="385"/>
        <v/>
      </c>
    </row>
    <row r="423" spans="1:87" ht="12.75">
      <c r="A423" s="16"/>
      <c r="B423" s="14" t="str">
        <f>'Gene Table'!E422</f>
        <v>SH3GLB1</v>
      </c>
      <c r="C423" s="14" t="s">
        <v>149</v>
      </c>
      <c r="D423" s="15" t="str">
        <f>IF(SUM('Test Sample Data'!D$3:D$98)&gt;10,IF(AND(ISNUMBER('Test Sample Data'!D422),'Test Sample Data'!D422&lt;$B$1,'Test Sample Data'!D422&gt;0),'Test Sample Data'!D422,$B$1),"")</f>
        <v/>
      </c>
      <c r="E423" s="15" t="str">
        <f>IF(SUM('Test Sample Data'!E$3:E$98)&gt;10,IF(AND(ISNUMBER('Test Sample Data'!E422),'Test Sample Data'!E422&lt;$B$1,'Test Sample Data'!E422&gt;0),'Test Sample Data'!E422,$B$1),"")</f>
        <v/>
      </c>
      <c r="F423" s="15" t="str">
        <f>IF(SUM('Test Sample Data'!F$3:F$98)&gt;10,IF(AND(ISNUMBER('Test Sample Data'!F422),'Test Sample Data'!F422&lt;$B$1,'Test Sample Data'!F422&gt;0),'Test Sample Data'!F422,$B$1),"")</f>
        <v/>
      </c>
      <c r="G423" s="15" t="str">
        <f>IF(SUM('Test Sample Data'!G$3:G$98)&gt;10,IF(AND(ISNUMBER('Test Sample Data'!G422),'Test Sample Data'!G422&lt;$B$1,'Test Sample Data'!G422&gt;0),'Test Sample Data'!G422,$B$1),"")</f>
        <v/>
      </c>
      <c r="H423" s="15" t="str">
        <f>IF(SUM('Test Sample Data'!H$3:H$98)&gt;10,IF(AND(ISNUMBER('Test Sample Data'!H422),'Test Sample Data'!H422&lt;$B$1,'Test Sample Data'!H422&gt;0),'Test Sample Data'!H422,$B$1),"")</f>
        <v/>
      </c>
      <c r="I423" s="15" t="str">
        <f>IF(SUM('Test Sample Data'!I$3:I$98)&gt;10,IF(AND(ISNUMBER('Test Sample Data'!I422),'Test Sample Data'!I422&lt;$B$1,'Test Sample Data'!I422&gt;0),'Test Sample Data'!I422,$B$1),"")</f>
        <v/>
      </c>
      <c r="J423" s="15" t="str">
        <f>IF(SUM('Test Sample Data'!J$3:J$98)&gt;10,IF(AND(ISNUMBER('Test Sample Data'!J422),'Test Sample Data'!J422&lt;$B$1,'Test Sample Data'!J422&gt;0),'Test Sample Data'!J422,$B$1),"")</f>
        <v/>
      </c>
      <c r="K423" s="15" t="str">
        <f>IF(SUM('Test Sample Data'!K$3:K$98)&gt;10,IF(AND(ISNUMBER('Test Sample Data'!K422),'Test Sample Data'!K422&lt;$B$1,'Test Sample Data'!K422&gt;0),'Test Sample Data'!K422,$B$1),"")</f>
        <v/>
      </c>
      <c r="L423" s="15" t="str">
        <f>IF(SUM('Test Sample Data'!L$3:L$98)&gt;10,IF(AND(ISNUMBER('Test Sample Data'!L422),'Test Sample Data'!L422&lt;$B$1,'Test Sample Data'!L422&gt;0),'Test Sample Data'!L422,$B$1),"")</f>
        <v/>
      </c>
      <c r="M423" s="15" t="str">
        <f>IF(SUM('Test Sample Data'!M$3:M$98)&gt;10,IF(AND(ISNUMBER('Test Sample Data'!M422),'Test Sample Data'!M422&lt;$B$1,'Test Sample Data'!M422&gt;0),'Test Sample Data'!M422,$B$1),"")</f>
        <v/>
      </c>
      <c r="N423" s="15" t="str">
        <f>'Gene Table'!E422</f>
        <v>SH3GLB1</v>
      </c>
      <c r="O423" s="14" t="s">
        <v>149</v>
      </c>
      <c r="P423" s="15" t="str">
        <f>IF(SUM('Control Sample Data'!D$3:D$98)&gt;10,IF(AND(ISNUMBER('Control Sample Data'!D422),'Control Sample Data'!D422&lt;$B$1,'Control Sample Data'!D422&gt;0),'Control Sample Data'!D422,$B$1),"")</f>
        <v/>
      </c>
      <c r="Q423" s="15" t="str">
        <f>IF(SUM('Control Sample Data'!E$3:E$98)&gt;10,IF(AND(ISNUMBER('Control Sample Data'!E422),'Control Sample Data'!E422&lt;$B$1,'Control Sample Data'!E422&gt;0),'Control Sample Data'!E422,$B$1),"")</f>
        <v/>
      </c>
      <c r="R423" s="15" t="str">
        <f>IF(SUM('Control Sample Data'!F$3:F$98)&gt;10,IF(AND(ISNUMBER('Control Sample Data'!F422),'Control Sample Data'!F422&lt;$B$1,'Control Sample Data'!F422&gt;0),'Control Sample Data'!F422,$B$1),"")</f>
        <v/>
      </c>
      <c r="S423" s="15" t="str">
        <f>IF(SUM('Control Sample Data'!G$3:G$98)&gt;10,IF(AND(ISNUMBER('Control Sample Data'!G422),'Control Sample Data'!G422&lt;$B$1,'Control Sample Data'!G422&gt;0),'Control Sample Data'!G422,$B$1),"")</f>
        <v/>
      </c>
      <c r="T423" s="15" t="str">
        <f>IF(SUM('Control Sample Data'!H$3:H$98)&gt;10,IF(AND(ISNUMBER('Control Sample Data'!H422),'Control Sample Data'!H422&lt;$B$1,'Control Sample Data'!H422&gt;0),'Control Sample Data'!H422,$B$1),"")</f>
        <v/>
      </c>
      <c r="U423" s="15" t="str">
        <f>IF(SUM('Control Sample Data'!I$3:I$98)&gt;10,IF(AND(ISNUMBER('Control Sample Data'!I422),'Control Sample Data'!I422&lt;$B$1,'Control Sample Data'!I422&gt;0),'Control Sample Data'!I422,$B$1),"")</f>
        <v/>
      </c>
      <c r="V423" s="15" t="str">
        <f>IF(SUM('Control Sample Data'!J$3:J$98)&gt;10,IF(AND(ISNUMBER('Control Sample Data'!J422),'Control Sample Data'!J422&lt;$B$1,'Control Sample Data'!J422&gt;0),'Control Sample Data'!J422,$B$1),"")</f>
        <v/>
      </c>
      <c r="W423" s="15" t="str">
        <f>IF(SUM('Control Sample Data'!K$3:K$98)&gt;10,IF(AND(ISNUMBER('Control Sample Data'!K422),'Control Sample Data'!K422&lt;$B$1,'Control Sample Data'!K422&gt;0),'Control Sample Data'!K422,$B$1),"")</f>
        <v/>
      </c>
      <c r="X423" s="15" t="str">
        <f>IF(SUM('Control Sample Data'!L$3:L$98)&gt;10,IF(AND(ISNUMBER('Control Sample Data'!L422),'Control Sample Data'!L422&lt;$B$1,'Control Sample Data'!L422&gt;0),'Control Sample Data'!L422,$B$1),"")</f>
        <v/>
      </c>
      <c r="Y423" s="15" t="str">
        <f>IF(SUM('Control Sample Data'!M$3:M$98)&gt;10,IF(AND(ISNUMBER('Control Sample Data'!M422),'Control Sample Data'!M422&lt;$B$1,'Control Sample Data'!M422&gt;0),'Control Sample Data'!M422,$B$1),"")</f>
        <v/>
      </c>
      <c r="AT423" s="34" t="str">
        <f t="shared" si="386"/>
        <v/>
      </c>
      <c r="AU423" s="34" t="str">
        <f t="shared" si="387"/>
        <v/>
      </c>
      <c r="AV423" s="34" t="str">
        <f t="shared" si="388"/>
        <v/>
      </c>
      <c r="AW423" s="34" t="str">
        <f t="shared" si="389"/>
        <v/>
      </c>
      <c r="AX423" s="34" t="str">
        <f t="shared" si="390"/>
        <v/>
      </c>
      <c r="AY423" s="34" t="str">
        <f t="shared" si="391"/>
        <v/>
      </c>
      <c r="AZ423" s="34" t="str">
        <f t="shared" si="392"/>
        <v/>
      </c>
      <c r="BA423" s="34" t="str">
        <f t="shared" si="393"/>
        <v/>
      </c>
      <c r="BB423" s="34" t="str">
        <f t="shared" si="394"/>
        <v/>
      </c>
      <c r="BC423" s="34" t="str">
        <f t="shared" si="394"/>
        <v/>
      </c>
      <c r="BD423" s="34" t="str">
        <f t="shared" si="356"/>
        <v/>
      </c>
      <c r="BE423" s="34" t="str">
        <f t="shared" si="357"/>
        <v/>
      </c>
      <c r="BF423" s="34" t="str">
        <f t="shared" si="358"/>
        <v/>
      </c>
      <c r="BG423" s="34" t="str">
        <f t="shared" si="359"/>
        <v/>
      </c>
      <c r="BH423" s="34" t="str">
        <f t="shared" si="360"/>
        <v/>
      </c>
      <c r="BI423" s="34" t="str">
        <f t="shared" si="361"/>
        <v/>
      </c>
      <c r="BJ423" s="34" t="str">
        <f t="shared" si="362"/>
        <v/>
      </c>
      <c r="BK423" s="34" t="str">
        <f t="shared" si="363"/>
        <v/>
      </c>
      <c r="BL423" s="34" t="str">
        <f t="shared" si="364"/>
        <v/>
      </c>
      <c r="BM423" s="34" t="str">
        <f t="shared" si="365"/>
        <v/>
      </c>
      <c r="BN423" s="36" t="e">
        <f t="shared" si="354"/>
        <v>#DIV/0!</v>
      </c>
      <c r="BO423" s="36" t="e">
        <f t="shared" si="355"/>
        <v>#DIV/0!</v>
      </c>
      <c r="BP423" s="37" t="str">
        <f t="shared" si="366"/>
        <v/>
      </c>
      <c r="BQ423" s="37" t="str">
        <f t="shared" si="367"/>
        <v/>
      </c>
      <c r="BR423" s="37" t="str">
        <f t="shared" si="368"/>
        <v/>
      </c>
      <c r="BS423" s="37" t="str">
        <f t="shared" si="369"/>
        <v/>
      </c>
      <c r="BT423" s="37" t="str">
        <f t="shared" si="370"/>
        <v/>
      </c>
      <c r="BU423" s="37" t="str">
        <f t="shared" si="371"/>
        <v/>
      </c>
      <c r="BV423" s="37" t="str">
        <f t="shared" si="372"/>
        <v/>
      </c>
      <c r="BW423" s="37" t="str">
        <f t="shared" si="373"/>
        <v/>
      </c>
      <c r="BX423" s="37" t="str">
        <f t="shared" si="374"/>
        <v/>
      </c>
      <c r="BY423" s="37" t="str">
        <f t="shared" si="375"/>
        <v/>
      </c>
      <c r="BZ423" s="37" t="str">
        <f t="shared" si="376"/>
        <v/>
      </c>
      <c r="CA423" s="37" t="str">
        <f t="shared" si="377"/>
        <v/>
      </c>
      <c r="CB423" s="37" t="str">
        <f t="shared" si="378"/>
        <v/>
      </c>
      <c r="CC423" s="37" t="str">
        <f t="shared" si="379"/>
        <v/>
      </c>
      <c r="CD423" s="37" t="str">
        <f t="shared" si="380"/>
        <v/>
      </c>
      <c r="CE423" s="37" t="str">
        <f t="shared" si="381"/>
        <v/>
      </c>
      <c r="CF423" s="37" t="str">
        <f t="shared" si="382"/>
        <v/>
      </c>
      <c r="CG423" s="37" t="str">
        <f t="shared" si="383"/>
        <v/>
      </c>
      <c r="CH423" s="37" t="str">
        <f t="shared" si="384"/>
        <v/>
      </c>
      <c r="CI423" s="37" t="str">
        <f t="shared" si="385"/>
        <v/>
      </c>
    </row>
    <row r="424" spans="1:87" ht="12.75">
      <c r="A424" s="16"/>
      <c r="B424" s="14" t="str">
        <f>'Gene Table'!E423</f>
        <v>MLXIPL</v>
      </c>
      <c r="C424" s="14" t="s">
        <v>153</v>
      </c>
      <c r="D424" s="15" t="str">
        <f>IF(SUM('Test Sample Data'!D$3:D$98)&gt;10,IF(AND(ISNUMBER('Test Sample Data'!D423),'Test Sample Data'!D423&lt;$B$1,'Test Sample Data'!D423&gt;0),'Test Sample Data'!D423,$B$1),"")</f>
        <v/>
      </c>
      <c r="E424" s="15" t="str">
        <f>IF(SUM('Test Sample Data'!E$3:E$98)&gt;10,IF(AND(ISNUMBER('Test Sample Data'!E423),'Test Sample Data'!E423&lt;$B$1,'Test Sample Data'!E423&gt;0),'Test Sample Data'!E423,$B$1),"")</f>
        <v/>
      </c>
      <c r="F424" s="15" t="str">
        <f>IF(SUM('Test Sample Data'!F$3:F$98)&gt;10,IF(AND(ISNUMBER('Test Sample Data'!F423),'Test Sample Data'!F423&lt;$B$1,'Test Sample Data'!F423&gt;0),'Test Sample Data'!F423,$B$1),"")</f>
        <v/>
      </c>
      <c r="G424" s="15" t="str">
        <f>IF(SUM('Test Sample Data'!G$3:G$98)&gt;10,IF(AND(ISNUMBER('Test Sample Data'!G423),'Test Sample Data'!G423&lt;$B$1,'Test Sample Data'!G423&gt;0),'Test Sample Data'!G423,$B$1),"")</f>
        <v/>
      </c>
      <c r="H424" s="15" t="str">
        <f>IF(SUM('Test Sample Data'!H$3:H$98)&gt;10,IF(AND(ISNUMBER('Test Sample Data'!H423),'Test Sample Data'!H423&lt;$B$1,'Test Sample Data'!H423&gt;0),'Test Sample Data'!H423,$B$1),"")</f>
        <v/>
      </c>
      <c r="I424" s="15" t="str">
        <f>IF(SUM('Test Sample Data'!I$3:I$98)&gt;10,IF(AND(ISNUMBER('Test Sample Data'!I423),'Test Sample Data'!I423&lt;$B$1,'Test Sample Data'!I423&gt;0),'Test Sample Data'!I423,$B$1),"")</f>
        <v/>
      </c>
      <c r="J424" s="15" t="str">
        <f>IF(SUM('Test Sample Data'!J$3:J$98)&gt;10,IF(AND(ISNUMBER('Test Sample Data'!J423),'Test Sample Data'!J423&lt;$B$1,'Test Sample Data'!J423&gt;0),'Test Sample Data'!J423,$B$1),"")</f>
        <v/>
      </c>
      <c r="K424" s="15" t="str">
        <f>IF(SUM('Test Sample Data'!K$3:K$98)&gt;10,IF(AND(ISNUMBER('Test Sample Data'!K423),'Test Sample Data'!K423&lt;$B$1,'Test Sample Data'!K423&gt;0),'Test Sample Data'!K423,$B$1),"")</f>
        <v/>
      </c>
      <c r="L424" s="15" t="str">
        <f>IF(SUM('Test Sample Data'!L$3:L$98)&gt;10,IF(AND(ISNUMBER('Test Sample Data'!L423),'Test Sample Data'!L423&lt;$B$1,'Test Sample Data'!L423&gt;0),'Test Sample Data'!L423,$B$1),"")</f>
        <v/>
      </c>
      <c r="M424" s="15" t="str">
        <f>IF(SUM('Test Sample Data'!M$3:M$98)&gt;10,IF(AND(ISNUMBER('Test Sample Data'!M423),'Test Sample Data'!M423&lt;$B$1,'Test Sample Data'!M423&gt;0),'Test Sample Data'!M423,$B$1),"")</f>
        <v/>
      </c>
      <c r="N424" s="15" t="str">
        <f>'Gene Table'!E423</f>
        <v>MLXIPL</v>
      </c>
      <c r="O424" s="14" t="s">
        <v>153</v>
      </c>
      <c r="P424" s="15" t="str">
        <f>IF(SUM('Control Sample Data'!D$3:D$98)&gt;10,IF(AND(ISNUMBER('Control Sample Data'!D423),'Control Sample Data'!D423&lt;$B$1,'Control Sample Data'!D423&gt;0),'Control Sample Data'!D423,$B$1),"")</f>
        <v/>
      </c>
      <c r="Q424" s="15" t="str">
        <f>IF(SUM('Control Sample Data'!E$3:E$98)&gt;10,IF(AND(ISNUMBER('Control Sample Data'!E423),'Control Sample Data'!E423&lt;$B$1,'Control Sample Data'!E423&gt;0),'Control Sample Data'!E423,$B$1),"")</f>
        <v/>
      </c>
      <c r="R424" s="15" t="str">
        <f>IF(SUM('Control Sample Data'!F$3:F$98)&gt;10,IF(AND(ISNUMBER('Control Sample Data'!F423),'Control Sample Data'!F423&lt;$B$1,'Control Sample Data'!F423&gt;0),'Control Sample Data'!F423,$B$1),"")</f>
        <v/>
      </c>
      <c r="S424" s="15" t="str">
        <f>IF(SUM('Control Sample Data'!G$3:G$98)&gt;10,IF(AND(ISNUMBER('Control Sample Data'!G423),'Control Sample Data'!G423&lt;$B$1,'Control Sample Data'!G423&gt;0),'Control Sample Data'!G423,$B$1),"")</f>
        <v/>
      </c>
      <c r="T424" s="15" t="str">
        <f>IF(SUM('Control Sample Data'!H$3:H$98)&gt;10,IF(AND(ISNUMBER('Control Sample Data'!H423),'Control Sample Data'!H423&lt;$B$1,'Control Sample Data'!H423&gt;0),'Control Sample Data'!H423,$B$1),"")</f>
        <v/>
      </c>
      <c r="U424" s="15" t="str">
        <f>IF(SUM('Control Sample Data'!I$3:I$98)&gt;10,IF(AND(ISNUMBER('Control Sample Data'!I423),'Control Sample Data'!I423&lt;$B$1,'Control Sample Data'!I423&gt;0),'Control Sample Data'!I423,$B$1),"")</f>
        <v/>
      </c>
      <c r="V424" s="15" t="str">
        <f>IF(SUM('Control Sample Data'!J$3:J$98)&gt;10,IF(AND(ISNUMBER('Control Sample Data'!J423),'Control Sample Data'!J423&lt;$B$1,'Control Sample Data'!J423&gt;0),'Control Sample Data'!J423,$B$1),"")</f>
        <v/>
      </c>
      <c r="W424" s="15" t="str">
        <f>IF(SUM('Control Sample Data'!K$3:K$98)&gt;10,IF(AND(ISNUMBER('Control Sample Data'!K423),'Control Sample Data'!K423&lt;$B$1,'Control Sample Data'!K423&gt;0),'Control Sample Data'!K423,$B$1),"")</f>
        <v/>
      </c>
      <c r="X424" s="15" t="str">
        <f>IF(SUM('Control Sample Data'!L$3:L$98)&gt;10,IF(AND(ISNUMBER('Control Sample Data'!L423),'Control Sample Data'!L423&lt;$B$1,'Control Sample Data'!L423&gt;0),'Control Sample Data'!L423,$B$1),"")</f>
        <v/>
      </c>
      <c r="Y424" s="15" t="str">
        <f>IF(SUM('Control Sample Data'!M$3:M$98)&gt;10,IF(AND(ISNUMBER('Control Sample Data'!M423),'Control Sample Data'!M423&lt;$B$1,'Control Sample Data'!M423&gt;0),'Control Sample Data'!M423,$B$1),"")</f>
        <v/>
      </c>
      <c r="AT424" s="34" t="str">
        <f t="shared" si="386"/>
        <v/>
      </c>
      <c r="AU424" s="34" t="str">
        <f t="shared" si="387"/>
        <v/>
      </c>
      <c r="AV424" s="34" t="str">
        <f t="shared" si="388"/>
        <v/>
      </c>
      <c r="AW424" s="34" t="str">
        <f t="shared" si="389"/>
        <v/>
      </c>
      <c r="AX424" s="34" t="str">
        <f t="shared" si="390"/>
        <v/>
      </c>
      <c r="AY424" s="34" t="str">
        <f t="shared" si="391"/>
        <v/>
      </c>
      <c r="AZ424" s="34" t="str">
        <f t="shared" si="392"/>
        <v/>
      </c>
      <c r="BA424" s="34" t="str">
        <f t="shared" si="393"/>
        <v/>
      </c>
      <c r="BB424" s="34" t="str">
        <f t="shared" si="394"/>
        <v/>
      </c>
      <c r="BC424" s="34" t="str">
        <f t="shared" si="394"/>
        <v/>
      </c>
      <c r="BD424" s="34" t="str">
        <f t="shared" si="356"/>
        <v/>
      </c>
      <c r="BE424" s="34" t="str">
        <f t="shared" si="357"/>
        <v/>
      </c>
      <c r="BF424" s="34" t="str">
        <f t="shared" si="358"/>
        <v/>
      </c>
      <c r="BG424" s="34" t="str">
        <f t="shared" si="359"/>
        <v/>
      </c>
      <c r="BH424" s="34" t="str">
        <f t="shared" si="360"/>
        <v/>
      </c>
      <c r="BI424" s="34" t="str">
        <f t="shared" si="361"/>
        <v/>
      </c>
      <c r="BJ424" s="34" t="str">
        <f t="shared" si="362"/>
        <v/>
      </c>
      <c r="BK424" s="34" t="str">
        <f t="shared" si="363"/>
        <v/>
      </c>
      <c r="BL424" s="34" t="str">
        <f t="shared" si="364"/>
        <v/>
      </c>
      <c r="BM424" s="34" t="str">
        <f t="shared" si="365"/>
        <v/>
      </c>
      <c r="BN424" s="36" t="e">
        <f t="shared" si="354"/>
        <v>#DIV/0!</v>
      </c>
      <c r="BO424" s="36" t="e">
        <f t="shared" si="355"/>
        <v>#DIV/0!</v>
      </c>
      <c r="BP424" s="37" t="str">
        <f t="shared" si="366"/>
        <v/>
      </c>
      <c r="BQ424" s="37" t="str">
        <f t="shared" si="367"/>
        <v/>
      </c>
      <c r="BR424" s="37" t="str">
        <f t="shared" si="368"/>
        <v/>
      </c>
      <c r="BS424" s="37" t="str">
        <f t="shared" si="369"/>
        <v/>
      </c>
      <c r="BT424" s="37" t="str">
        <f t="shared" si="370"/>
        <v/>
      </c>
      <c r="BU424" s="37" t="str">
        <f t="shared" si="371"/>
        <v/>
      </c>
      <c r="BV424" s="37" t="str">
        <f t="shared" si="372"/>
        <v/>
      </c>
      <c r="BW424" s="37" t="str">
        <f t="shared" si="373"/>
        <v/>
      </c>
      <c r="BX424" s="37" t="str">
        <f t="shared" si="374"/>
        <v/>
      </c>
      <c r="BY424" s="37" t="str">
        <f t="shared" si="375"/>
        <v/>
      </c>
      <c r="BZ424" s="37" t="str">
        <f t="shared" si="376"/>
        <v/>
      </c>
      <c r="CA424" s="37" t="str">
        <f t="shared" si="377"/>
        <v/>
      </c>
      <c r="CB424" s="37" t="str">
        <f t="shared" si="378"/>
        <v/>
      </c>
      <c r="CC424" s="37" t="str">
        <f t="shared" si="379"/>
        <v/>
      </c>
      <c r="CD424" s="37" t="str">
        <f t="shared" si="380"/>
        <v/>
      </c>
      <c r="CE424" s="37" t="str">
        <f t="shared" si="381"/>
        <v/>
      </c>
      <c r="CF424" s="37" t="str">
        <f t="shared" si="382"/>
        <v/>
      </c>
      <c r="CG424" s="37" t="str">
        <f t="shared" si="383"/>
        <v/>
      </c>
      <c r="CH424" s="37" t="str">
        <f t="shared" si="384"/>
        <v/>
      </c>
      <c r="CI424" s="37" t="str">
        <f t="shared" si="385"/>
        <v/>
      </c>
    </row>
    <row r="425" spans="1:87" ht="12.75">
      <c r="A425" s="16"/>
      <c r="B425" s="14" t="str">
        <f>'Gene Table'!E424</f>
        <v>GMNN</v>
      </c>
      <c r="C425" s="14" t="s">
        <v>157</v>
      </c>
      <c r="D425" s="15" t="str">
        <f>IF(SUM('Test Sample Data'!D$3:D$98)&gt;10,IF(AND(ISNUMBER('Test Sample Data'!D424),'Test Sample Data'!D424&lt;$B$1,'Test Sample Data'!D424&gt;0),'Test Sample Data'!D424,$B$1),"")</f>
        <v/>
      </c>
      <c r="E425" s="15" t="str">
        <f>IF(SUM('Test Sample Data'!E$3:E$98)&gt;10,IF(AND(ISNUMBER('Test Sample Data'!E424),'Test Sample Data'!E424&lt;$B$1,'Test Sample Data'!E424&gt;0),'Test Sample Data'!E424,$B$1),"")</f>
        <v/>
      </c>
      <c r="F425" s="15" t="str">
        <f>IF(SUM('Test Sample Data'!F$3:F$98)&gt;10,IF(AND(ISNUMBER('Test Sample Data'!F424),'Test Sample Data'!F424&lt;$B$1,'Test Sample Data'!F424&gt;0),'Test Sample Data'!F424,$B$1),"")</f>
        <v/>
      </c>
      <c r="G425" s="15" t="str">
        <f>IF(SUM('Test Sample Data'!G$3:G$98)&gt;10,IF(AND(ISNUMBER('Test Sample Data'!G424),'Test Sample Data'!G424&lt;$B$1,'Test Sample Data'!G424&gt;0),'Test Sample Data'!G424,$B$1),"")</f>
        <v/>
      </c>
      <c r="H425" s="15" t="str">
        <f>IF(SUM('Test Sample Data'!H$3:H$98)&gt;10,IF(AND(ISNUMBER('Test Sample Data'!H424),'Test Sample Data'!H424&lt;$B$1,'Test Sample Data'!H424&gt;0),'Test Sample Data'!H424,$B$1),"")</f>
        <v/>
      </c>
      <c r="I425" s="15" t="str">
        <f>IF(SUM('Test Sample Data'!I$3:I$98)&gt;10,IF(AND(ISNUMBER('Test Sample Data'!I424),'Test Sample Data'!I424&lt;$B$1,'Test Sample Data'!I424&gt;0),'Test Sample Data'!I424,$B$1),"")</f>
        <v/>
      </c>
      <c r="J425" s="15" t="str">
        <f>IF(SUM('Test Sample Data'!J$3:J$98)&gt;10,IF(AND(ISNUMBER('Test Sample Data'!J424),'Test Sample Data'!J424&lt;$B$1,'Test Sample Data'!J424&gt;0),'Test Sample Data'!J424,$B$1),"")</f>
        <v/>
      </c>
      <c r="K425" s="15" t="str">
        <f>IF(SUM('Test Sample Data'!K$3:K$98)&gt;10,IF(AND(ISNUMBER('Test Sample Data'!K424),'Test Sample Data'!K424&lt;$B$1,'Test Sample Data'!K424&gt;0),'Test Sample Data'!K424,$B$1),"")</f>
        <v/>
      </c>
      <c r="L425" s="15" t="str">
        <f>IF(SUM('Test Sample Data'!L$3:L$98)&gt;10,IF(AND(ISNUMBER('Test Sample Data'!L424),'Test Sample Data'!L424&lt;$B$1,'Test Sample Data'!L424&gt;0),'Test Sample Data'!L424,$B$1),"")</f>
        <v/>
      </c>
      <c r="M425" s="15" t="str">
        <f>IF(SUM('Test Sample Data'!M$3:M$98)&gt;10,IF(AND(ISNUMBER('Test Sample Data'!M424),'Test Sample Data'!M424&lt;$B$1,'Test Sample Data'!M424&gt;0),'Test Sample Data'!M424,$B$1),"")</f>
        <v/>
      </c>
      <c r="N425" s="15" t="str">
        <f>'Gene Table'!E424</f>
        <v>GMNN</v>
      </c>
      <c r="O425" s="14" t="s">
        <v>157</v>
      </c>
      <c r="P425" s="15" t="str">
        <f>IF(SUM('Control Sample Data'!D$3:D$98)&gt;10,IF(AND(ISNUMBER('Control Sample Data'!D424),'Control Sample Data'!D424&lt;$B$1,'Control Sample Data'!D424&gt;0),'Control Sample Data'!D424,$B$1),"")</f>
        <v/>
      </c>
      <c r="Q425" s="15" t="str">
        <f>IF(SUM('Control Sample Data'!E$3:E$98)&gt;10,IF(AND(ISNUMBER('Control Sample Data'!E424),'Control Sample Data'!E424&lt;$B$1,'Control Sample Data'!E424&gt;0),'Control Sample Data'!E424,$B$1),"")</f>
        <v/>
      </c>
      <c r="R425" s="15" t="str">
        <f>IF(SUM('Control Sample Data'!F$3:F$98)&gt;10,IF(AND(ISNUMBER('Control Sample Data'!F424),'Control Sample Data'!F424&lt;$B$1,'Control Sample Data'!F424&gt;0),'Control Sample Data'!F424,$B$1),"")</f>
        <v/>
      </c>
      <c r="S425" s="15" t="str">
        <f>IF(SUM('Control Sample Data'!G$3:G$98)&gt;10,IF(AND(ISNUMBER('Control Sample Data'!G424),'Control Sample Data'!G424&lt;$B$1,'Control Sample Data'!G424&gt;0),'Control Sample Data'!G424,$B$1),"")</f>
        <v/>
      </c>
      <c r="T425" s="15" t="str">
        <f>IF(SUM('Control Sample Data'!H$3:H$98)&gt;10,IF(AND(ISNUMBER('Control Sample Data'!H424),'Control Sample Data'!H424&lt;$B$1,'Control Sample Data'!H424&gt;0),'Control Sample Data'!H424,$B$1),"")</f>
        <v/>
      </c>
      <c r="U425" s="15" t="str">
        <f>IF(SUM('Control Sample Data'!I$3:I$98)&gt;10,IF(AND(ISNUMBER('Control Sample Data'!I424),'Control Sample Data'!I424&lt;$B$1,'Control Sample Data'!I424&gt;0),'Control Sample Data'!I424,$B$1),"")</f>
        <v/>
      </c>
      <c r="V425" s="15" t="str">
        <f>IF(SUM('Control Sample Data'!J$3:J$98)&gt;10,IF(AND(ISNUMBER('Control Sample Data'!J424),'Control Sample Data'!J424&lt;$B$1,'Control Sample Data'!J424&gt;0),'Control Sample Data'!J424,$B$1),"")</f>
        <v/>
      </c>
      <c r="W425" s="15" t="str">
        <f>IF(SUM('Control Sample Data'!K$3:K$98)&gt;10,IF(AND(ISNUMBER('Control Sample Data'!K424),'Control Sample Data'!K424&lt;$B$1,'Control Sample Data'!K424&gt;0),'Control Sample Data'!K424,$B$1),"")</f>
        <v/>
      </c>
      <c r="X425" s="15" t="str">
        <f>IF(SUM('Control Sample Data'!L$3:L$98)&gt;10,IF(AND(ISNUMBER('Control Sample Data'!L424),'Control Sample Data'!L424&lt;$B$1,'Control Sample Data'!L424&gt;0),'Control Sample Data'!L424,$B$1),"")</f>
        <v/>
      </c>
      <c r="Y425" s="15" t="str">
        <f>IF(SUM('Control Sample Data'!M$3:M$98)&gt;10,IF(AND(ISNUMBER('Control Sample Data'!M424),'Control Sample Data'!M424&lt;$B$1,'Control Sample Data'!M424&gt;0),'Control Sample Data'!M424,$B$1),"")</f>
        <v/>
      </c>
      <c r="AT425" s="34" t="str">
        <f t="shared" si="386"/>
        <v/>
      </c>
      <c r="AU425" s="34" t="str">
        <f t="shared" si="387"/>
        <v/>
      </c>
      <c r="AV425" s="34" t="str">
        <f t="shared" si="388"/>
        <v/>
      </c>
      <c r="AW425" s="34" t="str">
        <f t="shared" si="389"/>
        <v/>
      </c>
      <c r="AX425" s="34" t="str">
        <f t="shared" si="390"/>
        <v/>
      </c>
      <c r="AY425" s="34" t="str">
        <f t="shared" si="391"/>
        <v/>
      </c>
      <c r="AZ425" s="34" t="str">
        <f t="shared" si="392"/>
        <v/>
      </c>
      <c r="BA425" s="34" t="str">
        <f t="shared" si="393"/>
        <v/>
      </c>
      <c r="BB425" s="34" t="str">
        <f t="shared" si="394"/>
        <v/>
      </c>
      <c r="BC425" s="34" t="str">
        <f t="shared" si="394"/>
        <v/>
      </c>
      <c r="BD425" s="34" t="str">
        <f t="shared" si="356"/>
        <v/>
      </c>
      <c r="BE425" s="34" t="str">
        <f t="shared" si="357"/>
        <v/>
      </c>
      <c r="BF425" s="34" t="str">
        <f t="shared" si="358"/>
        <v/>
      </c>
      <c r="BG425" s="34" t="str">
        <f t="shared" si="359"/>
        <v/>
      </c>
      <c r="BH425" s="34" t="str">
        <f t="shared" si="360"/>
        <v/>
      </c>
      <c r="BI425" s="34" t="str">
        <f t="shared" si="361"/>
        <v/>
      </c>
      <c r="BJ425" s="34" t="str">
        <f t="shared" si="362"/>
        <v/>
      </c>
      <c r="BK425" s="34" t="str">
        <f t="shared" si="363"/>
        <v/>
      </c>
      <c r="BL425" s="34" t="str">
        <f t="shared" si="364"/>
        <v/>
      </c>
      <c r="BM425" s="34" t="str">
        <f t="shared" si="365"/>
        <v/>
      </c>
      <c r="BN425" s="36" t="e">
        <f t="shared" si="354"/>
        <v>#DIV/0!</v>
      </c>
      <c r="BO425" s="36" t="e">
        <f t="shared" si="355"/>
        <v>#DIV/0!</v>
      </c>
      <c r="BP425" s="37" t="str">
        <f t="shared" si="366"/>
        <v/>
      </c>
      <c r="BQ425" s="37" t="str">
        <f t="shared" si="367"/>
        <v/>
      </c>
      <c r="BR425" s="37" t="str">
        <f t="shared" si="368"/>
        <v/>
      </c>
      <c r="BS425" s="37" t="str">
        <f t="shared" si="369"/>
        <v/>
      </c>
      <c r="BT425" s="37" t="str">
        <f t="shared" si="370"/>
        <v/>
      </c>
      <c r="BU425" s="37" t="str">
        <f t="shared" si="371"/>
        <v/>
      </c>
      <c r="BV425" s="37" t="str">
        <f t="shared" si="372"/>
        <v/>
      </c>
      <c r="BW425" s="37" t="str">
        <f t="shared" si="373"/>
        <v/>
      </c>
      <c r="BX425" s="37" t="str">
        <f t="shared" si="374"/>
        <v/>
      </c>
      <c r="BY425" s="37" t="str">
        <f t="shared" si="375"/>
        <v/>
      </c>
      <c r="BZ425" s="37" t="str">
        <f t="shared" si="376"/>
        <v/>
      </c>
      <c r="CA425" s="37" t="str">
        <f t="shared" si="377"/>
        <v/>
      </c>
      <c r="CB425" s="37" t="str">
        <f t="shared" si="378"/>
        <v/>
      </c>
      <c r="CC425" s="37" t="str">
        <f t="shared" si="379"/>
        <v/>
      </c>
      <c r="CD425" s="37" t="str">
        <f t="shared" si="380"/>
        <v/>
      </c>
      <c r="CE425" s="37" t="str">
        <f t="shared" si="381"/>
        <v/>
      </c>
      <c r="CF425" s="37" t="str">
        <f t="shared" si="382"/>
        <v/>
      </c>
      <c r="CG425" s="37" t="str">
        <f t="shared" si="383"/>
        <v/>
      </c>
      <c r="CH425" s="37" t="str">
        <f t="shared" si="384"/>
        <v/>
      </c>
      <c r="CI425" s="37" t="str">
        <f t="shared" si="385"/>
        <v/>
      </c>
    </row>
    <row r="426" spans="1:87" ht="12.75">
      <c r="A426" s="16"/>
      <c r="B426" s="14" t="str">
        <f>'Gene Table'!E425</f>
        <v>ODC1</v>
      </c>
      <c r="C426" s="14" t="s">
        <v>161</v>
      </c>
      <c r="D426" s="15" t="str">
        <f>IF(SUM('Test Sample Data'!D$3:D$98)&gt;10,IF(AND(ISNUMBER('Test Sample Data'!D425),'Test Sample Data'!D425&lt;$B$1,'Test Sample Data'!D425&gt;0),'Test Sample Data'!D425,$B$1),"")</f>
        <v/>
      </c>
      <c r="E426" s="15" t="str">
        <f>IF(SUM('Test Sample Data'!E$3:E$98)&gt;10,IF(AND(ISNUMBER('Test Sample Data'!E425),'Test Sample Data'!E425&lt;$B$1,'Test Sample Data'!E425&gt;0),'Test Sample Data'!E425,$B$1),"")</f>
        <v/>
      </c>
      <c r="F426" s="15" t="str">
        <f>IF(SUM('Test Sample Data'!F$3:F$98)&gt;10,IF(AND(ISNUMBER('Test Sample Data'!F425),'Test Sample Data'!F425&lt;$B$1,'Test Sample Data'!F425&gt;0),'Test Sample Data'!F425,$B$1),"")</f>
        <v/>
      </c>
      <c r="G426" s="15" t="str">
        <f>IF(SUM('Test Sample Data'!G$3:G$98)&gt;10,IF(AND(ISNUMBER('Test Sample Data'!G425),'Test Sample Data'!G425&lt;$B$1,'Test Sample Data'!G425&gt;0),'Test Sample Data'!G425,$B$1),"")</f>
        <v/>
      </c>
      <c r="H426" s="15" t="str">
        <f>IF(SUM('Test Sample Data'!H$3:H$98)&gt;10,IF(AND(ISNUMBER('Test Sample Data'!H425),'Test Sample Data'!H425&lt;$B$1,'Test Sample Data'!H425&gt;0),'Test Sample Data'!H425,$B$1),"")</f>
        <v/>
      </c>
      <c r="I426" s="15" t="str">
        <f>IF(SUM('Test Sample Data'!I$3:I$98)&gt;10,IF(AND(ISNUMBER('Test Sample Data'!I425),'Test Sample Data'!I425&lt;$B$1,'Test Sample Data'!I425&gt;0),'Test Sample Data'!I425,$B$1),"")</f>
        <v/>
      </c>
      <c r="J426" s="15" t="str">
        <f>IF(SUM('Test Sample Data'!J$3:J$98)&gt;10,IF(AND(ISNUMBER('Test Sample Data'!J425),'Test Sample Data'!J425&lt;$B$1,'Test Sample Data'!J425&gt;0),'Test Sample Data'!J425,$B$1),"")</f>
        <v/>
      </c>
      <c r="K426" s="15" t="str">
        <f>IF(SUM('Test Sample Data'!K$3:K$98)&gt;10,IF(AND(ISNUMBER('Test Sample Data'!K425),'Test Sample Data'!K425&lt;$B$1,'Test Sample Data'!K425&gt;0),'Test Sample Data'!K425,$B$1),"")</f>
        <v/>
      </c>
      <c r="L426" s="15" t="str">
        <f>IF(SUM('Test Sample Data'!L$3:L$98)&gt;10,IF(AND(ISNUMBER('Test Sample Data'!L425),'Test Sample Data'!L425&lt;$B$1,'Test Sample Data'!L425&gt;0),'Test Sample Data'!L425,$B$1),"")</f>
        <v/>
      </c>
      <c r="M426" s="15" t="str">
        <f>IF(SUM('Test Sample Data'!M$3:M$98)&gt;10,IF(AND(ISNUMBER('Test Sample Data'!M425),'Test Sample Data'!M425&lt;$B$1,'Test Sample Data'!M425&gt;0),'Test Sample Data'!M425,$B$1),"")</f>
        <v/>
      </c>
      <c r="N426" s="15" t="str">
        <f>'Gene Table'!E425</f>
        <v>ODC1</v>
      </c>
      <c r="O426" s="14" t="s">
        <v>161</v>
      </c>
      <c r="P426" s="15" t="str">
        <f>IF(SUM('Control Sample Data'!D$3:D$98)&gt;10,IF(AND(ISNUMBER('Control Sample Data'!D425),'Control Sample Data'!D425&lt;$B$1,'Control Sample Data'!D425&gt;0),'Control Sample Data'!D425,$B$1),"")</f>
        <v/>
      </c>
      <c r="Q426" s="15" t="str">
        <f>IF(SUM('Control Sample Data'!E$3:E$98)&gt;10,IF(AND(ISNUMBER('Control Sample Data'!E425),'Control Sample Data'!E425&lt;$B$1,'Control Sample Data'!E425&gt;0),'Control Sample Data'!E425,$B$1),"")</f>
        <v/>
      </c>
      <c r="R426" s="15" t="str">
        <f>IF(SUM('Control Sample Data'!F$3:F$98)&gt;10,IF(AND(ISNUMBER('Control Sample Data'!F425),'Control Sample Data'!F425&lt;$B$1,'Control Sample Data'!F425&gt;0),'Control Sample Data'!F425,$B$1),"")</f>
        <v/>
      </c>
      <c r="S426" s="15" t="str">
        <f>IF(SUM('Control Sample Data'!G$3:G$98)&gt;10,IF(AND(ISNUMBER('Control Sample Data'!G425),'Control Sample Data'!G425&lt;$B$1,'Control Sample Data'!G425&gt;0),'Control Sample Data'!G425,$B$1),"")</f>
        <v/>
      </c>
      <c r="T426" s="15" t="str">
        <f>IF(SUM('Control Sample Data'!H$3:H$98)&gt;10,IF(AND(ISNUMBER('Control Sample Data'!H425),'Control Sample Data'!H425&lt;$B$1,'Control Sample Data'!H425&gt;0),'Control Sample Data'!H425,$B$1),"")</f>
        <v/>
      </c>
      <c r="U426" s="15" t="str">
        <f>IF(SUM('Control Sample Data'!I$3:I$98)&gt;10,IF(AND(ISNUMBER('Control Sample Data'!I425),'Control Sample Data'!I425&lt;$B$1,'Control Sample Data'!I425&gt;0),'Control Sample Data'!I425,$B$1),"")</f>
        <v/>
      </c>
      <c r="V426" s="15" t="str">
        <f>IF(SUM('Control Sample Data'!J$3:J$98)&gt;10,IF(AND(ISNUMBER('Control Sample Data'!J425),'Control Sample Data'!J425&lt;$B$1,'Control Sample Data'!J425&gt;0),'Control Sample Data'!J425,$B$1),"")</f>
        <v/>
      </c>
      <c r="W426" s="15" t="str">
        <f>IF(SUM('Control Sample Data'!K$3:K$98)&gt;10,IF(AND(ISNUMBER('Control Sample Data'!K425),'Control Sample Data'!K425&lt;$B$1,'Control Sample Data'!K425&gt;0),'Control Sample Data'!K425,$B$1),"")</f>
        <v/>
      </c>
      <c r="X426" s="15" t="str">
        <f>IF(SUM('Control Sample Data'!L$3:L$98)&gt;10,IF(AND(ISNUMBER('Control Sample Data'!L425),'Control Sample Data'!L425&lt;$B$1,'Control Sample Data'!L425&gt;0),'Control Sample Data'!L425,$B$1),"")</f>
        <v/>
      </c>
      <c r="Y426" s="15" t="str">
        <f>IF(SUM('Control Sample Data'!M$3:M$98)&gt;10,IF(AND(ISNUMBER('Control Sample Data'!M425),'Control Sample Data'!M425&lt;$B$1,'Control Sample Data'!M425&gt;0),'Control Sample Data'!M425,$B$1),"")</f>
        <v/>
      </c>
      <c r="AT426" s="34" t="str">
        <f t="shared" si="386"/>
        <v/>
      </c>
      <c r="AU426" s="34" t="str">
        <f t="shared" si="387"/>
        <v/>
      </c>
      <c r="AV426" s="34" t="str">
        <f t="shared" si="388"/>
        <v/>
      </c>
      <c r="AW426" s="34" t="str">
        <f t="shared" si="389"/>
        <v/>
      </c>
      <c r="AX426" s="34" t="str">
        <f t="shared" si="390"/>
        <v/>
      </c>
      <c r="AY426" s="34" t="str">
        <f t="shared" si="391"/>
        <v/>
      </c>
      <c r="AZ426" s="34" t="str">
        <f t="shared" si="392"/>
        <v/>
      </c>
      <c r="BA426" s="34" t="str">
        <f t="shared" si="393"/>
        <v/>
      </c>
      <c r="BB426" s="34" t="str">
        <f t="shared" si="394"/>
        <v/>
      </c>
      <c r="BC426" s="34" t="str">
        <f t="shared" si="394"/>
        <v/>
      </c>
      <c r="BD426" s="34" t="str">
        <f t="shared" si="356"/>
        <v/>
      </c>
      <c r="BE426" s="34" t="str">
        <f t="shared" si="357"/>
        <v/>
      </c>
      <c r="BF426" s="34" t="str">
        <f t="shared" si="358"/>
        <v/>
      </c>
      <c r="BG426" s="34" t="str">
        <f t="shared" si="359"/>
        <v/>
      </c>
      <c r="BH426" s="34" t="str">
        <f t="shared" si="360"/>
        <v/>
      </c>
      <c r="BI426" s="34" t="str">
        <f t="shared" si="361"/>
        <v/>
      </c>
      <c r="BJ426" s="34" t="str">
        <f t="shared" si="362"/>
        <v/>
      </c>
      <c r="BK426" s="34" t="str">
        <f t="shared" si="363"/>
        <v/>
      </c>
      <c r="BL426" s="34" t="str">
        <f t="shared" si="364"/>
        <v/>
      </c>
      <c r="BM426" s="34" t="str">
        <f t="shared" si="365"/>
        <v/>
      </c>
      <c r="BN426" s="36" t="e">
        <f t="shared" si="354"/>
        <v>#DIV/0!</v>
      </c>
      <c r="BO426" s="36" t="e">
        <f t="shared" si="355"/>
        <v>#DIV/0!</v>
      </c>
      <c r="BP426" s="37" t="str">
        <f t="shared" si="366"/>
        <v/>
      </c>
      <c r="BQ426" s="37" t="str">
        <f t="shared" si="367"/>
        <v/>
      </c>
      <c r="BR426" s="37" t="str">
        <f t="shared" si="368"/>
        <v/>
      </c>
      <c r="BS426" s="37" t="str">
        <f t="shared" si="369"/>
        <v/>
      </c>
      <c r="BT426" s="37" t="str">
        <f t="shared" si="370"/>
        <v/>
      </c>
      <c r="BU426" s="37" t="str">
        <f t="shared" si="371"/>
        <v/>
      </c>
      <c r="BV426" s="37" t="str">
        <f t="shared" si="372"/>
        <v/>
      </c>
      <c r="BW426" s="37" t="str">
        <f t="shared" si="373"/>
        <v/>
      </c>
      <c r="BX426" s="37" t="str">
        <f t="shared" si="374"/>
        <v/>
      </c>
      <c r="BY426" s="37" t="str">
        <f t="shared" si="375"/>
        <v/>
      </c>
      <c r="BZ426" s="37" t="str">
        <f t="shared" si="376"/>
        <v/>
      </c>
      <c r="CA426" s="37" t="str">
        <f t="shared" si="377"/>
        <v/>
      </c>
      <c r="CB426" s="37" t="str">
        <f t="shared" si="378"/>
        <v/>
      </c>
      <c r="CC426" s="37" t="str">
        <f t="shared" si="379"/>
        <v/>
      </c>
      <c r="CD426" s="37" t="str">
        <f t="shared" si="380"/>
        <v/>
      </c>
      <c r="CE426" s="37" t="str">
        <f t="shared" si="381"/>
        <v/>
      </c>
      <c r="CF426" s="37" t="str">
        <f t="shared" si="382"/>
        <v/>
      </c>
      <c r="CG426" s="37" t="str">
        <f t="shared" si="383"/>
        <v/>
      </c>
      <c r="CH426" s="37" t="str">
        <f t="shared" si="384"/>
        <v/>
      </c>
      <c r="CI426" s="37" t="str">
        <f t="shared" si="385"/>
        <v/>
      </c>
    </row>
    <row r="427" spans="1:87" ht="12.75">
      <c r="A427" s="16"/>
      <c r="B427" s="14" t="str">
        <f>'Gene Table'!E426</f>
        <v>NFKB1</v>
      </c>
      <c r="C427" s="14" t="s">
        <v>165</v>
      </c>
      <c r="D427" s="15" t="str">
        <f>IF(SUM('Test Sample Data'!D$3:D$98)&gt;10,IF(AND(ISNUMBER('Test Sample Data'!D426),'Test Sample Data'!D426&lt;$B$1,'Test Sample Data'!D426&gt;0),'Test Sample Data'!D426,$B$1),"")</f>
        <v/>
      </c>
      <c r="E427" s="15" t="str">
        <f>IF(SUM('Test Sample Data'!E$3:E$98)&gt;10,IF(AND(ISNUMBER('Test Sample Data'!E426),'Test Sample Data'!E426&lt;$B$1,'Test Sample Data'!E426&gt;0),'Test Sample Data'!E426,$B$1),"")</f>
        <v/>
      </c>
      <c r="F427" s="15" t="str">
        <f>IF(SUM('Test Sample Data'!F$3:F$98)&gt;10,IF(AND(ISNUMBER('Test Sample Data'!F426),'Test Sample Data'!F426&lt;$B$1,'Test Sample Data'!F426&gt;0),'Test Sample Data'!F426,$B$1),"")</f>
        <v/>
      </c>
      <c r="G427" s="15" t="str">
        <f>IF(SUM('Test Sample Data'!G$3:G$98)&gt;10,IF(AND(ISNUMBER('Test Sample Data'!G426),'Test Sample Data'!G426&lt;$B$1,'Test Sample Data'!G426&gt;0),'Test Sample Data'!G426,$B$1),"")</f>
        <v/>
      </c>
      <c r="H427" s="15" t="str">
        <f>IF(SUM('Test Sample Data'!H$3:H$98)&gt;10,IF(AND(ISNUMBER('Test Sample Data'!H426),'Test Sample Data'!H426&lt;$B$1,'Test Sample Data'!H426&gt;0),'Test Sample Data'!H426,$B$1),"")</f>
        <v/>
      </c>
      <c r="I427" s="15" t="str">
        <f>IF(SUM('Test Sample Data'!I$3:I$98)&gt;10,IF(AND(ISNUMBER('Test Sample Data'!I426),'Test Sample Data'!I426&lt;$B$1,'Test Sample Data'!I426&gt;0),'Test Sample Data'!I426,$B$1),"")</f>
        <v/>
      </c>
      <c r="J427" s="15" t="str">
        <f>IF(SUM('Test Sample Data'!J$3:J$98)&gt;10,IF(AND(ISNUMBER('Test Sample Data'!J426),'Test Sample Data'!J426&lt;$B$1,'Test Sample Data'!J426&gt;0),'Test Sample Data'!J426,$B$1),"")</f>
        <v/>
      </c>
      <c r="K427" s="15" t="str">
        <f>IF(SUM('Test Sample Data'!K$3:K$98)&gt;10,IF(AND(ISNUMBER('Test Sample Data'!K426),'Test Sample Data'!K426&lt;$B$1,'Test Sample Data'!K426&gt;0),'Test Sample Data'!K426,$B$1),"")</f>
        <v/>
      </c>
      <c r="L427" s="15" t="str">
        <f>IF(SUM('Test Sample Data'!L$3:L$98)&gt;10,IF(AND(ISNUMBER('Test Sample Data'!L426),'Test Sample Data'!L426&lt;$B$1,'Test Sample Data'!L426&gt;0),'Test Sample Data'!L426,$B$1),"")</f>
        <v/>
      </c>
      <c r="M427" s="15" t="str">
        <f>IF(SUM('Test Sample Data'!M$3:M$98)&gt;10,IF(AND(ISNUMBER('Test Sample Data'!M426),'Test Sample Data'!M426&lt;$B$1,'Test Sample Data'!M426&gt;0),'Test Sample Data'!M426,$B$1),"")</f>
        <v/>
      </c>
      <c r="N427" s="15" t="str">
        <f>'Gene Table'!E426</f>
        <v>NFKB1</v>
      </c>
      <c r="O427" s="14" t="s">
        <v>165</v>
      </c>
      <c r="P427" s="15" t="str">
        <f>IF(SUM('Control Sample Data'!D$3:D$98)&gt;10,IF(AND(ISNUMBER('Control Sample Data'!D426),'Control Sample Data'!D426&lt;$B$1,'Control Sample Data'!D426&gt;0),'Control Sample Data'!D426,$B$1),"")</f>
        <v/>
      </c>
      <c r="Q427" s="15" t="str">
        <f>IF(SUM('Control Sample Data'!E$3:E$98)&gt;10,IF(AND(ISNUMBER('Control Sample Data'!E426),'Control Sample Data'!E426&lt;$B$1,'Control Sample Data'!E426&gt;0),'Control Sample Data'!E426,$B$1),"")</f>
        <v/>
      </c>
      <c r="R427" s="15" t="str">
        <f>IF(SUM('Control Sample Data'!F$3:F$98)&gt;10,IF(AND(ISNUMBER('Control Sample Data'!F426),'Control Sample Data'!F426&lt;$B$1,'Control Sample Data'!F426&gt;0),'Control Sample Data'!F426,$B$1),"")</f>
        <v/>
      </c>
      <c r="S427" s="15" t="str">
        <f>IF(SUM('Control Sample Data'!G$3:G$98)&gt;10,IF(AND(ISNUMBER('Control Sample Data'!G426),'Control Sample Data'!G426&lt;$B$1,'Control Sample Data'!G426&gt;0),'Control Sample Data'!G426,$B$1),"")</f>
        <v/>
      </c>
      <c r="T427" s="15" t="str">
        <f>IF(SUM('Control Sample Data'!H$3:H$98)&gt;10,IF(AND(ISNUMBER('Control Sample Data'!H426),'Control Sample Data'!H426&lt;$B$1,'Control Sample Data'!H426&gt;0),'Control Sample Data'!H426,$B$1),"")</f>
        <v/>
      </c>
      <c r="U427" s="15" t="str">
        <f>IF(SUM('Control Sample Data'!I$3:I$98)&gt;10,IF(AND(ISNUMBER('Control Sample Data'!I426),'Control Sample Data'!I426&lt;$B$1,'Control Sample Data'!I426&gt;0),'Control Sample Data'!I426,$B$1),"")</f>
        <v/>
      </c>
      <c r="V427" s="15" t="str">
        <f>IF(SUM('Control Sample Data'!J$3:J$98)&gt;10,IF(AND(ISNUMBER('Control Sample Data'!J426),'Control Sample Data'!J426&lt;$B$1,'Control Sample Data'!J426&gt;0),'Control Sample Data'!J426,$B$1),"")</f>
        <v/>
      </c>
      <c r="W427" s="15" t="str">
        <f>IF(SUM('Control Sample Data'!K$3:K$98)&gt;10,IF(AND(ISNUMBER('Control Sample Data'!K426),'Control Sample Data'!K426&lt;$B$1,'Control Sample Data'!K426&gt;0),'Control Sample Data'!K426,$B$1),"")</f>
        <v/>
      </c>
      <c r="X427" s="15" t="str">
        <f>IF(SUM('Control Sample Data'!L$3:L$98)&gt;10,IF(AND(ISNUMBER('Control Sample Data'!L426),'Control Sample Data'!L426&lt;$B$1,'Control Sample Data'!L426&gt;0),'Control Sample Data'!L426,$B$1),"")</f>
        <v/>
      </c>
      <c r="Y427" s="15" t="str">
        <f>IF(SUM('Control Sample Data'!M$3:M$98)&gt;10,IF(AND(ISNUMBER('Control Sample Data'!M426),'Control Sample Data'!M426&lt;$B$1,'Control Sample Data'!M426&gt;0),'Control Sample Data'!M426,$B$1),"")</f>
        <v/>
      </c>
      <c r="AT427" s="34" t="str">
        <f t="shared" si="386"/>
        <v/>
      </c>
      <c r="AU427" s="34" t="str">
        <f t="shared" si="387"/>
        <v/>
      </c>
      <c r="AV427" s="34" t="str">
        <f t="shared" si="388"/>
        <v/>
      </c>
      <c r="AW427" s="34" t="str">
        <f t="shared" si="389"/>
        <v/>
      </c>
      <c r="AX427" s="34" t="str">
        <f t="shared" si="390"/>
        <v/>
      </c>
      <c r="AY427" s="34" t="str">
        <f t="shared" si="391"/>
        <v/>
      </c>
      <c r="AZ427" s="34" t="str">
        <f t="shared" si="392"/>
        <v/>
      </c>
      <c r="BA427" s="34" t="str">
        <f t="shared" si="393"/>
        <v/>
      </c>
      <c r="BB427" s="34" t="str">
        <f t="shared" si="394"/>
        <v/>
      </c>
      <c r="BC427" s="34" t="str">
        <f t="shared" si="394"/>
        <v/>
      </c>
      <c r="BD427" s="34" t="str">
        <f t="shared" si="356"/>
        <v/>
      </c>
      <c r="BE427" s="34" t="str">
        <f t="shared" si="357"/>
        <v/>
      </c>
      <c r="BF427" s="34" t="str">
        <f t="shared" si="358"/>
        <v/>
      </c>
      <c r="BG427" s="34" t="str">
        <f t="shared" si="359"/>
        <v/>
      </c>
      <c r="BH427" s="34" t="str">
        <f t="shared" si="360"/>
        <v/>
      </c>
      <c r="BI427" s="34" t="str">
        <f t="shared" si="361"/>
        <v/>
      </c>
      <c r="BJ427" s="34" t="str">
        <f t="shared" si="362"/>
        <v/>
      </c>
      <c r="BK427" s="34" t="str">
        <f t="shared" si="363"/>
        <v/>
      </c>
      <c r="BL427" s="34" t="str">
        <f t="shared" si="364"/>
        <v/>
      </c>
      <c r="BM427" s="34" t="str">
        <f t="shared" si="365"/>
        <v/>
      </c>
      <c r="BN427" s="36" t="e">
        <f t="shared" si="354"/>
        <v>#DIV/0!</v>
      </c>
      <c r="BO427" s="36" t="e">
        <f t="shared" si="355"/>
        <v>#DIV/0!</v>
      </c>
      <c r="BP427" s="37" t="str">
        <f t="shared" si="366"/>
        <v/>
      </c>
      <c r="BQ427" s="37" t="str">
        <f t="shared" si="367"/>
        <v/>
      </c>
      <c r="BR427" s="37" t="str">
        <f t="shared" si="368"/>
        <v/>
      </c>
      <c r="BS427" s="37" t="str">
        <f t="shared" si="369"/>
        <v/>
      </c>
      <c r="BT427" s="37" t="str">
        <f t="shared" si="370"/>
        <v/>
      </c>
      <c r="BU427" s="37" t="str">
        <f t="shared" si="371"/>
        <v/>
      </c>
      <c r="BV427" s="37" t="str">
        <f t="shared" si="372"/>
        <v/>
      </c>
      <c r="BW427" s="37" t="str">
        <f t="shared" si="373"/>
        <v/>
      </c>
      <c r="BX427" s="37" t="str">
        <f t="shared" si="374"/>
        <v/>
      </c>
      <c r="BY427" s="37" t="str">
        <f t="shared" si="375"/>
        <v/>
      </c>
      <c r="BZ427" s="37" t="str">
        <f t="shared" si="376"/>
        <v/>
      </c>
      <c r="CA427" s="37" t="str">
        <f t="shared" si="377"/>
        <v/>
      </c>
      <c r="CB427" s="37" t="str">
        <f t="shared" si="378"/>
        <v/>
      </c>
      <c r="CC427" s="37" t="str">
        <f t="shared" si="379"/>
        <v/>
      </c>
      <c r="CD427" s="37" t="str">
        <f t="shared" si="380"/>
        <v/>
      </c>
      <c r="CE427" s="37" t="str">
        <f t="shared" si="381"/>
        <v/>
      </c>
      <c r="CF427" s="37" t="str">
        <f t="shared" si="382"/>
        <v/>
      </c>
      <c r="CG427" s="37" t="str">
        <f t="shared" si="383"/>
        <v/>
      </c>
      <c r="CH427" s="37" t="str">
        <f t="shared" si="384"/>
        <v/>
      </c>
      <c r="CI427" s="37" t="str">
        <f t="shared" si="385"/>
        <v/>
      </c>
    </row>
    <row r="428" spans="1:87" ht="12.75">
      <c r="A428" s="16"/>
      <c r="B428" s="14" t="str">
        <f>'Gene Table'!E427</f>
        <v>NEK2</v>
      </c>
      <c r="C428" s="14" t="s">
        <v>169</v>
      </c>
      <c r="D428" s="15" t="str">
        <f>IF(SUM('Test Sample Data'!D$3:D$98)&gt;10,IF(AND(ISNUMBER('Test Sample Data'!D427),'Test Sample Data'!D427&lt;$B$1,'Test Sample Data'!D427&gt;0),'Test Sample Data'!D427,$B$1),"")</f>
        <v/>
      </c>
      <c r="E428" s="15" t="str">
        <f>IF(SUM('Test Sample Data'!E$3:E$98)&gt;10,IF(AND(ISNUMBER('Test Sample Data'!E427),'Test Sample Data'!E427&lt;$B$1,'Test Sample Data'!E427&gt;0),'Test Sample Data'!E427,$B$1),"")</f>
        <v/>
      </c>
      <c r="F428" s="15" t="str">
        <f>IF(SUM('Test Sample Data'!F$3:F$98)&gt;10,IF(AND(ISNUMBER('Test Sample Data'!F427),'Test Sample Data'!F427&lt;$B$1,'Test Sample Data'!F427&gt;0),'Test Sample Data'!F427,$B$1),"")</f>
        <v/>
      </c>
      <c r="G428" s="15" t="str">
        <f>IF(SUM('Test Sample Data'!G$3:G$98)&gt;10,IF(AND(ISNUMBER('Test Sample Data'!G427),'Test Sample Data'!G427&lt;$B$1,'Test Sample Data'!G427&gt;0),'Test Sample Data'!G427,$B$1),"")</f>
        <v/>
      </c>
      <c r="H428" s="15" t="str">
        <f>IF(SUM('Test Sample Data'!H$3:H$98)&gt;10,IF(AND(ISNUMBER('Test Sample Data'!H427),'Test Sample Data'!H427&lt;$B$1,'Test Sample Data'!H427&gt;0),'Test Sample Data'!H427,$B$1),"")</f>
        <v/>
      </c>
      <c r="I428" s="15" t="str">
        <f>IF(SUM('Test Sample Data'!I$3:I$98)&gt;10,IF(AND(ISNUMBER('Test Sample Data'!I427),'Test Sample Data'!I427&lt;$B$1,'Test Sample Data'!I427&gt;0),'Test Sample Data'!I427,$B$1),"")</f>
        <v/>
      </c>
      <c r="J428" s="15" t="str">
        <f>IF(SUM('Test Sample Data'!J$3:J$98)&gt;10,IF(AND(ISNUMBER('Test Sample Data'!J427),'Test Sample Data'!J427&lt;$B$1,'Test Sample Data'!J427&gt;0),'Test Sample Data'!J427,$B$1),"")</f>
        <v/>
      </c>
      <c r="K428" s="15" t="str">
        <f>IF(SUM('Test Sample Data'!K$3:K$98)&gt;10,IF(AND(ISNUMBER('Test Sample Data'!K427),'Test Sample Data'!K427&lt;$B$1,'Test Sample Data'!K427&gt;0),'Test Sample Data'!K427,$B$1),"")</f>
        <v/>
      </c>
      <c r="L428" s="15" t="str">
        <f>IF(SUM('Test Sample Data'!L$3:L$98)&gt;10,IF(AND(ISNUMBER('Test Sample Data'!L427),'Test Sample Data'!L427&lt;$B$1,'Test Sample Data'!L427&gt;0),'Test Sample Data'!L427,$B$1),"")</f>
        <v/>
      </c>
      <c r="M428" s="15" t="str">
        <f>IF(SUM('Test Sample Data'!M$3:M$98)&gt;10,IF(AND(ISNUMBER('Test Sample Data'!M427),'Test Sample Data'!M427&lt;$B$1,'Test Sample Data'!M427&gt;0),'Test Sample Data'!M427,$B$1),"")</f>
        <v/>
      </c>
      <c r="N428" s="15" t="str">
        <f>'Gene Table'!E427</f>
        <v>NEK2</v>
      </c>
      <c r="O428" s="14" t="s">
        <v>169</v>
      </c>
      <c r="P428" s="15" t="str">
        <f>IF(SUM('Control Sample Data'!D$3:D$98)&gt;10,IF(AND(ISNUMBER('Control Sample Data'!D427),'Control Sample Data'!D427&lt;$B$1,'Control Sample Data'!D427&gt;0),'Control Sample Data'!D427,$B$1),"")</f>
        <v/>
      </c>
      <c r="Q428" s="15" t="str">
        <f>IF(SUM('Control Sample Data'!E$3:E$98)&gt;10,IF(AND(ISNUMBER('Control Sample Data'!E427),'Control Sample Data'!E427&lt;$B$1,'Control Sample Data'!E427&gt;0),'Control Sample Data'!E427,$B$1),"")</f>
        <v/>
      </c>
      <c r="R428" s="15" t="str">
        <f>IF(SUM('Control Sample Data'!F$3:F$98)&gt;10,IF(AND(ISNUMBER('Control Sample Data'!F427),'Control Sample Data'!F427&lt;$B$1,'Control Sample Data'!F427&gt;0),'Control Sample Data'!F427,$B$1),"")</f>
        <v/>
      </c>
      <c r="S428" s="15" t="str">
        <f>IF(SUM('Control Sample Data'!G$3:G$98)&gt;10,IF(AND(ISNUMBER('Control Sample Data'!G427),'Control Sample Data'!G427&lt;$B$1,'Control Sample Data'!G427&gt;0),'Control Sample Data'!G427,$B$1),"")</f>
        <v/>
      </c>
      <c r="T428" s="15" t="str">
        <f>IF(SUM('Control Sample Data'!H$3:H$98)&gt;10,IF(AND(ISNUMBER('Control Sample Data'!H427),'Control Sample Data'!H427&lt;$B$1,'Control Sample Data'!H427&gt;0),'Control Sample Data'!H427,$B$1),"")</f>
        <v/>
      </c>
      <c r="U428" s="15" t="str">
        <f>IF(SUM('Control Sample Data'!I$3:I$98)&gt;10,IF(AND(ISNUMBER('Control Sample Data'!I427),'Control Sample Data'!I427&lt;$B$1,'Control Sample Data'!I427&gt;0),'Control Sample Data'!I427,$B$1),"")</f>
        <v/>
      </c>
      <c r="V428" s="15" t="str">
        <f>IF(SUM('Control Sample Data'!J$3:J$98)&gt;10,IF(AND(ISNUMBER('Control Sample Data'!J427),'Control Sample Data'!J427&lt;$B$1,'Control Sample Data'!J427&gt;0),'Control Sample Data'!J427,$B$1),"")</f>
        <v/>
      </c>
      <c r="W428" s="15" t="str">
        <f>IF(SUM('Control Sample Data'!K$3:K$98)&gt;10,IF(AND(ISNUMBER('Control Sample Data'!K427),'Control Sample Data'!K427&lt;$B$1,'Control Sample Data'!K427&gt;0),'Control Sample Data'!K427,$B$1),"")</f>
        <v/>
      </c>
      <c r="X428" s="15" t="str">
        <f>IF(SUM('Control Sample Data'!L$3:L$98)&gt;10,IF(AND(ISNUMBER('Control Sample Data'!L427),'Control Sample Data'!L427&lt;$B$1,'Control Sample Data'!L427&gt;0),'Control Sample Data'!L427,$B$1),"")</f>
        <v/>
      </c>
      <c r="Y428" s="15" t="str">
        <f>IF(SUM('Control Sample Data'!M$3:M$98)&gt;10,IF(AND(ISNUMBER('Control Sample Data'!M427),'Control Sample Data'!M427&lt;$B$1,'Control Sample Data'!M427&gt;0),'Control Sample Data'!M427,$B$1),"")</f>
        <v/>
      </c>
      <c r="AT428" s="34" t="str">
        <f t="shared" si="386"/>
        <v/>
      </c>
      <c r="AU428" s="34" t="str">
        <f t="shared" si="387"/>
        <v/>
      </c>
      <c r="AV428" s="34" t="str">
        <f t="shared" si="388"/>
        <v/>
      </c>
      <c r="AW428" s="34" t="str">
        <f t="shared" si="389"/>
        <v/>
      </c>
      <c r="AX428" s="34" t="str">
        <f t="shared" si="390"/>
        <v/>
      </c>
      <c r="AY428" s="34" t="str">
        <f t="shared" si="391"/>
        <v/>
      </c>
      <c r="AZ428" s="34" t="str">
        <f t="shared" si="392"/>
        <v/>
      </c>
      <c r="BA428" s="34" t="str">
        <f t="shared" si="393"/>
        <v/>
      </c>
      <c r="BB428" s="34" t="str">
        <f t="shared" si="394"/>
        <v/>
      </c>
      <c r="BC428" s="34" t="str">
        <f t="shared" si="394"/>
        <v/>
      </c>
      <c r="BD428" s="34" t="str">
        <f t="shared" si="356"/>
        <v/>
      </c>
      <c r="BE428" s="34" t="str">
        <f t="shared" si="357"/>
        <v/>
      </c>
      <c r="BF428" s="34" t="str">
        <f t="shared" si="358"/>
        <v/>
      </c>
      <c r="BG428" s="34" t="str">
        <f t="shared" si="359"/>
        <v/>
      </c>
      <c r="BH428" s="34" t="str">
        <f t="shared" si="360"/>
        <v/>
      </c>
      <c r="BI428" s="34" t="str">
        <f t="shared" si="361"/>
        <v/>
      </c>
      <c r="BJ428" s="34" t="str">
        <f t="shared" si="362"/>
        <v/>
      </c>
      <c r="BK428" s="34" t="str">
        <f t="shared" si="363"/>
        <v/>
      </c>
      <c r="BL428" s="34" t="str">
        <f t="shared" si="364"/>
        <v/>
      </c>
      <c r="BM428" s="34" t="str">
        <f t="shared" si="365"/>
        <v/>
      </c>
      <c r="BN428" s="36" t="e">
        <f t="shared" si="354"/>
        <v>#DIV/0!</v>
      </c>
      <c r="BO428" s="36" t="e">
        <f t="shared" si="355"/>
        <v>#DIV/0!</v>
      </c>
      <c r="BP428" s="37" t="str">
        <f t="shared" si="366"/>
        <v/>
      </c>
      <c r="BQ428" s="37" t="str">
        <f t="shared" si="367"/>
        <v/>
      </c>
      <c r="BR428" s="37" t="str">
        <f t="shared" si="368"/>
        <v/>
      </c>
      <c r="BS428" s="37" t="str">
        <f t="shared" si="369"/>
        <v/>
      </c>
      <c r="BT428" s="37" t="str">
        <f t="shared" si="370"/>
        <v/>
      </c>
      <c r="BU428" s="37" t="str">
        <f t="shared" si="371"/>
        <v/>
      </c>
      <c r="BV428" s="37" t="str">
        <f t="shared" si="372"/>
        <v/>
      </c>
      <c r="BW428" s="37" t="str">
        <f t="shared" si="373"/>
        <v/>
      </c>
      <c r="BX428" s="37" t="str">
        <f t="shared" si="374"/>
        <v/>
      </c>
      <c r="BY428" s="37" t="str">
        <f t="shared" si="375"/>
        <v/>
      </c>
      <c r="BZ428" s="37" t="str">
        <f t="shared" si="376"/>
        <v/>
      </c>
      <c r="CA428" s="37" t="str">
        <f t="shared" si="377"/>
        <v/>
      </c>
      <c r="CB428" s="37" t="str">
        <f t="shared" si="378"/>
        <v/>
      </c>
      <c r="CC428" s="37" t="str">
        <f t="shared" si="379"/>
        <v/>
      </c>
      <c r="CD428" s="37" t="str">
        <f t="shared" si="380"/>
        <v/>
      </c>
      <c r="CE428" s="37" t="str">
        <f t="shared" si="381"/>
        <v/>
      </c>
      <c r="CF428" s="37" t="str">
        <f t="shared" si="382"/>
        <v/>
      </c>
      <c r="CG428" s="37" t="str">
        <f t="shared" si="383"/>
        <v/>
      </c>
      <c r="CH428" s="37" t="str">
        <f t="shared" si="384"/>
        <v/>
      </c>
      <c r="CI428" s="37" t="str">
        <f t="shared" si="385"/>
        <v/>
      </c>
    </row>
    <row r="429" spans="1:87" ht="12.75">
      <c r="A429" s="16"/>
      <c r="B429" s="14" t="str">
        <f>'Gene Table'!E428</f>
        <v>NCF4</v>
      </c>
      <c r="C429" s="14" t="s">
        <v>173</v>
      </c>
      <c r="D429" s="15" t="str">
        <f>IF(SUM('Test Sample Data'!D$3:D$98)&gt;10,IF(AND(ISNUMBER('Test Sample Data'!D428),'Test Sample Data'!D428&lt;$B$1,'Test Sample Data'!D428&gt;0),'Test Sample Data'!D428,$B$1),"")</f>
        <v/>
      </c>
      <c r="E429" s="15" t="str">
        <f>IF(SUM('Test Sample Data'!E$3:E$98)&gt;10,IF(AND(ISNUMBER('Test Sample Data'!E428),'Test Sample Data'!E428&lt;$B$1,'Test Sample Data'!E428&gt;0),'Test Sample Data'!E428,$B$1),"")</f>
        <v/>
      </c>
      <c r="F429" s="15" t="str">
        <f>IF(SUM('Test Sample Data'!F$3:F$98)&gt;10,IF(AND(ISNUMBER('Test Sample Data'!F428),'Test Sample Data'!F428&lt;$B$1,'Test Sample Data'!F428&gt;0),'Test Sample Data'!F428,$B$1),"")</f>
        <v/>
      </c>
      <c r="G429" s="15" t="str">
        <f>IF(SUM('Test Sample Data'!G$3:G$98)&gt;10,IF(AND(ISNUMBER('Test Sample Data'!G428),'Test Sample Data'!G428&lt;$B$1,'Test Sample Data'!G428&gt;0),'Test Sample Data'!G428,$B$1),"")</f>
        <v/>
      </c>
      <c r="H429" s="15" t="str">
        <f>IF(SUM('Test Sample Data'!H$3:H$98)&gt;10,IF(AND(ISNUMBER('Test Sample Data'!H428),'Test Sample Data'!H428&lt;$B$1,'Test Sample Data'!H428&gt;0),'Test Sample Data'!H428,$B$1),"")</f>
        <v/>
      </c>
      <c r="I429" s="15" t="str">
        <f>IF(SUM('Test Sample Data'!I$3:I$98)&gt;10,IF(AND(ISNUMBER('Test Sample Data'!I428),'Test Sample Data'!I428&lt;$B$1,'Test Sample Data'!I428&gt;0),'Test Sample Data'!I428,$B$1),"")</f>
        <v/>
      </c>
      <c r="J429" s="15" t="str">
        <f>IF(SUM('Test Sample Data'!J$3:J$98)&gt;10,IF(AND(ISNUMBER('Test Sample Data'!J428),'Test Sample Data'!J428&lt;$B$1,'Test Sample Data'!J428&gt;0),'Test Sample Data'!J428,$B$1),"")</f>
        <v/>
      </c>
      <c r="K429" s="15" t="str">
        <f>IF(SUM('Test Sample Data'!K$3:K$98)&gt;10,IF(AND(ISNUMBER('Test Sample Data'!K428),'Test Sample Data'!K428&lt;$B$1,'Test Sample Data'!K428&gt;0),'Test Sample Data'!K428,$B$1),"")</f>
        <v/>
      </c>
      <c r="L429" s="15" t="str">
        <f>IF(SUM('Test Sample Data'!L$3:L$98)&gt;10,IF(AND(ISNUMBER('Test Sample Data'!L428),'Test Sample Data'!L428&lt;$B$1,'Test Sample Data'!L428&gt;0),'Test Sample Data'!L428,$B$1),"")</f>
        <v/>
      </c>
      <c r="M429" s="15" t="str">
        <f>IF(SUM('Test Sample Data'!M$3:M$98)&gt;10,IF(AND(ISNUMBER('Test Sample Data'!M428),'Test Sample Data'!M428&lt;$B$1,'Test Sample Data'!M428&gt;0),'Test Sample Data'!M428,$B$1),"")</f>
        <v/>
      </c>
      <c r="N429" s="15" t="str">
        <f>'Gene Table'!E428</f>
        <v>NCF4</v>
      </c>
      <c r="O429" s="14" t="s">
        <v>173</v>
      </c>
      <c r="P429" s="15" t="str">
        <f>IF(SUM('Control Sample Data'!D$3:D$98)&gt;10,IF(AND(ISNUMBER('Control Sample Data'!D428),'Control Sample Data'!D428&lt;$B$1,'Control Sample Data'!D428&gt;0),'Control Sample Data'!D428,$B$1),"")</f>
        <v/>
      </c>
      <c r="Q429" s="15" t="str">
        <f>IF(SUM('Control Sample Data'!E$3:E$98)&gt;10,IF(AND(ISNUMBER('Control Sample Data'!E428),'Control Sample Data'!E428&lt;$B$1,'Control Sample Data'!E428&gt;0),'Control Sample Data'!E428,$B$1),"")</f>
        <v/>
      </c>
      <c r="R429" s="15" t="str">
        <f>IF(SUM('Control Sample Data'!F$3:F$98)&gt;10,IF(AND(ISNUMBER('Control Sample Data'!F428),'Control Sample Data'!F428&lt;$B$1,'Control Sample Data'!F428&gt;0),'Control Sample Data'!F428,$B$1),"")</f>
        <v/>
      </c>
      <c r="S429" s="15" t="str">
        <f>IF(SUM('Control Sample Data'!G$3:G$98)&gt;10,IF(AND(ISNUMBER('Control Sample Data'!G428),'Control Sample Data'!G428&lt;$B$1,'Control Sample Data'!G428&gt;0),'Control Sample Data'!G428,$B$1),"")</f>
        <v/>
      </c>
      <c r="T429" s="15" t="str">
        <f>IF(SUM('Control Sample Data'!H$3:H$98)&gt;10,IF(AND(ISNUMBER('Control Sample Data'!H428),'Control Sample Data'!H428&lt;$B$1,'Control Sample Data'!H428&gt;0),'Control Sample Data'!H428,$B$1),"")</f>
        <v/>
      </c>
      <c r="U429" s="15" t="str">
        <f>IF(SUM('Control Sample Data'!I$3:I$98)&gt;10,IF(AND(ISNUMBER('Control Sample Data'!I428),'Control Sample Data'!I428&lt;$B$1,'Control Sample Data'!I428&gt;0),'Control Sample Data'!I428,$B$1),"")</f>
        <v/>
      </c>
      <c r="V429" s="15" t="str">
        <f>IF(SUM('Control Sample Data'!J$3:J$98)&gt;10,IF(AND(ISNUMBER('Control Sample Data'!J428),'Control Sample Data'!J428&lt;$B$1,'Control Sample Data'!J428&gt;0),'Control Sample Data'!J428,$B$1),"")</f>
        <v/>
      </c>
      <c r="W429" s="15" t="str">
        <f>IF(SUM('Control Sample Data'!K$3:K$98)&gt;10,IF(AND(ISNUMBER('Control Sample Data'!K428),'Control Sample Data'!K428&lt;$B$1,'Control Sample Data'!K428&gt;0),'Control Sample Data'!K428,$B$1),"")</f>
        <v/>
      </c>
      <c r="X429" s="15" t="str">
        <f>IF(SUM('Control Sample Data'!L$3:L$98)&gt;10,IF(AND(ISNUMBER('Control Sample Data'!L428),'Control Sample Data'!L428&lt;$B$1,'Control Sample Data'!L428&gt;0),'Control Sample Data'!L428,$B$1),"")</f>
        <v/>
      </c>
      <c r="Y429" s="15" t="str">
        <f>IF(SUM('Control Sample Data'!M$3:M$98)&gt;10,IF(AND(ISNUMBER('Control Sample Data'!M428),'Control Sample Data'!M428&lt;$B$1,'Control Sample Data'!M428&gt;0),'Control Sample Data'!M428,$B$1),"")</f>
        <v/>
      </c>
      <c r="AT429" s="34" t="str">
        <f t="shared" si="386"/>
        <v/>
      </c>
      <c r="AU429" s="34" t="str">
        <f t="shared" si="387"/>
        <v/>
      </c>
      <c r="AV429" s="34" t="str">
        <f t="shared" si="388"/>
        <v/>
      </c>
      <c r="AW429" s="34" t="str">
        <f t="shared" si="389"/>
        <v/>
      </c>
      <c r="AX429" s="34" t="str">
        <f t="shared" si="390"/>
        <v/>
      </c>
      <c r="AY429" s="34" t="str">
        <f t="shared" si="391"/>
        <v/>
      </c>
      <c r="AZ429" s="34" t="str">
        <f t="shared" si="392"/>
        <v/>
      </c>
      <c r="BA429" s="34" t="str">
        <f t="shared" si="393"/>
        <v/>
      </c>
      <c r="BB429" s="34" t="str">
        <f t="shared" si="394"/>
        <v/>
      </c>
      <c r="BC429" s="34" t="str">
        <f t="shared" si="394"/>
        <v/>
      </c>
      <c r="BD429" s="34" t="str">
        <f t="shared" si="356"/>
        <v/>
      </c>
      <c r="BE429" s="34" t="str">
        <f t="shared" si="357"/>
        <v/>
      </c>
      <c r="BF429" s="34" t="str">
        <f t="shared" si="358"/>
        <v/>
      </c>
      <c r="BG429" s="34" t="str">
        <f t="shared" si="359"/>
        <v/>
      </c>
      <c r="BH429" s="34" t="str">
        <f t="shared" si="360"/>
        <v/>
      </c>
      <c r="BI429" s="34" t="str">
        <f t="shared" si="361"/>
        <v/>
      </c>
      <c r="BJ429" s="34" t="str">
        <f t="shared" si="362"/>
        <v/>
      </c>
      <c r="BK429" s="34" t="str">
        <f t="shared" si="363"/>
        <v/>
      </c>
      <c r="BL429" s="34" t="str">
        <f t="shared" si="364"/>
        <v/>
      </c>
      <c r="BM429" s="34" t="str">
        <f t="shared" si="365"/>
        <v/>
      </c>
      <c r="BN429" s="36" t="e">
        <f t="shared" si="354"/>
        <v>#DIV/0!</v>
      </c>
      <c r="BO429" s="36" t="e">
        <f t="shared" si="355"/>
        <v>#DIV/0!</v>
      </c>
      <c r="BP429" s="37" t="str">
        <f t="shared" si="366"/>
        <v/>
      </c>
      <c r="BQ429" s="37" t="str">
        <f t="shared" si="367"/>
        <v/>
      </c>
      <c r="BR429" s="37" t="str">
        <f t="shared" si="368"/>
        <v/>
      </c>
      <c r="BS429" s="37" t="str">
        <f t="shared" si="369"/>
        <v/>
      </c>
      <c r="BT429" s="37" t="str">
        <f t="shared" si="370"/>
        <v/>
      </c>
      <c r="BU429" s="37" t="str">
        <f t="shared" si="371"/>
        <v/>
      </c>
      <c r="BV429" s="37" t="str">
        <f t="shared" si="372"/>
        <v/>
      </c>
      <c r="BW429" s="37" t="str">
        <f t="shared" si="373"/>
        <v/>
      </c>
      <c r="BX429" s="37" t="str">
        <f t="shared" si="374"/>
        <v/>
      </c>
      <c r="BY429" s="37" t="str">
        <f t="shared" si="375"/>
        <v/>
      </c>
      <c r="BZ429" s="37" t="str">
        <f t="shared" si="376"/>
        <v/>
      </c>
      <c r="CA429" s="37" t="str">
        <f t="shared" si="377"/>
        <v/>
      </c>
      <c r="CB429" s="37" t="str">
        <f t="shared" si="378"/>
        <v/>
      </c>
      <c r="CC429" s="37" t="str">
        <f t="shared" si="379"/>
        <v/>
      </c>
      <c r="CD429" s="37" t="str">
        <f t="shared" si="380"/>
        <v/>
      </c>
      <c r="CE429" s="37" t="str">
        <f t="shared" si="381"/>
        <v/>
      </c>
      <c r="CF429" s="37" t="str">
        <f t="shared" si="382"/>
        <v/>
      </c>
      <c r="CG429" s="37" t="str">
        <f t="shared" si="383"/>
        <v/>
      </c>
      <c r="CH429" s="37" t="str">
        <f t="shared" si="384"/>
        <v/>
      </c>
      <c r="CI429" s="37" t="str">
        <f t="shared" si="385"/>
        <v/>
      </c>
    </row>
    <row r="430" spans="1:87" ht="12.75">
      <c r="A430" s="16"/>
      <c r="B430" s="14" t="str">
        <f>'Gene Table'!E429</f>
        <v>NCF2</v>
      </c>
      <c r="C430" s="14" t="s">
        <v>177</v>
      </c>
      <c r="D430" s="15" t="str">
        <f>IF(SUM('Test Sample Data'!D$3:D$98)&gt;10,IF(AND(ISNUMBER('Test Sample Data'!D429),'Test Sample Data'!D429&lt;$B$1,'Test Sample Data'!D429&gt;0),'Test Sample Data'!D429,$B$1),"")</f>
        <v/>
      </c>
      <c r="E430" s="15" t="str">
        <f>IF(SUM('Test Sample Data'!E$3:E$98)&gt;10,IF(AND(ISNUMBER('Test Sample Data'!E429),'Test Sample Data'!E429&lt;$B$1,'Test Sample Data'!E429&gt;0),'Test Sample Data'!E429,$B$1),"")</f>
        <v/>
      </c>
      <c r="F430" s="15" t="str">
        <f>IF(SUM('Test Sample Data'!F$3:F$98)&gt;10,IF(AND(ISNUMBER('Test Sample Data'!F429),'Test Sample Data'!F429&lt;$B$1,'Test Sample Data'!F429&gt;0),'Test Sample Data'!F429,$B$1),"")</f>
        <v/>
      </c>
      <c r="G430" s="15" t="str">
        <f>IF(SUM('Test Sample Data'!G$3:G$98)&gt;10,IF(AND(ISNUMBER('Test Sample Data'!G429),'Test Sample Data'!G429&lt;$B$1,'Test Sample Data'!G429&gt;0),'Test Sample Data'!G429,$B$1),"")</f>
        <v/>
      </c>
      <c r="H430" s="15" t="str">
        <f>IF(SUM('Test Sample Data'!H$3:H$98)&gt;10,IF(AND(ISNUMBER('Test Sample Data'!H429),'Test Sample Data'!H429&lt;$B$1,'Test Sample Data'!H429&gt;0),'Test Sample Data'!H429,$B$1),"")</f>
        <v/>
      </c>
      <c r="I430" s="15" t="str">
        <f>IF(SUM('Test Sample Data'!I$3:I$98)&gt;10,IF(AND(ISNUMBER('Test Sample Data'!I429),'Test Sample Data'!I429&lt;$B$1,'Test Sample Data'!I429&gt;0),'Test Sample Data'!I429,$B$1),"")</f>
        <v/>
      </c>
      <c r="J430" s="15" t="str">
        <f>IF(SUM('Test Sample Data'!J$3:J$98)&gt;10,IF(AND(ISNUMBER('Test Sample Data'!J429),'Test Sample Data'!J429&lt;$B$1,'Test Sample Data'!J429&gt;0),'Test Sample Data'!J429,$B$1),"")</f>
        <v/>
      </c>
      <c r="K430" s="15" t="str">
        <f>IF(SUM('Test Sample Data'!K$3:K$98)&gt;10,IF(AND(ISNUMBER('Test Sample Data'!K429),'Test Sample Data'!K429&lt;$B$1,'Test Sample Data'!K429&gt;0),'Test Sample Data'!K429,$B$1),"")</f>
        <v/>
      </c>
      <c r="L430" s="15" t="str">
        <f>IF(SUM('Test Sample Data'!L$3:L$98)&gt;10,IF(AND(ISNUMBER('Test Sample Data'!L429),'Test Sample Data'!L429&lt;$B$1,'Test Sample Data'!L429&gt;0),'Test Sample Data'!L429,$B$1),"")</f>
        <v/>
      </c>
      <c r="M430" s="15" t="str">
        <f>IF(SUM('Test Sample Data'!M$3:M$98)&gt;10,IF(AND(ISNUMBER('Test Sample Data'!M429),'Test Sample Data'!M429&lt;$B$1,'Test Sample Data'!M429&gt;0),'Test Sample Data'!M429,$B$1),"")</f>
        <v/>
      </c>
      <c r="N430" s="15" t="str">
        <f>'Gene Table'!E429</f>
        <v>NCF2</v>
      </c>
      <c r="O430" s="14" t="s">
        <v>177</v>
      </c>
      <c r="P430" s="15" t="str">
        <f>IF(SUM('Control Sample Data'!D$3:D$98)&gt;10,IF(AND(ISNUMBER('Control Sample Data'!D429),'Control Sample Data'!D429&lt;$B$1,'Control Sample Data'!D429&gt;0),'Control Sample Data'!D429,$B$1),"")</f>
        <v/>
      </c>
      <c r="Q430" s="15" t="str">
        <f>IF(SUM('Control Sample Data'!E$3:E$98)&gt;10,IF(AND(ISNUMBER('Control Sample Data'!E429),'Control Sample Data'!E429&lt;$B$1,'Control Sample Data'!E429&gt;0),'Control Sample Data'!E429,$B$1),"")</f>
        <v/>
      </c>
      <c r="R430" s="15" t="str">
        <f>IF(SUM('Control Sample Data'!F$3:F$98)&gt;10,IF(AND(ISNUMBER('Control Sample Data'!F429),'Control Sample Data'!F429&lt;$B$1,'Control Sample Data'!F429&gt;0),'Control Sample Data'!F429,$B$1),"")</f>
        <v/>
      </c>
      <c r="S430" s="15" t="str">
        <f>IF(SUM('Control Sample Data'!G$3:G$98)&gt;10,IF(AND(ISNUMBER('Control Sample Data'!G429),'Control Sample Data'!G429&lt;$B$1,'Control Sample Data'!G429&gt;0),'Control Sample Data'!G429,$B$1),"")</f>
        <v/>
      </c>
      <c r="T430" s="15" t="str">
        <f>IF(SUM('Control Sample Data'!H$3:H$98)&gt;10,IF(AND(ISNUMBER('Control Sample Data'!H429),'Control Sample Data'!H429&lt;$B$1,'Control Sample Data'!H429&gt;0),'Control Sample Data'!H429,$B$1),"")</f>
        <v/>
      </c>
      <c r="U430" s="15" t="str">
        <f>IF(SUM('Control Sample Data'!I$3:I$98)&gt;10,IF(AND(ISNUMBER('Control Sample Data'!I429),'Control Sample Data'!I429&lt;$B$1,'Control Sample Data'!I429&gt;0),'Control Sample Data'!I429,$B$1),"")</f>
        <v/>
      </c>
      <c r="V430" s="15" t="str">
        <f>IF(SUM('Control Sample Data'!J$3:J$98)&gt;10,IF(AND(ISNUMBER('Control Sample Data'!J429),'Control Sample Data'!J429&lt;$B$1,'Control Sample Data'!J429&gt;0),'Control Sample Data'!J429,$B$1),"")</f>
        <v/>
      </c>
      <c r="W430" s="15" t="str">
        <f>IF(SUM('Control Sample Data'!K$3:K$98)&gt;10,IF(AND(ISNUMBER('Control Sample Data'!K429),'Control Sample Data'!K429&lt;$B$1,'Control Sample Data'!K429&gt;0),'Control Sample Data'!K429,$B$1),"")</f>
        <v/>
      </c>
      <c r="X430" s="15" t="str">
        <f>IF(SUM('Control Sample Data'!L$3:L$98)&gt;10,IF(AND(ISNUMBER('Control Sample Data'!L429),'Control Sample Data'!L429&lt;$B$1,'Control Sample Data'!L429&gt;0),'Control Sample Data'!L429,$B$1),"")</f>
        <v/>
      </c>
      <c r="Y430" s="15" t="str">
        <f>IF(SUM('Control Sample Data'!M$3:M$98)&gt;10,IF(AND(ISNUMBER('Control Sample Data'!M429),'Control Sample Data'!M429&lt;$B$1,'Control Sample Data'!M429&gt;0),'Control Sample Data'!M429,$B$1),"")</f>
        <v/>
      </c>
      <c r="AT430" s="34" t="str">
        <f t="shared" si="386"/>
        <v/>
      </c>
      <c r="AU430" s="34" t="str">
        <f t="shared" si="387"/>
        <v/>
      </c>
      <c r="AV430" s="34" t="str">
        <f t="shared" si="388"/>
        <v/>
      </c>
      <c r="AW430" s="34" t="str">
        <f t="shared" si="389"/>
        <v/>
      </c>
      <c r="AX430" s="34" t="str">
        <f t="shared" si="390"/>
        <v/>
      </c>
      <c r="AY430" s="34" t="str">
        <f t="shared" si="391"/>
        <v/>
      </c>
      <c r="AZ430" s="34" t="str">
        <f t="shared" si="392"/>
        <v/>
      </c>
      <c r="BA430" s="34" t="str">
        <f t="shared" si="393"/>
        <v/>
      </c>
      <c r="BB430" s="34" t="str">
        <f t="shared" si="394"/>
        <v/>
      </c>
      <c r="BC430" s="34" t="str">
        <f t="shared" si="394"/>
        <v/>
      </c>
      <c r="BD430" s="34" t="str">
        <f t="shared" si="356"/>
        <v/>
      </c>
      <c r="BE430" s="34" t="str">
        <f t="shared" si="357"/>
        <v/>
      </c>
      <c r="BF430" s="34" t="str">
        <f t="shared" si="358"/>
        <v/>
      </c>
      <c r="BG430" s="34" t="str">
        <f t="shared" si="359"/>
        <v/>
      </c>
      <c r="BH430" s="34" t="str">
        <f t="shared" si="360"/>
        <v/>
      </c>
      <c r="BI430" s="34" t="str">
        <f t="shared" si="361"/>
        <v/>
      </c>
      <c r="BJ430" s="34" t="str">
        <f t="shared" si="362"/>
        <v/>
      </c>
      <c r="BK430" s="34" t="str">
        <f t="shared" si="363"/>
        <v/>
      </c>
      <c r="BL430" s="34" t="str">
        <f t="shared" si="364"/>
        <v/>
      </c>
      <c r="BM430" s="34" t="str">
        <f t="shared" si="365"/>
        <v/>
      </c>
      <c r="BN430" s="36" t="e">
        <f t="shared" si="354"/>
        <v>#DIV/0!</v>
      </c>
      <c r="BO430" s="36" t="e">
        <f t="shared" si="355"/>
        <v>#DIV/0!</v>
      </c>
      <c r="BP430" s="37" t="str">
        <f t="shared" si="366"/>
        <v/>
      </c>
      <c r="BQ430" s="37" t="str">
        <f t="shared" si="367"/>
        <v/>
      </c>
      <c r="BR430" s="37" t="str">
        <f t="shared" si="368"/>
        <v/>
      </c>
      <c r="BS430" s="37" t="str">
        <f t="shared" si="369"/>
        <v/>
      </c>
      <c r="BT430" s="37" t="str">
        <f t="shared" si="370"/>
        <v/>
      </c>
      <c r="BU430" s="37" t="str">
        <f t="shared" si="371"/>
        <v/>
      </c>
      <c r="BV430" s="37" t="str">
        <f t="shared" si="372"/>
        <v/>
      </c>
      <c r="BW430" s="37" t="str">
        <f t="shared" si="373"/>
        <v/>
      </c>
      <c r="BX430" s="37" t="str">
        <f t="shared" si="374"/>
        <v/>
      </c>
      <c r="BY430" s="37" t="str">
        <f t="shared" si="375"/>
        <v/>
      </c>
      <c r="BZ430" s="37" t="str">
        <f t="shared" si="376"/>
        <v/>
      </c>
      <c r="CA430" s="37" t="str">
        <f t="shared" si="377"/>
        <v/>
      </c>
      <c r="CB430" s="37" t="str">
        <f t="shared" si="378"/>
        <v/>
      </c>
      <c r="CC430" s="37" t="str">
        <f t="shared" si="379"/>
        <v/>
      </c>
      <c r="CD430" s="37" t="str">
        <f t="shared" si="380"/>
        <v/>
      </c>
      <c r="CE430" s="37" t="str">
        <f t="shared" si="381"/>
        <v/>
      </c>
      <c r="CF430" s="37" t="str">
        <f t="shared" si="382"/>
        <v/>
      </c>
      <c r="CG430" s="37" t="str">
        <f t="shared" si="383"/>
        <v/>
      </c>
      <c r="CH430" s="37" t="str">
        <f t="shared" si="384"/>
        <v/>
      </c>
      <c r="CI430" s="37" t="str">
        <f t="shared" si="385"/>
        <v/>
      </c>
    </row>
    <row r="431" spans="1:87" ht="12.75">
      <c r="A431" s="16"/>
      <c r="B431" s="14" t="str">
        <f>'Gene Table'!E430</f>
        <v>MYT1</v>
      </c>
      <c r="C431" s="14" t="s">
        <v>181</v>
      </c>
      <c r="D431" s="15" t="str">
        <f>IF(SUM('Test Sample Data'!D$3:D$98)&gt;10,IF(AND(ISNUMBER('Test Sample Data'!D430),'Test Sample Data'!D430&lt;$B$1,'Test Sample Data'!D430&gt;0),'Test Sample Data'!D430,$B$1),"")</f>
        <v/>
      </c>
      <c r="E431" s="15" t="str">
        <f>IF(SUM('Test Sample Data'!E$3:E$98)&gt;10,IF(AND(ISNUMBER('Test Sample Data'!E430),'Test Sample Data'!E430&lt;$B$1,'Test Sample Data'!E430&gt;0),'Test Sample Data'!E430,$B$1),"")</f>
        <v/>
      </c>
      <c r="F431" s="15" t="str">
        <f>IF(SUM('Test Sample Data'!F$3:F$98)&gt;10,IF(AND(ISNUMBER('Test Sample Data'!F430),'Test Sample Data'!F430&lt;$B$1,'Test Sample Data'!F430&gt;0),'Test Sample Data'!F430,$B$1),"")</f>
        <v/>
      </c>
      <c r="G431" s="15" t="str">
        <f>IF(SUM('Test Sample Data'!G$3:G$98)&gt;10,IF(AND(ISNUMBER('Test Sample Data'!G430),'Test Sample Data'!G430&lt;$B$1,'Test Sample Data'!G430&gt;0),'Test Sample Data'!G430,$B$1),"")</f>
        <v/>
      </c>
      <c r="H431" s="15" t="str">
        <f>IF(SUM('Test Sample Data'!H$3:H$98)&gt;10,IF(AND(ISNUMBER('Test Sample Data'!H430),'Test Sample Data'!H430&lt;$B$1,'Test Sample Data'!H430&gt;0),'Test Sample Data'!H430,$B$1),"")</f>
        <v/>
      </c>
      <c r="I431" s="15" t="str">
        <f>IF(SUM('Test Sample Data'!I$3:I$98)&gt;10,IF(AND(ISNUMBER('Test Sample Data'!I430),'Test Sample Data'!I430&lt;$B$1,'Test Sample Data'!I430&gt;0),'Test Sample Data'!I430,$B$1),"")</f>
        <v/>
      </c>
      <c r="J431" s="15" t="str">
        <f>IF(SUM('Test Sample Data'!J$3:J$98)&gt;10,IF(AND(ISNUMBER('Test Sample Data'!J430),'Test Sample Data'!J430&lt;$B$1,'Test Sample Data'!J430&gt;0),'Test Sample Data'!J430,$B$1),"")</f>
        <v/>
      </c>
      <c r="K431" s="15" t="str">
        <f>IF(SUM('Test Sample Data'!K$3:K$98)&gt;10,IF(AND(ISNUMBER('Test Sample Data'!K430),'Test Sample Data'!K430&lt;$B$1,'Test Sample Data'!K430&gt;0),'Test Sample Data'!K430,$B$1),"")</f>
        <v/>
      </c>
      <c r="L431" s="15" t="str">
        <f>IF(SUM('Test Sample Data'!L$3:L$98)&gt;10,IF(AND(ISNUMBER('Test Sample Data'!L430),'Test Sample Data'!L430&lt;$B$1,'Test Sample Data'!L430&gt;0),'Test Sample Data'!L430,$B$1),"")</f>
        <v/>
      </c>
      <c r="M431" s="15" t="str">
        <f>IF(SUM('Test Sample Data'!M$3:M$98)&gt;10,IF(AND(ISNUMBER('Test Sample Data'!M430),'Test Sample Data'!M430&lt;$B$1,'Test Sample Data'!M430&gt;0),'Test Sample Data'!M430,$B$1),"")</f>
        <v/>
      </c>
      <c r="N431" s="15" t="str">
        <f>'Gene Table'!E430</f>
        <v>MYT1</v>
      </c>
      <c r="O431" s="14" t="s">
        <v>181</v>
      </c>
      <c r="P431" s="15" t="str">
        <f>IF(SUM('Control Sample Data'!D$3:D$98)&gt;10,IF(AND(ISNUMBER('Control Sample Data'!D430),'Control Sample Data'!D430&lt;$B$1,'Control Sample Data'!D430&gt;0),'Control Sample Data'!D430,$B$1),"")</f>
        <v/>
      </c>
      <c r="Q431" s="15" t="str">
        <f>IF(SUM('Control Sample Data'!E$3:E$98)&gt;10,IF(AND(ISNUMBER('Control Sample Data'!E430),'Control Sample Data'!E430&lt;$B$1,'Control Sample Data'!E430&gt;0),'Control Sample Data'!E430,$B$1),"")</f>
        <v/>
      </c>
      <c r="R431" s="15" t="str">
        <f>IF(SUM('Control Sample Data'!F$3:F$98)&gt;10,IF(AND(ISNUMBER('Control Sample Data'!F430),'Control Sample Data'!F430&lt;$B$1,'Control Sample Data'!F430&gt;0),'Control Sample Data'!F430,$B$1),"")</f>
        <v/>
      </c>
      <c r="S431" s="15" t="str">
        <f>IF(SUM('Control Sample Data'!G$3:G$98)&gt;10,IF(AND(ISNUMBER('Control Sample Data'!G430),'Control Sample Data'!G430&lt;$B$1,'Control Sample Data'!G430&gt;0),'Control Sample Data'!G430,$B$1),"")</f>
        <v/>
      </c>
      <c r="T431" s="15" t="str">
        <f>IF(SUM('Control Sample Data'!H$3:H$98)&gt;10,IF(AND(ISNUMBER('Control Sample Data'!H430),'Control Sample Data'!H430&lt;$B$1,'Control Sample Data'!H430&gt;0),'Control Sample Data'!H430,$B$1),"")</f>
        <v/>
      </c>
      <c r="U431" s="15" t="str">
        <f>IF(SUM('Control Sample Data'!I$3:I$98)&gt;10,IF(AND(ISNUMBER('Control Sample Data'!I430),'Control Sample Data'!I430&lt;$B$1,'Control Sample Data'!I430&gt;0),'Control Sample Data'!I430,$B$1),"")</f>
        <v/>
      </c>
      <c r="V431" s="15" t="str">
        <f>IF(SUM('Control Sample Data'!J$3:J$98)&gt;10,IF(AND(ISNUMBER('Control Sample Data'!J430),'Control Sample Data'!J430&lt;$B$1,'Control Sample Data'!J430&gt;0),'Control Sample Data'!J430,$B$1),"")</f>
        <v/>
      </c>
      <c r="W431" s="15" t="str">
        <f>IF(SUM('Control Sample Data'!K$3:K$98)&gt;10,IF(AND(ISNUMBER('Control Sample Data'!K430),'Control Sample Data'!K430&lt;$B$1,'Control Sample Data'!K430&gt;0),'Control Sample Data'!K430,$B$1),"")</f>
        <v/>
      </c>
      <c r="X431" s="15" t="str">
        <f>IF(SUM('Control Sample Data'!L$3:L$98)&gt;10,IF(AND(ISNUMBER('Control Sample Data'!L430),'Control Sample Data'!L430&lt;$B$1,'Control Sample Data'!L430&gt;0),'Control Sample Data'!L430,$B$1),"")</f>
        <v/>
      </c>
      <c r="Y431" s="15" t="str">
        <f>IF(SUM('Control Sample Data'!M$3:M$98)&gt;10,IF(AND(ISNUMBER('Control Sample Data'!M430),'Control Sample Data'!M430&lt;$B$1,'Control Sample Data'!M430&gt;0),'Control Sample Data'!M430,$B$1),"")</f>
        <v/>
      </c>
      <c r="AT431" s="34" t="str">
        <f t="shared" si="386"/>
        <v/>
      </c>
      <c r="AU431" s="34" t="str">
        <f t="shared" si="387"/>
        <v/>
      </c>
      <c r="AV431" s="34" t="str">
        <f t="shared" si="388"/>
        <v/>
      </c>
      <c r="AW431" s="34" t="str">
        <f t="shared" si="389"/>
        <v/>
      </c>
      <c r="AX431" s="34" t="str">
        <f t="shared" si="390"/>
        <v/>
      </c>
      <c r="AY431" s="34" t="str">
        <f t="shared" si="391"/>
        <v/>
      </c>
      <c r="AZ431" s="34" t="str">
        <f t="shared" si="392"/>
        <v/>
      </c>
      <c r="BA431" s="34" t="str">
        <f t="shared" si="393"/>
        <v/>
      </c>
      <c r="BB431" s="34" t="str">
        <f t="shared" si="394"/>
        <v/>
      </c>
      <c r="BC431" s="34" t="str">
        <f t="shared" si="394"/>
        <v/>
      </c>
      <c r="BD431" s="34" t="str">
        <f t="shared" si="356"/>
        <v/>
      </c>
      <c r="BE431" s="34" t="str">
        <f t="shared" si="357"/>
        <v/>
      </c>
      <c r="BF431" s="34" t="str">
        <f t="shared" si="358"/>
        <v/>
      </c>
      <c r="BG431" s="34" t="str">
        <f t="shared" si="359"/>
        <v/>
      </c>
      <c r="BH431" s="34" t="str">
        <f t="shared" si="360"/>
        <v/>
      </c>
      <c r="BI431" s="34" t="str">
        <f t="shared" si="361"/>
        <v/>
      </c>
      <c r="BJ431" s="34" t="str">
        <f t="shared" si="362"/>
        <v/>
      </c>
      <c r="BK431" s="34" t="str">
        <f t="shared" si="363"/>
        <v/>
      </c>
      <c r="BL431" s="34" t="str">
        <f t="shared" si="364"/>
        <v/>
      </c>
      <c r="BM431" s="34" t="str">
        <f t="shared" si="365"/>
        <v/>
      </c>
      <c r="BN431" s="36" t="e">
        <f t="shared" si="354"/>
        <v>#DIV/0!</v>
      </c>
      <c r="BO431" s="36" t="e">
        <f t="shared" si="355"/>
        <v>#DIV/0!</v>
      </c>
      <c r="BP431" s="37" t="str">
        <f t="shared" si="366"/>
        <v/>
      </c>
      <c r="BQ431" s="37" t="str">
        <f t="shared" si="367"/>
        <v/>
      </c>
      <c r="BR431" s="37" t="str">
        <f t="shared" si="368"/>
        <v/>
      </c>
      <c r="BS431" s="37" t="str">
        <f t="shared" si="369"/>
        <v/>
      </c>
      <c r="BT431" s="37" t="str">
        <f t="shared" si="370"/>
        <v/>
      </c>
      <c r="BU431" s="37" t="str">
        <f t="shared" si="371"/>
        <v/>
      </c>
      <c r="BV431" s="37" t="str">
        <f t="shared" si="372"/>
        <v/>
      </c>
      <c r="BW431" s="37" t="str">
        <f t="shared" si="373"/>
        <v/>
      </c>
      <c r="BX431" s="37" t="str">
        <f t="shared" si="374"/>
        <v/>
      </c>
      <c r="BY431" s="37" t="str">
        <f t="shared" si="375"/>
        <v/>
      </c>
      <c r="BZ431" s="37" t="str">
        <f t="shared" si="376"/>
        <v/>
      </c>
      <c r="CA431" s="37" t="str">
        <f t="shared" si="377"/>
        <v/>
      </c>
      <c r="CB431" s="37" t="str">
        <f t="shared" si="378"/>
        <v/>
      </c>
      <c r="CC431" s="37" t="str">
        <f t="shared" si="379"/>
        <v/>
      </c>
      <c r="CD431" s="37" t="str">
        <f t="shared" si="380"/>
        <v/>
      </c>
      <c r="CE431" s="37" t="str">
        <f t="shared" si="381"/>
        <v/>
      </c>
      <c r="CF431" s="37" t="str">
        <f t="shared" si="382"/>
        <v/>
      </c>
      <c r="CG431" s="37" t="str">
        <f t="shared" si="383"/>
        <v/>
      </c>
      <c r="CH431" s="37" t="str">
        <f t="shared" si="384"/>
        <v/>
      </c>
      <c r="CI431" s="37" t="str">
        <f t="shared" si="385"/>
        <v/>
      </c>
    </row>
    <row r="432" spans="1:87" ht="12.75">
      <c r="A432" s="16"/>
      <c r="B432" s="14" t="str">
        <f>'Gene Table'!E431</f>
        <v>MSH3</v>
      </c>
      <c r="C432" s="14" t="s">
        <v>185</v>
      </c>
      <c r="D432" s="15" t="str">
        <f>IF(SUM('Test Sample Data'!D$3:D$98)&gt;10,IF(AND(ISNUMBER('Test Sample Data'!D431),'Test Sample Data'!D431&lt;$B$1,'Test Sample Data'!D431&gt;0),'Test Sample Data'!D431,$B$1),"")</f>
        <v/>
      </c>
      <c r="E432" s="15" t="str">
        <f>IF(SUM('Test Sample Data'!E$3:E$98)&gt;10,IF(AND(ISNUMBER('Test Sample Data'!E431),'Test Sample Data'!E431&lt;$B$1,'Test Sample Data'!E431&gt;0),'Test Sample Data'!E431,$B$1),"")</f>
        <v/>
      </c>
      <c r="F432" s="15" t="str">
        <f>IF(SUM('Test Sample Data'!F$3:F$98)&gt;10,IF(AND(ISNUMBER('Test Sample Data'!F431),'Test Sample Data'!F431&lt;$B$1,'Test Sample Data'!F431&gt;0),'Test Sample Data'!F431,$B$1),"")</f>
        <v/>
      </c>
      <c r="G432" s="15" t="str">
        <f>IF(SUM('Test Sample Data'!G$3:G$98)&gt;10,IF(AND(ISNUMBER('Test Sample Data'!G431),'Test Sample Data'!G431&lt;$B$1,'Test Sample Data'!G431&gt;0),'Test Sample Data'!G431,$B$1),"")</f>
        <v/>
      </c>
      <c r="H432" s="15" t="str">
        <f>IF(SUM('Test Sample Data'!H$3:H$98)&gt;10,IF(AND(ISNUMBER('Test Sample Data'!H431),'Test Sample Data'!H431&lt;$B$1,'Test Sample Data'!H431&gt;0),'Test Sample Data'!H431,$B$1),"")</f>
        <v/>
      </c>
      <c r="I432" s="15" t="str">
        <f>IF(SUM('Test Sample Data'!I$3:I$98)&gt;10,IF(AND(ISNUMBER('Test Sample Data'!I431),'Test Sample Data'!I431&lt;$B$1,'Test Sample Data'!I431&gt;0),'Test Sample Data'!I431,$B$1),"")</f>
        <v/>
      </c>
      <c r="J432" s="15" t="str">
        <f>IF(SUM('Test Sample Data'!J$3:J$98)&gt;10,IF(AND(ISNUMBER('Test Sample Data'!J431),'Test Sample Data'!J431&lt;$B$1,'Test Sample Data'!J431&gt;0),'Test Sample Data'!J431,$B$1),"")</f>
        <v/>
      </c>
      <c r="K432" s="15" t="str">
        <f>IF(SUM('Test Sample Data'!K$3:K$98)&gt;10,IF(AND(ISNUMBER('Test Sample Data'!K431),'Test Sample Data'!K431&lt;$B$1,'Test Sample Data'!K431&gt;0),'Test Sample Data'!K431,$B$1),"")</f>
        <v/>
      </c>
      <c r="L432" s="15" t="str">
        <f>IF(SUM('Test Sample Data'!L$3:L$98)&gt;10,IF(AND(ISNUMBER('Test Sample Data'!L431),'Test Sample Data'!L431&lt;$B$1,'Test Sample Data'!L431&gt;0),'Test Sample Data'!L431,$B$1),"")</f>
        <v/>
      </c>
      <c r="M432" s="15" t="str">
        <f>IF(SUM('Test Sample Data'!M$3:M$98)&gt;10,IF(AND(ISNUMBER('Test Sample Data'!M431),'Test Sample Data'!M431&lt;$B$1,'Test Sample Data'!M431&gt;0),'Test Sample Data'!M431,$B$1),"")</f>
        <v/>
      </c>
      <c r="N432" s="15" t="str">
        <f>'Gene Table'!E431</f>
        <v>MSH3</v>
      </c>
      <c r="O432" s="14" t="s">
        <v>185</v>
      </c>
      <c r="P432" s="15" t="str">
        <f>IF(SUM('Control Sample Data'!D$3:D$98)&gt;10,IF(AND(ISNUMBER('Control Sample Data'!D431),'Control Sample Data'!D431&lt;$B$1,'Control Sample Data'!D431&gt;0),'Control Sample Data'!D431,$B$1),"")</f>
        <v/>
      </c>
      <c r="Q432" s="15" t="str">
        <f>IF(SUM('Control Sample Data'!E$3:E$98)&gt;10,IF(AND(ISNUMBER('Control Sample Data'!E431),'Control Sample Data'!E431&lt;$B$1,'Control Sample Data'!E431&gt;0),'Control Sample Data'!E431,$B$1),"")</f>
        <v/>
      </c>
      <c r="R432" s="15" t="str">
        <f>IF(SUM('Control Sample Data'!F$3:F$98)&gt;10,IF(AND(ISNUMBER('Control Sample Data'!F431),'Control Sample Data'!F431&lt;$B$1,'Control Sample Data'!F431&gt;0),'Control Sample Data'!F431,$B$1),"")</f>
        <v/>
      </c>
      <c r="S432" s="15" t="str">
        <f>IF(SUM('Control Sample Data'!G$3:G$98)&gt;10,IF(AND(ISNUMBER('Control Sample Data'!G431),'Control Sample Data'!G431&lt;$B$1,'Control Sample Data'!G431&gt;0),'Control Sample Data'!G431,$B$1),"")</f>
        <v/>
      </c>
      <c r="T432" s="15" t="str">
        <f>IF(SUM('Control Sample Data'!H$3:H$98)&gt;10,IF(AND(ISNUMBER('Control Sample Data'!H431),'Control Sample Data'!H431&lt;$B$1,'Control Sample Data'!H431&gt;0),'Control Sample Data'!H431,$B$1),"")</f>
        <v/>
      </c>
      <c r="U432" s="15" t="str">
        <f>IF(SUM('Control Sample Data'!I$3:I$98)&gt;10,IF(AND(ISNUMBER('Control Sample Data'!I431),'Control Sample Data'!I431&lt;$B$1,'Control Sample Data'!I431&gt;0),'Control Sample Data'!I431,$B$1),"")</f>
        <v/>
      </c>
      <c r="V432" s="15" t="str">
        <f>IF(SUM('Control Sample Data'!J$3:J$98)&gt;10,IF(AND(ISNUMBER('Control Sample Data'!J431),'Control Sample Data'!J431&lt;$B$1,'Control Sample Data'!J431&gt;0),'Control Sample Data'!J431,$B$1),"")</f>
        <v/>
      </c>
      <c r="W432" s="15" t="str">
        <f>IF(SUM('Control Sample Data'!K$3:K$98)&gt;10,IF(AND(ISNUMBER('Control Sample Data'!K431),'Control Sample Data'!K431&lt;$B$1,'Control Sample Data'!K431&gt;0),'Control Sample Data'!K431,$B$1),"")</f>
        <v/>
      </c>
      <c r="X432" s="15" t="str">
        <f>IF(SUM('Control Sample Data'!L$3:L$98)&gt;10,IF(AND(ISNUMBER('Control Sample Data'!L431),'Control Sample Data'!L431&lt;$B$1,'Control Sample Data'!L431&gt;0),'Control Sample Data'!L431,$B$1),"")</f>
        <v/>
      </c>
      <c r="Y432" s="15" t="str">
        <f>IF(SUM('Control Sample Data'!M$3:M$98)&gt;10,IF(AND(ISNUMBER('Control Sample Data'!M431),'Control Sample Data'!M431&lt;$B$1,'Control Sample Data'!M431&gt;0),'Control Sample Data'!M431,$B$1),"")</f>
        <v/>
      </c>
      <c r="AT432" s="34" t="str">
        <f t="shared" si="386"/>
        <v/>
      </c>
      <c r="AU432" s="34" t="str">
        <f t="shared" si="387"/>
        <v/>
      </c>
      <c r="AV432" s="34" t="str">
        <f t="shared" si="388"/>
        <v/>
      </c>
      <c r="AW432" s="34" t="str">
        <f t="shared" si="389"/>
        <v/>
      </c>
      <c r="AX432" s="34" t="str">
        <f t="shared" si="390"/>
        <v/>
      </c>
      <c r="AY432" s="34" t="str">
        <f t="shared" si="391"/>
        <v/>
      </c>
      <c r="AZ432" s="34" t="str">
        <f t="shared" si="392"/>
        <v/>
      </c>
      <c r="BA432" s="34" t="str">
        <f t="shared" si="393"/>
        <v/>
      </c>
      <c r="BB432" s="34" t="str">
        <f t="shared" si="394"/>
        <v/>
      </c>
      <c r="BC432" s="34" t="str">
        <f t="shared" si="394"/>
        <v/>
      </c>
      <c r="BD432" s="34" t="str">
        <f t="shared" si="356"/>
        <v/>
      </c>
      <c r="BE432" s="34" t="str">
        <f t="shared" si="357"/>
        <v/>
      </c>
      <c r="BF432" s="34" t="str">
        <f t="shared" si="358"/>
        <v/>
      </c>
      <c r="BG432" s="34" t="str">
        <f t="shared" si="359"/>
        <v/>
      </c>
      <c r="BH432" s="34" t="str">
        <f t="shared" si="360"/>
        <v/>
      </c>
      <c r="BI432" s="34" t="str">
        <f t="shared" si="361"/>
        <v/>
      </c>
      <c r="BJ432" s="34" t="str">
        <f t="shared" si="362"/>
        <v/>
      </c>
      <c r="BK432" s="34" t="str">
        <f t="shared" si="363"/>
        <v/>
      </c>
      <c r="BL432" s="34" t="str">
        <f t="shared" si="364"/>
        <v/>
      </c>
      <c r="BM432" s="34" t="str">
        <f t="shared" si="365"/>
        <v/>
      </c>
      <c r="BN432" s="36" t="e">
        <f t="shared" si="354"/>
        <v>#DIV/0!</v>
      </c>
      <c r="BO432" s="36" t="e">
        <f t="shared" si="355"/>
        <v>#DIV/0!</v>
      </c>
      <c r="BP432" s="37" t="str">
        <f t="shared" si="366"/>
        <v/>
      </c>
      <c r="BQ432" s="37" t="str">
        <f t="shared" si="367"/>
        <v/>
      </c>
      <c r="BR432" s="37" t="str">
        <f t="shared" si="368"/>
        <v/>
      </c>
      <c r="BS432" s="37" t="str">
        <f t="shared" si="369"/>
        <v/>
      </c>
      <c r="BT432" s="37" t="str">
        <f t="shared" si="370"/>
        <v/>
      </c>
      <c r="BU432" s="37" t="str">
        <f t="shared" si="371"/>
        <v/>
      </c>
      <c r="BV432" s="37" t="str">
        <f t="shared" si="372"/>
        <v/>
      </c>
      <c r="BW432" s="37" t="str">
        <f t="shared" si="373"/>
        <v/>
      </c>
      <c r="BX432" s="37" t="str">
        <f t="shared" si="374"/>
        <v/>
      </c>
      <c r="BY432" s="37" t="str">
        <f t="shared" si="375"/>
        <v/>
      </c>
      <c r="BZ432" s="37" t="str">
        <f t="shared" si="376"/>
        <v/>
      </c>
      <c r="CA432" s="37" t="str">
        <f t="shared" si="377"/>
        <v/>
      </c>
      <c r="CB432" s="37" t="str">
        <f t="shared" si="378"/>
        <v/>
      </c>
      <c r="CC432" s="37" t="str">
        <f t="shared" si="379"/>
        <v/>
      </c>
      <c r="CD432" s="37" t="str">
        <f t="shared" si="380"/>
        <v/>
      </c>
      <c r="CE432" s="37" t="str">
        <f t="shared" si="381"/>
        <v/>
      </c>
      <c r="CF432" s="37" t="str">
        <f t="shared" si="382"/>
        <v/>
      </c>
      <c r="CG432" s="37" t="str">
        <f t="shared" si="383"/>
        <v/>
      </c>
      <c r="CH432" s="37" t="str">
        <f t="shared" si="384"/>
        <v/>
      </c>
      <c r="CI432" s="37" t="str">
        <f t="shared" si="385"/>
        <v/>
      </c>
    </row>
    <row r="433" spans="1:87" ht="12.75">
      <c r="A433" s="16"/>
      <c r="B433" s="14" t="str">
        <f>'Gene Table'!E432</f>
        <v>MSH2</v>
      </c>
      <c r="C433" s="14" t="s">
        <v>189</v>
      </c>
      <c r="D433" s="15" t="str">
        <f>IF(SUM('Test Sample Data'!D$3:D$98)&gt;10,IF(AND(ISNUMBER('Test Sample Data'!D432),'Test Sample Data'!D432&lt;$B$1,'Test Sample Data'!D432&gt;0),'Test Sample Data'!D432,$B$1),"")</f>
        <v/>
      </c>
      <c r="E433" s="15" t="str">
        <f>IF(SUM('Test Sample Data'!E$3:E$98)&gt;10,IF(AND(ISNUMBER('Test Sample Data'!E432),'Test Sample Data'!E432&lt;$B$1,'Test Sample Data'!E432&gt;0),'Test Sample Data'!E432,$B$1),"")</f>
        <v/>
      </c>
      <c r="F433" s="15" t="str">
        <f>IF(SUM('Test Sample Data'!F$3:F$98)&gt;10,IF(AND(ISNUMBER('Test Sample Data'!F432),'Test Sample Data'!F432&lt;$B$1,'Test Sample Data'!F432&gt;0),'Test Sample Data'!F432,$B$1),"")</f>
        <v/>
      </c>
      <c r="G433" s="15" t="str">
        <f>IF(SUM('Test Sample Data'!G$3:G$98)&gt;10,IF(AND(ISNUMBER('Test Sample Data'!G432),'Test Sample Data'!G432&lt;$B$1,'Test Sample Data'!G432&gt;0),'Test Sample Data'!G432,$B$1),"")</f>
        <v/>
      </c>
      <c r="H433" s="15" t="str">
        <f>IF(SUM('Test Sample Data'!H$3:H$98)&gt;10,IF(AND(ISNUMBER('Test Sample Data'!H432),'Test Sample Data'!H432&lt;$B$1,'Test Sample Data'!H432&gt;0),'Test Sample Data'!H432,$B$1),"")</f>
        <v/>
      </c>
      <c r="I433" s="15" t="str">
        <f>IF(SUM('Test Sample Data'!I$3:I$98)&gt;10,IF(AND(ISNUMBER('Test Sample Data'!I432),'Test Sample Data'!I432&lt;$B$1,'Test Sample Data'!I432&gt;0),'Test Sample Data'!I432,$B$1),"")</f>
        <v/>
      </c>
      <c r="J433" s="15" t="str">
        <f>IF(SUM('Test Sample Data'!J$3:J$98)&gt;10,IF(AND(ISNUMBER('Test Sample Data'!J432),'Test Sample Data'!J432&lt;$B$1,'Test Sample Data'!J432&gt;0),'Test Sample Data'!J432,$B$1),"")</f>
        <v/>
      </c>
      <c r="K433" s="15" t="str">
        <f>IF(SUM('Test Sample Data'!K$3:K$98)&gt;10,IF(AND(ISNUMBER('Test Sample Data'!K432),'Test Sample Data'!K432&lt;$B$1,'Test Sample Data'!K432&gt;0),'Test Sample Data'!K432,$B$1),"")</f>
        <v/>
      </c>
      <c r="L433" s="15" t="str">
        <f>IF(SUM('Test Sample Data'!L$3:L$98)&gt;10,IF(AND(ISNUMBER('Test Sample Data'!L432),'Test Sample Data'!L432&lt;$B$1,'Test Sample Data'!L432&gt;0),'Test Sample Data'!L432,$B$1),"")</f>
        <v/>
      </c>
      <c r="M433" s="15" t="str">
        <f>IF(SUM('Test Sample Data'!M$3:M$98)&gt;10,IF(AND(ISNUMBER('Test Sample Data'!M432),'Test Sample Data'!M432&lt;$B$1,'Test Sample Data'!M432&gt;0),'Test Sample Data'!M432,$B$1),"")</f>
        <v/>
      </c>
      <c r="N433" s="15" t="str">
        <f>'Gene Table'!E432</f>
        <v>MSH2</v>
      </c>
      <c r="O433" s="14" t="s">
        <v>189</v>
      </c>
      <c r="P433" s="15" t="str">
        <f>IF(SUM('Control Sample Data'!D$3:D$98)&gt;10,IF(AND(ISNUMBER('Control Sample Data'!D432),'Control Sample Data'!D432&lt;$B$1,'Control Sample Data'!D432&gt;0),'Control Sample Data'!D432,$B$1),"")</f>
        <v/>
      </c>
      <c r="Q433" s="15" t="str">
        <f>IF(SUM('Control Sample Data'!E$3:E$98)&gt;10,IF(AND(ISNUMBER('Control Sample Data'!E432),'Control Sample Data'!E432&lt;$B$1,'Control Sample Data'!E432&gt;0),'Control Sample Data'!E432,$B$1),"")</f>
        <v/>
      </c>
      <c r="R433" s="15" t="str">
        <f>IF(SUM('Control Sample Data'!F$3:F$98)&gt;10,IF(AND(ISNUMBER('Control Sample Data'!F432),'Control Sample Data'!F432&lt;$B$1,'Control Sample Data'!F432&gt;0),'Control Sample Data'!F432,$B$1),"")</f>
        <v/>
      </c>
      <c r="S433" s="15" t="str">
        <f>IF(SUM('Control Sample Data'!G$3:G$98)&gt;10,IF(AND(ISNUMBER('Control Sample Data'!G432),'Control Sample Data'!G432&lt;$B$1,'Control Sample Data'!G432&gt;0),'Control Sample Data'!G432,$B$1),"")</f>
        <v/>
      </c>
      <c r="T433" s="15" t="str">
        <f>IF(SUM('Control Sample Data'!H$3:H$98)&gt;10,IF(AND(ISNUMBER('Control Sample Data'!H432),'Control Sample Data'!H432&lt;$B$1,'Control Sample Data'!H432&gt;0),'Control Sample Data'!H432,$B$1),"")</f>
        <v/>
      </c>
      <c r="U433" s="15" t="str">
        <f>IF(SUM('Control Sample Data'!I$3:I$98)&gt;10,IF(AND(ISNUMBER('Control Sample Data'!I432),'Control Sample Data'!I432&lt;$B$1,'Control Sample Data'!I432&gt;0),'Control Sample Data'!I432,$B$1),"")</f>
        <v/>
      </c>
      <c r="V433" s="15" t="str">
        <f>IF(SUM('Control Sample Data'!J$3:J$98)&gt;10,IF(AND(ISNUMBER('Control Sample Data'!J432),'Control Sample Data'!J432&lt;$B$1,'Control Sample Data'!J432&gt;0),'Control Sample Data'!J432,$B$1),"")</f>
        <v/>
      </c>
      <c r="W433" s="15" t="str">
        <f>IF(SUM('Control Sample Data'!K$3:K$98)&gt;10,IF(AND(ISNUMBER('Control Sample Data'!K432),'Control Sample Data'!K432&lt;$B$1,'Control Sample Data'!K432&gt;0),'Control Sample Data'!K432,$B$1),"")</f>
        <v/>
      </c>
      <c r="X433" s="15" t="str">
        <f>IF(SUM('Control Sample Data'!L$3:L$98)&gt;10,IF(AND(ISNUMBER('Control Sample Data'!L432),'Control Sample Data'!L432&lt;$B$1,'Control Sample Data'!L432&gt;0),'Control Sample Data'!L432,$B$1),"")</f>
        <v/>
      </c>
      <c r="Y433" s="15" t="str">
        <f>IF(SUM('Control Sample Data'!M$3:M$98)&gt;10,IF(AND(ISNUMBER('Control Sample Data'!M432),'Control Sample Data'!M432&lt;$B$1,'Control Sample Data'!M432&gt;0),'Control Sample Data'!M432,$B$1),"")</f>
        <v/>
      </c>
      <c r="AT433" s="34" t="str">
        <f t="shared" si="386"/>
        <v/>
      </c>
      <c r="AU433" s="34" t="str">
        <f t="shared" si="387"/>
        <v/>
      </c>
      <c r="AV433" s="34" t="str">
        <f t="shared" si="388"/>
        <v/>
      </c>
      <c r="AW433" s="34" t="str">
        <f t="shared" si="389"/>
        <v/>
      </c>
      <c r="AX433" s="34" t="str">
        <f t="shared" si="390"/>
        <v/>
      </c>
      <c r="AY433" s="34" t="str">
        <f t="shared" si="391"/>
        <v/>
      </c>
      <c r="AZ433" s="34" t="str">
        <f t="shared" si="392"/>
        <v/>
      </c>
      <c r="BA433" s="34" t="str">
        <f t="shared" si="393"/>
        <v/>
      </c>
      <c r="BB433" s="34" t="str">
        <f t="shared" si="394"/>
        <v/>
      </c>
      <c r="BC433" s="34" t="str">
        <f t="shared" si="394"/>
        <v/>
      </c>
      <c r="BD433" s="34" t="str">
        <f t="shared" si="356"/>
        <v/>
      </c>
      <c r="BE433" s="34" t="str">
        <f t="shared" si="357"/>
        <v/>
      </c>
      <c r="BF433" s="34" t="str">
        <f t="shared" si="358"/>
        <v/>
      </c>
      <c r="BG433" s="34" t="str">
        <f t="shared" si="359"/>
        <v/>
      </c>
      <c r="BH433" s="34" t="str">
        <f t="shared" si="360"/>
        <v/>
      </c>
      <c r="BI433" s="34" t="str">
        <f t="shared" si="361"/>
        <v/>
      </c>
      <c r="BJ433" s="34" t="str">
        <f t="shared" si="362"/>
        <v/>
      </c>
      <c r="BK433" s="34" t="str">
        <f t="shared" si="363"/>
        <v/>
      </c>
      <c r="BL433" s="34" t="str">
        <f t="shared" si="364"/>
        <v/>
      </c>
      <c r="BM433" s="34" t="str">
        <f t="shared" si="365"/>
        <v/>
      </c>
      <c r="BN433" s="36" t="e">
        <f t="shared" si="354"/>
        <v>#DIV/0!</v>
      </c>
      <c r="BO433" s="36" t="e">
        <f t="shared" si="355"/>
        <v>#DIV/0!</v>
      </c>
      <c r="BP433" s="37" t="str">
        <f t="shared" si="366"/>
        <v/>
      </c>
      <c r="BQ433" s="37" t="str">
        <f t="shared" si="367"/>
        <v/>
      </c>
      <c r="BR433" s="37" t="str">
        <f t="shared" si="368"/>
        <v/>
      </c>
      <c r="BS433" s="37" t="str">
        <f t="shared" si="369"/>
        <v/>
      </c>
      <c r="BT433" s="37" t="str">
        <f t="shared" si="370"/>
        <v/>
      </c>
      <c r="BU433" s="37" t="str">
        <f t="shared" si="371"/>
        <v/>
      </c>
      <c r="BV433" s="37" t="str">
        <f t="shared" si="372"/>
        <v/>
      </c>
      <c r="BW433" s="37" t="str">
        <f t="shared" si="373"/>
        <v/>
      </c>
      <c r="BX433" s="37" t="str">
        <f t="shared" si="374"/>
        <v/>
      </c>
      <c r="BY433" s="37" t="str">
        <f t="shared" si="375"/>
        <v/>
      </c>
      <c r="BZ433" s="37" t="str">
        <f t="shared" si="376"/>
        <v/>
      </c>
      <c r="CA433" s="37" t="str">
        <f t="shared" si="377"/>
        <v/>
      </c>
      <c r="CB433" s="37" t="str">
        <f t="shared" si="378"/>
        <v/>
      </c>
      <c r="CC433" s="37" t="str">
        <f t="shared" si="379"/>
        <v/>
      </c>
      <c r="CD433" s="37" t="str">
        <f t="shared" si="380"/>
        <v/>
      </c>
      <c r="CE433" s="37" t="str">
        <f t="shared" si="381"/>
        <v/>
      </c>
      <c r="CF433" s="37" t="str">
        <f t="shared" si="382"/>
        <v/>
      </c>
      <c r="CG433" s="37" t="str">
        <f t="shared" si="383"/>
        <v/>
      </c>
      <c r="CH433" s="37" t="str">
        <f t="shared" si="384"/>
        <v/>
      </c>
      <c r="CI433" s="37" t="str">
        <f t="shared" si="385"/>
        <v/>
      </c>
    </row>
    <row r="434" spans="1:87" ht="12.75">
      <c r="A434" s="16"/>
      <c r="B434" s="14" t="str">
        <f>'Gene Table'!E433</f>
        <v>MPG</v>
      </c>
      <c r="C434" s="14" t="s">
        <v>193</v>
      </c>
      <c r="D434" s="15" t="str">
        <f>IF(SUM('Test Sample Data'!D$3:D$98)&gt;10,IF(AND(ISNUMBER('Test Sample Data'!D433),'Test Sample Data'!D433&lt;$B$1,'Test Sample Data'!D433&gt;0),'Test Sample Data'!D433,$B$1),"")</f>
        <v/>
      </c>
      <c r="E434" s="15" t="str">
        <f>IF(SUM('Test Sample Data'!E$3:E$98)&gt;10,IF(AND(ISNUMBER('Test Sample Data'!E433),'Test Sample Data'!E433&lt;$B$1,'Test Sample Data'!E433&gt;0),'Test Sample Data'!E433,$B$1),"")</f>
        <v/>
      </c>
      <c r="F434" s="15" t="str">
        <f>IF(SUM('Test Sample Data'!F$3:F$98)&gt;10,IF(AND(ISNUMBER('Test Sample Data'!F433),'Test Sample Data'!F433&lt;$B$1,'Test Sample Data'!F433&gt;0),'Test Sample Data'!F433,$B$1),"")</f>
        <v/>
      </c>
      <c r="G434" s="15" t="str">
        <f>IF(SUM('Test Sample Data'!G$3:G$98)&gt;10,IF(AND(ISNUMBER('Test Sample Data'!G433),'Test Sample Data'!G433&lt;$B$1,'Test Sample Data'!G433&gt;0),'Test Sample Data'!G433,$B$1),"")</f>
        <v/>
      </c>
      <c r="H434" s="15" t="str">
        <f>IF(SUM('Test Sample Data'!H$3:H$98)&gt;10,IF(AND(ISNUMBER('Test Sample Data'!H433),'Test Sample Data'!H433&lt;$B$1,'Test Sample Data'!H433&gt;0),'Test Sample Data'!H433,$B$1),"")</f>
        <v/>
      </c>
      <c r="I434" s="15" t="str">
        <f>IF(SUM('Test Sample Data'!I$3:I$98)&gt;10,IF(AND(ISNUMBER('Test Sample Data'!I433),'Test Sample Data'!I433&lt;$B$1,'Test Sample Data'!I433&gt;0),'Test Sample Data'!I433,$B$1),"")</f>
        <v/>
      </c>
      <c r="J434" s="15" t="str">
        <f>IF(SUM('Test Sample Data'!J$3:J$98)&gt;10,IF(AND(ISNUMBER('Test Sample Data'!J433),'Test Sample Data'!J433&lt;$B$1,'Test Sample Data'!J433&gt;0),'Test Sample Data'!J433,$B$1),"")</f>
        <v/>
      </c>
      <c r="K434" s="15" t="str">
        <f>IF(SUM('Test Sample Data'!K$3:K$98)&gt;10,IF(AND(ISNUMBER('Test Sample Data'!K433),'Test Sample Data'!K433&lt;$B$1,'Test Sample Data'!K433&gt;0),'Test Sample Data'!K433,$B$1),"")</f>
        <v/>
      </c>
      <c r="L434" s="15" t="str">
        <f>IF(SUM('Test Sample Data'!L$3:L$98)&gt;10,IF(AND(ISNUMBER('Test Sample Data'!L433),'Test Sample Data'!L433&lt;$B$1,'Test Sample Data'!L433&gt;0),'Test Sample Data'!L433,$B$1),"")</f>
        <v/>
      </c>
      <c r="M434" s="15" t="str">
        <f>IF(SUM('Test Sample Data'!M$3:M$98)&gt;10,IF(AND(ISNUMBER('Test Sample Data'!M433),'Test Sample Data'!M433&lt;$B$1,'Test Sample Data'!M433&gt;0),'Test Sample Data'!M433,$B$1),"")</f>
        <v/>
      </c>
      <c r="N434" s="15" t="str">
        <f>'Gene Table'!E433</f>
        <v>MPG</v>
      </c>
      <c r="O434" s="14" t="s">
        <v>193</v>
      </c>
      <c r="P434" s="15" t="str">
        <f>IF(SUM('Control Sample Data'!D$3:D$98)&gt;10,IF(AND(ISNUMBER('Control Sample Data'!D433),'Control Sample Data'!D433&lt;$B$1,'Control Sample Data'!D433&gt;0),'Control Sample Data'!D433,$B$1),"")</f>
        <v/>
      </c>
      <c r="Q434" s="15" t="str">
        <f>IF(SUM('Control Sample Data'!E$3:E$98)&gt;10,IF(AND(ISNUMBER('Control Sample Data'!E433),'Control Sample Data'!E433&lt;$B$1,'Control Sample Data'!E433&gt;0),'Control Sample Data'!E433,$B$1),"")</f>
        <v/>
      </c>
      <c r="R434" s="15" t="str">
        <f>IF(SUM('Control Sample Data'!F$3:F$98)&gt;10,IF(AND(ISNUMBER('Control Sample Data'!F433),'Control Sample Data'!F433&lt;$B$1,'Control Sample Data'!F433&gt;0),'Control Sample Data'!F433,$B$1),"")</f>
        <v/>
      </c>
      <c r="S434" s="15" t="str">
        <f>IF(SUM('Control Sample Data'!G$3:G$98)&gt;10,IF(AND(ISNUMBER('Control Sample Data'!G433),'Control Sample Data'!G433&lt;$B$1,'Control Sample Data'!G433&gt;0),'Control Sample Data'!G433,$B$1),"")</f>
        <v/>
      </c>
      <c r="T434" s="15" t="str">
        <f>IF(SUM('Control Sample Data'!H$3:H$98)&gt;10,IF(AND(ISNUMBER('Control Sample Data'!H433),'Control Sample Data'!H433&lt;$B$1,'Control Sample Data'!H433&gt;0),'Control Sample Data'!H433,$B$1),"")</f>
        <v/>
      </c>
      <c r="U434" s="15" t="str">
        <f>IF(SUM('Control Sample Data'!I$3:I$98)&gt;10,IF(AND(ISNUMBER('Control Sample Data'!I433),'Control Sample Data'!I433&lt;$B$1,'Control Sample Data'!I433&gt;0),'Control Sample Data'!I433,$B$1),"")</f>
        <v/>
      </c>
      <c r="V434" s="15" t="str">
        <f>IF(SUM('Control Sample Data'!J$3:J$98)&gt;10,IF(AND(ISNUMBER('Control Sample Data'!J433),'Control Sample Data'!J433&lt;$B$1,'Control Sample Data'!J433&gt;0),'Control Sample Data'!J433,$B$1),"")</f>
        <v/>
      </c>
      <c r="W434" s="15" t="str">
        <f>IF(SUM('Control Sample Data'!K$3:K$98)&gt;10,IF(AND(ISNUMBER('Control Sample Data'!K433),'Control Sample Data'!K433&lt;$B$1,'Control Sample Data'!K433&gt;0),'Control Sample Data'!K433,$B$1),"")</f>
        <v/>
      </c>
      <c r="X434" s="15" t="str">
        <f>IF(SUM('Control Sample Data'!L$3:L$98)&gt;10,IF(AND(ISNUMBER('Control Sample Data'!L433),'Control Sample Data'!L433&lt;$B$1,'Control Sample Data'!L433&gt;0),'Control Sample Data'!L433,$B$1),"")</f>
        <v/>
      </c>
      <c r="Y434" s="15" t="str">
        <f>IF(SUM('Control Sample Data'!M$3:M$98)&gt;10,IF(AND(ISNUMBER('Control Sample Data'!M433),'Control Sample Data'!M433&lt;$B$1,'Control Sample Data'!M433&gt;0),'Control Sample Data'!M433,$B$1),"")</f>
        <v/>
      </c>
      <c r="AT434" s="34" t="str">
        <f t="shared" si="386"/>
        <v/>
      </c>
      <c r="AU434" s="34" t="str">
        <f t="shared" si="387"/>
        <v/>
      </c>
      <c r="AV434" s="34" t="str">
        <f t="shared" si="388"/>
        <v/>
      </c>
      <c r="AW434" s="34" t="str">
        <f t="shared" si="389"/>
        <v/>
      </c>
      <c r="AX434" s="34" t="str">
        <f t="shared" si="390"/>
        <v/>
      </c>
      <c r="AY434" s="34" t="str">
        <f t="shared" si="391"/>
        <v/>
      </c>
      <c r="AZ434" s="34" t="str">
        <f t="shared" si="392"/>
        <v/>
      </c>
      <c r="BA434" s="34" t="str">
        <f t="shared" si="393"/>
        <v/>
      </c>
      <c r="BB434" s="34" t="str">
        <f t="shared" si="394"/>
        <v/>
      </c>
      <c r="BC434" s="34" t="str">
        <f t="shared" si="394"/>
        <v/>
      </c>
      <c r="BD434" s="34" t="str">
        <f t="shared" si="356"/>
        <v/>
      </c>
      <c r="BE434" s="34" t="str">
        <f t="shared" si="357"/>
        <v/>
      </c>
      <c r="BF434" s="34" t="str">
        <f t="shared" si="358"/>
        <v/>
      </c>
      <c r="BG434" s="34" t="str">
        <f t="shared" si="359"/>
        <v/>
      </c>
      <c r="BH434" s="34" t="str">
        <f t="shared" si="360"/>
        <v/>
      </c>
      <c r="BI434" s="34" t="str">
        <f t="shared" si="361"/>
        <v/>
      </c>
      <c r="BJ434" s="34" t="str">
        <f t="shared" si="362"/>
        <v/>
      </c>
      <c r="BK434" s="34" t="str">
        <f t="shared" si="363"/>
        <v/>
      </c>
      <c r="BL434" s="34" t="str">
        <f t="shared" si="364"/>
        <v/>
      </c>
      <c r="BM434" s="34" t="str">
        <f t="shared" si="365"/>
        <v/>
      </c>
      <c r="BN434" s="36" t="e">
        <f t="shared" si="354"/>
        <v>#DIV/0!</v>
      </c>
      <c r="BO434" s="36" t="e">
        <f t="shared" si="355"/>
        <v>#DIV/0!</v>
      </c>
      <c r="BP434" s="37" t="str">
        <f t="shared" si="366"/>
        <v/>
      </c>
      <c r="BQ434" s="37" t="str">
        <f t="shared" si="367"/>
        <v/>
      </c>
      <c r="BR434" s="37" t="str">
        <f t="shared" si="368"/>
        <v/>
      </c>
      <c r="BS434" s="37" t="str">
        <f t="shared" si="369"/>
        <v/>
      </c>
      <c r="BT434" s="37" t="str">
        <f t="shared" si="370"/>
        <v/>
      </c>
      <c r="BU434" s="37" t="str">
        <f t="shared" si="371"/>
        <v/>
      </c>
      <c r="BV434" s="37" t="str">
        <f t="shared" si="372"/>
        <v/>
      </c>
      <c r="BW434" s="37" t="str">
        <f t="shared" si="373"/>
        <v/>
      </c>
      <c r="BX434" s="37" t="str">
        <f t="shared" si="374"/>
        <v/>
      </c>
      <c r="BY434" s="37" t="str">
        <f t="shared" si="375"/>
        <v/>
      </c>
      <c r="BZ434" s="37" t="str">
        <f t="shared" si="376"/>
        <v/>
      </c>
      <c r="CA434" s="37" t="str">
        <f t="shared" si="377"/>
        <v/>
      </c>
      <c r="CB434" s="37" t="str">
        <f t="shared" si="378"/>
        <v/>
      </c>
      <c r="CC434" s="37" t="str">
        <f t="shared" si="379"/>
        <v/>
      </c>
      <c r="CD434" s="37" t="str">
        <f t="shared" si="380"/>
        <v/>
      </c>
      <c r="CE434" s="37" t="str">
        <f t="shared" si="381"/>
        <v/>
      </c>
      <c r="CF434" s="37" t="str">
        <f t="shared" si="382"/>
        <v/>
      </c>
      <c r="CG434" s="37" t="str">
        <f t="shared" si="383"/>
        <v/>
      </c>
      <c r="CH434" s="37" t="str">
        <f t="shared" si="384"/>
        <v/>
      </c>
      <c r="CI434" s="37" t="str">
        <f t="shared" si="385"/>
        <v/>
      </c>
    </row>
    <row r="435" spans="1:87" ht="12.75">
      <c r="A435" s="16"/>
      <c r="B435" s="14" t="str">
        <f>'Gene Table'!E434</f>
        <v>MMP12</v>
      </c>
      <c r="C435" s="14" t="s">
        <v>197</v>
      </c>
      <c r="D435" s="15" t="str">
        <f>IF(SUM('Test Sample Data'!D$3:D$98)&gt;10,IF(AND(ISNUMBER('Test Sample Data'!D434),'Test Sample Data'!D434&lt;$B$1,'Test Sample Data'!D434&gt;0),'Test Sample Data'!D434,$B$1),"")</f>
        <v/>
      </c>
      <c r="E435" s="15" t="str">
        <f>IF(SUM('Test Sample Data'!E$3:E$98)&gt;10,IF(AND(ISNUMBER('Test Sample Data'!E434),'Test Sample Data'!E434&lt;$B$1,'Test Sample Data'!E434&gt;0),'Test Sample Data'!E434,$B$1),"")</f>
        <v/>
      </c>
      <c r="F435" s="15" t="str">
        <f>IF(SUM('Test Sample Data'!F$3:F$98)&gt;10,IF(AND(ISNUMBER('Test Sample Data'!F434),'Test Sample Data'!F434&lt;$B$1,'Test Sample Data'!F434&gt;0),'Test Sample Data'!F434,$B$1),"")</f>
        <v/>
      </c>
      <c r="G435" s="15" t="str">
        <f>IF(SUM('Test Sample Data'!G$3:G$98)&gt;10,IF(AND(ISNUMBER('Test Sample Data'!G434),'Test Sample Data'!G434&lt;$B$1,'Test Sample Data'!G434&gt;0),'Test Sample Data'!G434,$B$1),"")</f>
        <v/>
      </c>
      <c r="H435" s="15" t="str">
        <f>IF(SUM('Test Sample Data'!H$3:H$98)&gt;10,IF(AND(ISNUMBER('Test Sample Data'!H434),'Test Sample Data'!H434&lt;$B$1,'Test Sample Data'!H434&gt;0),'Test Sample Data'!H434,$B$1),"")</f>
        <v/>
      </c>
      <c r="I435" s="15" t="str">
        <f>IF(SUM('Test Sample Data'!I$3:I$98)&gt;10,IF(AND(ISNUMBER('Test Sample Data'!I434),'Test Sample Data'!I434&lt;$B$1,'Test Sample Data'!I434&gt;0),'Test Sample Data'!I434,$B$1),"")</f>
        <v/>
      </c>
      <c r="J435" s="15" t="str">
        <f>IF(SUM('Test Sample Data'!J$3:J$98)&gt;10,IF(AND(ISNUMBER('Test Sample Data'!J434),'Test Sample Data'!J434&lt;$B$1,'Test Sample Data'!J434&gt;0),'Test Sample Data'!J434,$B$1),"")</f>
        <v/>
      </c>
      <c r="K435" s="15" t="str">
        <f>IF(SUM('Test Sample Data'!K$3:K$98)&gt;10,IF(AND(ISNUMBER('Test Sample Data'!K434),'Test Sample Data'!K434&lt;$B$1,'Test Sample Data'!K434&gt;0),'Test Sample Data'!K434,$B$1),"")</f>
        <v/>
      </c>
      <c r="L435" s="15" t="str">
        <f>IF(SUM('Test Sample Data'!L$3:L$98)&gt;10,IF(AND(ISNUMBER('Test Sample Data'!L434),'Test Sample Data'!L434&lt;$B$1,'Test Sample Data'!L434&gt;0),'Test Sample Data'!L434,$B$1),"")</f>
        <v/>
      </c>
      <c r="M435" s="15" t="str">
        <f>IF(SUM('Test Sample Data'!M$3:M$98)&gt;10,IF(AND(ISNUMBER('Test Sample Data'!M434),'Test Sample Data'!M434&lt;$B$1,'Test Sample Data'!M434&gt;0),'Test Sample Data'!M434,$B$1),"")</f>
        <v/>
      </c>
      <c r="N435" s="15" t="str">
        <f>'Gene Table'!E434</f>
        <v>MMP12</v>
      </c>
      <c r="O435" s="14" t="s">
        <v>197</v>
      </c>
      <c r="P435" s="15" t="str">
        <f>IF(SUM('Control Sample Data'!D$3:D$98)&gt;10,IF(AND(ISNUMBER('Control Sample Data'!D434),'Control Sample Data'!D434&lt;$B$1,'Control Sample Data'!D434&gt;0),'Control Sample Data'!D434,$B$1),"")</f>
        <v/>
      </c>
      <c r="Q435" s="15" t="str">
        <f>IF(SUM('Control Sample Data'!E$3:E$98)&gt;10,IF(AND(ISNUMBER('Control Sample Data'!E434),'Control Sample Data'!E434&lt;$B$1,'Control Sample Data'!E434&gt;0),'Control Sample Data'!E434,$B$1),"")</f>
        <v/>
      </c>
      <c r="R435" s="15" t="str">
        <f>IF(SUM('Control Sample Data'!F$3:F$98)&gt;10,IF(AND(ISNUMBER('Control Sample Data'!F434),'Control Sample Data'!F434&lt;$B$1,'Control Sample Data'!F434&gt;0),'Control Sample Data'!F434,$B$1),"")</f>
        <v/>
      </c>
      <c r="S435" s="15" t="str">
        <f>IF(SUM('Control Sample Data'!G$3:G$98)&gt;10,IF(AND(ISNUMBER('Control Sample Data'!G434),'Control Sample Data'!G434&lt;$B$1,'Control Sample Data'!G434&gt;0),'Control Sample Data'!G434,$B$1),"")</f>
        <v/>
      </c>
      <c r="T435" s="15" t="str">
        <f>IF(SUM('Control Sample Data'!H$3:H$98)&gt;10,IF(AND(ISNUMBER('Control Sample Data'!H434),'Control Sample Data'!H434&lt;$B$1,'Control Sample Data'!H434&gt;0),'Control Sample Data'!H434,$B$1),"")</f>
        <v/>
      </c>
      <c r="U435" s="15" t="str">
        <f>IF(SUM('Control Sample Data'!I$3:I$98)&gt;10,IF(AND(ISNUMBER('Control Sample Data'!I434),'Control Sample Data'!I434&lt;$B$1,'Control Sample Data'!I434&gt;0),'Control Sample Data'!I434,$B$1),"")</f>
        <v/>
      </c>
      <c r="V435" s="15" t="str">
        <f>IF(SUM('Control Sample Data'!J$3:J$98)&gt;10,IF(AND(ISNUMBER('Control Sample Data'!J434),'Control Sample Data'!J434&lt;$B$1,'Control Sample Data'!J434&gt;0),'Control Sample Data'!J434,$B$1),"")</f>
        <v/>
      </c>
      <c r="W435" s="15" t="str">
        <f>IF(SUM('Control Sample Data'!K$3:K$98)&gt;10,IF(AND(ISNUMBER('Control Sample Data'!K434),'Control Sample Data'!K434&lt;$B$1,'Control Sample Data'!K434&gt;0),'Control Sample Data'!K434,$B$1),"")</f>
        <v/>
      </c>
      <c r="X435" s="15" t="str">
        <f>IF(SUM('Control Sample Data'!L$3:L$98)&gt;10,IF(AND(ISNUMBER('Control Sample Data'!L434),'Control Sample Data'!L434&lt;$B$1,'Control Sample Data'!L434&gt;0),'Control Sample Data'!L434,$B$1),"")</f>
        <v/>
      </c>
      <c r="Y435" s="15" t="str">
        <f>IF(SUM('Control Sample Data'!M$3:M$98)&gt;10,IF(AND(ISNUMBER('Control Sample Data'!M434),'Control Sample Data'!M434&lt;$B$1,'Control Sample Data'!M434&gt;0),'Control Sample Data'!M434,$B$1),"")</f>
        <v/>
      </c>
      <c r="AT435" s="34" t="str">
        <f t="shared" si="386"/>
        <v/>
      </c>
      <c r="AU435" s="34" t="str">
        <f t="shared" si="387"/>
        <v/>
      </c>
      <c r="AV435" s="34" t="str">
        <f t="shared" si="388"/>
        <v/>
      </c>
      <c r="AW435" s="34" t="str">
        <f t="shared" si="389"/>
        <v/>
      </c>
      <c r="AX435" s="34" t="str">
        <f t="shared" si="390"/>
        <v/>
      </c>
      <c r="AY435" s="34" t="str">
        <f t="shared" si="391"/>
        <v/>
      </c>
      <c r="AZ435" s="34" t="str">
        <f t="shared" si="392"/>
        <v/>
      </c>
      <c r="BA435" s="34" t="str">
        <f t="shared" si="393"/>
        <v/>
      </c>
      <c r="BB435" s="34" t="str">
        <f t="shared" si="394"/>
        <v/>
      </c>
      <c r="BC435" s="34" t="str">
        <f t="shared" si="394"/>
        <v/>
      </c>
      <c r="BD435" s="34" t="str">
        <f t="shared" si="356"/>
        <v/>
      </c>
      <c r="BE435" s="34" t="str">
        <f t="shared" si="357"/>
        <v/>
      </c>
      <c r="BF435" s="34" t="str">
        <f t="shared" si="358"/>
        <v/>
      </c>
      <c r="BG435" s="34" t="str">
        <f t="shared" si="359"/>
        <v/>
      </c>
      <c r="BH435" s="34" t="str">
        <f t="shared" si="360"/>
        <v/>
      </c>
      <c r="BI435" s="34" t="str">
        <f t="shared" si="361"/>
        <v/>
      </c>
      <c r="BJ435" s="34" t="str">
        <f t="shared" si="362"/>
        <v/>
      </c>
      <c r="BK435" s="34" t="str">
        <f t="shared" si="363"/>
        <v/>
      </c>
      <c r="BL435" s="34" t="str">
        <f t="shared" si="364"/>
        <v/>
      </c>
      <c r="BM435" s="34" t="str">
        <f t="shared" si="365"/>
        <v/>
      </c>
      <c r="BN435" s="36" t="e">
        <f t="shared" si="354"/>
        <v>#DIV/0!</v>
      </c>
      <c r="BO435" s="36" t="e">
        <f t="shared" si="355"/>
        <v>#DIV/0!</v>
      </c>
      <c r="BP435" s="37" t="str">
        <f t="shared" si="366"/>
        <v/>
      </c>
      <c r="BQ435" s="37" t="str">
        <f t="shared" si="367"/>
        <v/>
      </c>
      <c r="BR435" s="37" t="str">
        <f t="shared" si="368"/>
        <v/>
      </c>
      <c r="BS435" s="37" t="str">
        <f t="shared" si="369"/>
        <v/>
      </c>
      <c r="BT435" s="37" t="str">
        <f t="shared" si="370"/>
        <v/>
      </c>
      <c r="BU435" s="37" t="str">
        <f t="shared" si="371"/>
        <v/>
      </c>
      <c r="BV435" s="37" t="str">
        <f t="shared" si="372"/>
        <v/>
      </c>
      <c r="BW435" s="37" t="str">
        <f t="shared" si="373"/>
        <v/>
      </c>
      <c r="BX435" s="37" t="str">
        <f t="shared" si="374"/>
        <v/>
      </c>
      <c r="BY435" s="37" t="str">
        <f t="shared" si="375"/>
        <v/>
      </c>
      <c r="BZ435" s="37" t="str">
        <f t="shared" si="376"/>
        <v/>
      </c>
      <c r="CA435" s="37" t="str">
        <f t="shared" si="377"/>
        <v/>
      </c>
      <c r="CB435" s="37" t="str">
        <f t="shared" si="378"/>
        <v/>
      </c>
      <c r="CC435" s="37" t="str">
        <f t="shared" si="379"/>
        <v/>
      </c>
      <c r="CD435" s="37" t="str">
        <f t="shared" si="380"/>
        <v/>
      </c>
      <c r="CE435" s="37" t="str">
        <f t="shared" si="381"/>
        <v/>
      </c>
      <c r="CF435" s="37" t="str">
        <f t="shared" si="382"/>
        <v/>
      </c>
      <c r="CG435" s="37" t="str">
        <f t="shared" si="383"/>
        <v/>
      </c>
      <c r="CH435" s="37" t="str">
        <f t="shared" si="384"/>
        <v/>
      </c>
      <c r="CI435" s="37" t="str">
        <f t="shared" si="385"/>
        <v/>
      </c>
    </row>
    <row r="436" spans="1:87" ht="12.75">
      <c r="A436" s="16"/>
      <c r="B436" s="14" t="str">
        <f>'Gene Table'!E435</f>
        <v>KITLG</v>
      </c>
      <c r="C436" s="14" t="s">
        <v>201</v>
      </c>
      <c r="D436" s="15" t="str">
        <f>IF(SUM('Test Sample Data'!D$3:D$98)&gt;10,IF(AND(ISNUMBER('Test Sample Data'!D435),'Test Sample Data'!D435&lt;$B$1,'Test Sample Data'!D435&gt;0),'Test Sample Data'!D435,$B$1),"")</f>
        <v/>
      </c>
      <c r="E436" s="15" t="str">
        <f>IF(SUM('Test Sample Data'!E$3:E$98)&gt;10,IF(AND(ISNUMBER('Test Sample Data'!E435),'Test Sample Data'!E435&lt;$B$1,'Test Sample Data'!E435&gt;0),'Test Sample Data'!E435,$B$1),"")</f>
        <v/>
      </c>
      <c r="F436" s="15" t="str">
        <f>IF(SUM('Test Sample Data'!F$3:F$98)&gt;10,IF(AND(ISNUMBER('Test Sample Data'!F435),'Test Sample Data'!F435&lt;$B$1,'Test Sample Data'!F435&gt;0),'Test Sample Data'!F435,$B$1),"")</f>
        <v/>
      </c>
      <c r="G436" s="15" t="str">
        <f>IF(SUM('Test Sample Data'!G$3:G$98)&gt;10,IF(AND(ISNUMBER('Test Sample Data'!G435),'Test Sample Data'!G435&lt;$B$1,'Test Sample Data'!G435&gt;0),'Test Sample Data'!G435,$B$1),"")</f>
        <v/>
      </c>
      <c r="H436" s="15" t="str">
        <f>IF(SUM('Test Sample Data'!H$3:H$98)&gt;10,IF(AND(ISNUMBER('Test Sample Data'!H435),'Test Sample Data'!H435&lt;$B$1,'Test Sample Data'!H435&gt;0),'Test Sample Data'!H435,$B$1),"")</f>
        <v/>
      </c>
      <c r="I436" s="15" t="str">
        <f>IF(SUM('Test Sample Data'!I$3:I$98)&gt;10,IF(AND(ISNUMBER('Test Sample Data'!I435),'Test Sample Data'!I435&lt;$B$1,'Test Sample Data'!I435&gt;0),'Test Sample Data'!I435,$B$1),"")</f>
        <v/>
      </c>
      <c r="J436" s="15" t="str">
        <f>IF(SUM('Test Sample Data'!J$3:J$98)&gt;10,IF(AND(ISNUMBER('Test Sample Data'!J435),'Test Sample Data'!J435&lt;$B$1,'Test Sample Data'!J435&gt;0),'Test Sample Data'!J435,$B$1),"")</f>
        <v/>
      </c>
      <c r="K436" s="15" t="str">
        <f>IF(SUM('Test Sample Data'!K$3:K$98)&gt;10,IF(AND(ISNUMBER('Test Sample Data'!K435),'Test Sample Data'!K435&lt;$B$1,'Test Sample Data'!K435&gt;0),'Test Sample Data'!K435,$B$1),"")</f>
        <v/>
      </c>
      <c r="L436" s="15" t="str">
        <f>IF(SUM('Test Sample Data'!L$3:L$98)&gt;10,IF(AND(ISNUMBER('Test Sample Data'!L435),'Test Sample Data'!L435&lt;$B$1,'Test Sample Data'!L435&gt;0),'Test Sample Data'!L435,$B$1),"")</f>
        <v/>
      </c>
      <c r="M436" s="15" t="str">
        <f>IF(SUM('Test Sample Data'!M$3:M$98)&gt;10,IF(AND(ISNUMBER('Test Sample Data'!M435),'Test Sample Data'!M435&lt;$B$1,'Test Sample Data'!M435&gt;0),'Test Sample Data'!M435,$B$1),"")</f>
        <v/>
      </c>
      <c r="N436" s="15" t="str">
        <f>'Gene Table'!E435</f>
        <v>KITLG</v>
      </c>
      <c r="O436" s="14" t="s">
        <v>201</v>
      </c>
      <c r="P436" s="15" t="str">
        <f>IF(SUM('Control Sample Data'!D$3:D$98)&gt;10,IF(AND(ISNUMBER('Control Sample Data'!D435),'Control Sample Data'!D435&lt;$B$1,'Control Sample Data'!D435&gt;0),'Control Sample Data'!D435,$B$1),"")</f>
        <v/>
      </c>
      <c r="Q436" s="15" t="str">
        <f>IF(SUM('Control Sample Data'!E$3:E$98)&gt;10,IF(AND(ISNUMBER('Control Sample Data'!E435),'Control Sample Data'!E435&lt;$B$1,'Control Sample Data'!E435&gt;0),'Control Sample Data'!E435,$B$1),"")</f>
        <v/>
      </c>
      <c r="R436" s="15" t="str">
        <f>IF(SUM('Control Sample Data'!F$3:F$98)&gt;10,IF(AND(ISNUMBER('Control Sample Data'!F435),'Control Sample Data'!F435&lt;$B$1,'Control Sample Data'!F435&gt;0),'Control Sample Data'!F435,$B$1),"")</f>
        <v/>
      </c>
      <c r="S436" s="15" t="str">
        <f>IF(SUM('Control Sample Data'!G$3:G$98)&gt;10,IF(AND(ISNUMBER('Control Sample Data'!G435),'Control Sample Data'!G435&lt;$B$1,'Control Sample Data'!G435&gt;0),'Control Sample Data'!G435,$B$1),"")</f>
        <v/>
      </c>
      <c r="T436" s="15" t="str">
        <f>IF(SUM('Control Sample Data'!H$3:H$98)&gt;10,IF(AND(ISNUMBER('Control Sample Data'!H435),'Control Sample Data'!H435&lt;$B$1,'Control Sample Data'!H435&gt;0),'Control Sample Data'!H435,$B$1),"")</f>
        <v/>
      </c>
      <c r="U436" s="15" t="str">
        <f>IF(SUM('Control Sample Data'!I$3:I$98)&gt;10,IF(AND(ISNUMBER('Control Sample Data'!I435),'Control Sample Data'!I435&lt;$B$1,'Control Sample Data'!I435&gt;0),'Control Sample Data'!I435,$B$1),"")</f>
        <v/>
      </c>
      <c r="V436" s="15" t="str">
        <f>IF(SUM('Control Sample Data'!J$3:J$98)&gt;10,IF(AND(ISNUMBER('Control Sample Data'!J435),'Control Sample Data'!J435&lt;$B$1,'Control Sample Data'!J435&gt;0),'Control Sample Data'!J435,$B$1),"")</f>
        <v/>
      </c>
      <c r="W436" s="15" t="str">
        <f>IF(SUM('Control Sample Data'!K$3:K$98)&gt;10,IF(AND(ISNUMBER('Control Sample Data'!K435),'Control Sample Data'!K435&lt;$B$1,'Control Sample Data'!K435&gt;0),'Control Sample Data'!K435,$B$1),"")</f>
        <v/>
      </c>
      <c r="X436" s="15" t="str">
        <f>IF(SUM('Control Sample Data'!L$3:L$98)&gt;10,IF(AND(ISNUMBER('Control Sample Data'!L435),'Control Sample Data'!L435&lt;$B$1,'Control Sample Data'!L435&gt;0),'Control Sample Data'!L435,$B$1),"")</f>
        <v/>
      </c>
      <c r="Y436" s="15" t="str">
        <f>IF(SUM('Control Sample Data'!M$3:M$98)&gt;10,IF(AND(ISNUMBER('Control Sample Data'!M435),'Control Sample Data'!M435&lt;$B$1,'Control Sample Data'!M435&gt;0),'Control Sample Data'!M435,$B$1),"")</f>
        <v/>
      </c>
      <c r="AT436" s="34" t="str">
        <f t="shared" si="386"/>
        <v/>
      </c>
      <c r="AU436" s="34" t="str">
        <f t="shared" si="387"/>
        <v/>
      </c>
      <c r="AV436" s="34" t="str">
        <f t="shared" si="388"/>
        <v/>
      </c>
      <c r="AW436" s="34" t="str">
        <f t="shared" si="389"/>
        <v/>
      </c>
      <c r="AX436" s="34" t="str">
        <f t="shared" si="390"/>
        <v/>
      </c>
      <c r="AY436" s="34" t="str">
        <f t="shared" si="391"/>
        <v/>
      </c>
      <c r="AZ436" s="34" t="str">
        <f t="shared" si="392"/>
        <v/>
      </c>
      <c r="BA436" s="34" t="str">
        <f t="shared" si="393"/>
        <v/>
      </c>
      <c r="BB436" s="34" t="str">
        <f t="shared" si="394"/>
        <v/>
      </c>
      <c r="BC436" s="34" t="str">
        <f t="shared" si="394"/>
        <v/>
      </c>
      <c r="BD436" s="34" t="str">
        <f t="shared" si="356"/>
        <v/>
      </c>
      <c r="BE436" s="34" t="str">
        <f t="shared" si="357"/>
        <v/>
      </c>
      <c r="BF436" s="34" t="str">
        <f t="shared" si="358"/>
        <v/>
      </c>
      <c r="BG436" s="34" t="str">
        <f t="shared" si="359"/>
        <v/>
      </c>
      <c r="BH436" s="34" t="str">
        <f t="shared" si="360"/>
        <v/>
      </c>
      <c r="BI436" s="34" t="str">
        <f t="shared" si="361"/>
        <v/>
      </c>
      <c r="BJ436" s="34" t="str">
        <f t="shared" si="362"/>
        <v/>
      </c>
      <c r="BK436" s="34" t="str">
        <f t="shared" si="363"/>
        <v/>
      </c>
      <c r="BL436" s="34" t="str">
        <f t="shared" si="364"/>
        <v/>
      </c>
      <c r="BM436" s="34" t="str">
        <f t="shared" si="365"/>
        <v/>
      </c>
      <c r="BN436" s="36" t="e">
        <f t="shared" si="354"/>
        <v>#DIV/0!</v>
      </c>
      <c r="BO436" s="36" t="e">
        <f t="shared" si="355"/>
        <v>#DIV/0!</v>
      </c>
      <c r="BP436" s="37" t="str">
        <f t="shared" si="366"/>
        <v/>
      </c>
      <c r="BQ436" s="37" t="str">
        <f t="shared" si="367"/>
        <v/>
      </c>
      <c r="BR436" s="37" t="str">
        <f t="shared" si="368"/>
        <v/>
      </c>
      <c r="BS436" s="37" t="str">
        <f t="shared" si="369"/>
        <v/>
      </c>
      <c r="BT436" s="37" t="str">
        <f t="shared" si="370"/>
        <v/>
      </c>
      <c r="BU436" s="37" t="str">
        <f t="shared" si="371"/>
        <v/>
      </c>
      <c r="BV436" s="37" t="str">
        <f t="shared" si="372"/>
        <v/>
      </c>
      <c r="BW436" s="37" t="str">
        <f t="shared" si="373"/>
        <v/>
      </c>
      <c r="BX436" s="37" t="str">
        <f t="shared" si="374"/>
        <v/>
      </c>
      <c r="BY436" s="37" t="str">
        <f t="shared" si="375"/>
        <v/>
      </c>
      <c r="BZ436" s="37" t="str">
        <f t="shared" si="376"/>
        <v/>
      </c>
      <c r="CA436" s="37" t="str">
        <f t="shared" si="377"/>
        <v/>
      </c>
      <c r="CB436" s="37" t="str">
        <f t="shared" si="378"/>
        <v/>
      </c>
      <c r="CC436" s="37" t="str">
        <f t="shared" si="379"/>
        <v/>
      </c>
      <c r="CD436" s="37" t="str">
        <f t="shared" si="380"/>
        <v/>
      </c>
      <c r="CE436" s="37" t="str">
        <f t="shared" si="381"/>
        <v/>
      </c>
      <c r="CF436" s="37" t="str">
        <f t="shared" si="382"/>
        <v/>
      </c>
      <c r="CG436" s="37" t="str">
        <f t="shared" si="383"/>
        <v/>
      </c>
      <c r="CH436" s="37" t="str">
        <f t="shared" si="384"/>
        <v/>
      </c>
      <c r="CI436" s="37" t="str">
        <f t="shared" si="385"/>
        <v/>
      </c>
    </row>
    <row r="437" spans="1:87" ht="12.75">
      <c r="A437" s="16"/>
      <c r="B437" s="14" t="str">
        <f>'Gene Table'!E436</f>
        <v>MDM4</v>
      </c>
      <c r="C437" s="14" t="s">
        <v>205</v>
      </c>
      <c r="D437" s="15" t="str">
        <f>IF(SUM('Test Sample Data'!D$3:D$98)&gt;10,IF(AND(ISNUMBER('Test Sample Data'!D436),'Test Sample Data'!D436&lt;$B$1,'Test Sample Data'!D436&gt;0),'Test Sample Data'!D436,$B$1),"")</f>
        <v/>
      </c>
      <c r="E437" s="15" t="str">
        <f>IF(SUM('Test Sample Data'!E$3:E$98)&gt;10,IF(AND(ISNUMBER('Test Sample Data'!E436),'Test Sample Data'!E436&lt;$B$1,'Test Sample Data'!E436&gt;0),'Test Sample Data'!E436,$B$1),"")</f>
        <v/>
      </c>
      <c r="F437" s="15" t="str">
        <f>IF(SUM('Test Sample Data'!F$3:F$98)&gt;10,IF(AND(ISNUMBER('Test Sample Data'!F436),'Test Sample Data'!F436&lt;$B$1,'Test Sample Data'!F436&gt;0),'Test Sample Data'!F436,$B$1),"")</f>
        <v/>
      </c>
      <c r="G437" s="15" t="str">
        <f>IF(SUM('Test Sample Data'!G$3:G$98)&gt;10,IF(AND(ISNUMBER('Test Sample Data'!G436),'Test Sample Data'!G436&lt;$B$1,'Test Sample Data'!G436&gt;0),'Test Sample Data'!G436,$B$1),"")</f>
        <v/>
      </c>
      <c r="H437" s="15" t="str">
        <f>IF(SUM('Test Sample Data'!H$3:H$98)&gt;10,IF(AND(ISNUMBER('Test Sample Data'!H436),'Test Sample Data'!H436&lt;$B$1,'Test Sample Data'!H436&gt;0),'Test Sample Data'!H436,$B$1),"")</f>
        <v/>
      </c>
      <c r="I437" s="15" t="str">
        <f>IF(SUM('Test Sample Data'!I$3:I$98)&gt;10,IF(AND(ISNUMBER('Test Sample Data'!I436),'Test Sample Data'!I436&lt;$B$1,'Test Sample Data'!I436&gt;0),'Test Sample Data'!I436,$B$1),"")</f>
        <v/>
      </c>
      <c r="J437" s="15" t="str">
        <f>IF(SUM('Test Sample Data'!J$3:J$98)&gt;10,IF(AND(ISNUMBER('Test Sample Data'!J436),'Test Sample Data'!J436&lt;$B$1,'Test Sample Data'!J436&gt;0),'Test Sample Data'!J436,$B$1),"")</f>
        <v/>
      </c>
      <c r="K437" s="15" t="str">
        <f>IF(SUM('Test Sample Data'!K$3:K$98)&gt;10,IF(AND(ISNUMBER('Test Sample Data'!K436),'Test Sample Data'!K436&lt;$B$1,'Test Sample Data'!K436&gt;0),'Test Sample Data'!K436,$B$1),"")</f>
        <v/>
      </c>
      <c r="L437" s="15" t="str">
        <f>IF(SUM('Test Sample Data'!L$3:L$98)&gt;10,IF(AND(ISNUMBER('Test Sample Data'!L436),'Test Sample Data'!L436&lt;$B$1,'Test Sample Data'!L436&gt;0),'Test Sample Data'!L436,$B$1),"")</f>
        <v/>
      </c>
      <c r="M437" s="15" t="str">
        <f>IF(SUM('Test Sample Data'!M$3:M$98)&gt;10,IF(AND(ISNUMBER('Test Sample Data'!M436),'Test Sample Data'!M436&lt;$B$1,'Test Sample Data'!M436&gt;0),'Test Sample Data'!M436,$B$1),"")</f>
        <v/>
      </c>
      <c r="N437" s="15" t="str">
        <f>'Gene Table'!E436</f>
        <v>MDM4</v>
      </c>
      <c r="O437" s="14" t="s">
        <v>205</v>
      </c>
      <c r="P437" s="15" t="str">
        <f>IF(SUM('Control Sample Data'!D$3:D$98)&gt;10,IF(AND(ISNUMBER('Control Sample Data'!D436),'Control Sample Data'!D436&lt;$B$1,'Control Sample Data'!D436&gt;0),'Control Sample Data'!D436,$B$1),"")</f>
        <v/>
      </c>
      <c r="Q437" s="15" t="str">
        <f>IF(SUM('Control Sample Data'!E$3:E$98)&gt;10,IF(AND(ISNUMBER('Control Sample Data'!E436),'Control Sample Data'!E436&lt;$B$1,'Control Sample Data'!E436&gt;0),'Control Sample Data'!E436,$B$1),"")</f>
        <v/>
      </c>
      <c r="R437" s="15" t="str">
        <f>IF(SUM('Control Sample Data'!F$3:F$98)&gt;10,IF(AND(ISNUMBER('Control Sample Data'!F436),'Control Sample Data'!F436&lt;$B$1,'Control Sample Data'!F436&gt;0),'Control Sample Data'!F436,$B$1),"")</f>
        <v/>
      </c>
      <c r="S437" s="15" t="str">
        <f>IF(SUM('Control Sample Data'!G$3:G$98)&gt;10,IF(AND(ISNUMBER('Control Sample Data'!G436),'Control Sample Data'!G436&lt;$B$1,'Control Sample Data'!G436&gt;0),'Control Sample Data'!G436,$B$1),"")</f>
        <v/>
      </c>
      <c r="T437" s="15" t="str">
        <f>IF(SUM('Control Sample Data'!H$3:H$98)&gt;10,IF(AND(ISNUMBER('Control Sample Data'!H436),'Control Sample Data'!H436&lt;$B$1,'Control Sample Data'!H436&gt;0),'Control Sample Data'!H436,$B$1),"")</f>
        <v/>
      </c>
      <c r="U437" s="15" t="str">
        <f>IF(SUM('Control Sample Data'!I$3:I$98)&gt;10,IF(AND(ISNUMBER('Control Sample Data'!I436),'Control Sample Data'!I436&lt;$B$1,'Control Sample Data'!I436&gt;0),'Control Sample Data'!I436,$B$1),"")</f>
        <v/>
      </c>
      <c r="V437" s="15" t="str">
        <f>IF(SUM('Control Sample Data'!J$3:J$98)&gt;10,IF(AND(ISNUMBER('Control Sample Data'!J436),'Control Sample Data'!J436&lt;$B$1,'Control Sample Data'!J436&gt;0),'Control Sample Data'!J436,$B$1),"")</f>
        <v/>
      </c>
      <c r="W437" s="15" t="str">
        <f>IF(SUM('Control Sample Data'!K$3:K$98)&gt;10,IF(AND(ISNUMBER('Control Sample Data'!K436),'Control Sample Data'!K436&lt;$B$1,'Control Sample Data'!K436&gt;0),'Control Sample Data'!K436,$B$1),"")</f>
        <v/>
      </c>
      <c r="X437" s="15" t="str">
        <f>IF(SUM('Control Sample Data'!L$3:L$98)&gt;10,IF(AND(ISNUMBER('Control Sample Data'!L436),'Control Sample Data'!L436&lt;$B$1,'Control Sample Data'!L436&gt;0),'Control Sample Data'!L436,$B$1),"")</f>
        <v/>
      </c>
      <c r="Y437" s="15" t="str">
        <f>IF(SUM('Control Sample Data'!M$3:M$98)&gt;10,IF(AND(ISNUMBER('Control Sample Data'!M436),'Control Sample Data'!M436&lt;$B$1,'Control Sample Data'!M436&gt;0),'Control Sample Data'!M436,$B$1),"")</f>
        <v/>
      </c>
      <c r="AT437" s="34" t="str">
        <f t="shared" si="386"/>
        <v/>
      </c>
      <c r="AU437" s="34" t="str">
        <f t="shared" si="387"/>
        <v/>
      </c>
      <c r="AV437" s="34" t="str">
        <f t="shared" si="388"/>
        <v/>
      </c>
      <c r="AW437" s="34" t="str">
        <f t="shared" si="389"/>
        <v/>
      </c>
      <c r="AX437" s="34" t="str">
        <f t="shared" si="390"/>
        <v/>
      </c>
      <c r="AY437" s="34" t="str">
        <f t="shared" si="391"/>
        <v/>
      </c>
      <c r="AZ437" s="34" t="str">
        <f t="shared" si="392"/>
        <v/>
      </c>
      <c r="BA437" s="34" t="str">
        <f t="shared" si="393"/>
        <v/>
      </c>
      <c r="BB437" s="34" t="str">
        <f t="shared" si="394"/>
        <v/>
      </c>
      <c r="BC437" s="34" t="str">
        <f t="shared" si="394"/>
        <v/>
      </c>
      <c r="BD437" s="34" t="str">
        <f t="shared" si="356"/>
        <v/>
      </c>
      <c r="BE437" s="34" t="str">
        <f t="shared" si="357"/>
        <v/>
      </c>
      <c r="BF437" s="34" t="str">
        <f t="shared" si="358"/>
        <v/>
      </c>
      <c r="BG437" s="34" t="str">
        <f t="shared" si="359"/>
        <v/>
      </c>
      <c r="BH437" s="34" t="str">
        <f t="shared" si="360"/>
        <v/>
      </c>
      <c r="BI437" s="34" t="str">
        <f t="shared" si="361"/>
        <v/>
      </c>
      <c r="BJ437" s="34" t="str">
        <f t="shared" si="362"/>
        <v/>
      </c>
      <c r="BK437" s="34" t="str">
        <f t="shared" si="363"/>
        <v/>
      </c>
      <c r="BL437" s="34" t="str">
        <f t="shared" si="364"/>
        <v/>
      </c>
      <c r="BM437" s="34" t="str">
        <f t="shared" si="365"/>
        <v/>
      </c>
      <c r="BN437" s="36" t="e">
        <f t="shared" si="354"/>
        <v>#DIV/0!</v>
      </c>
      <c r="BO437" s="36" t="e">
        <f t="shared" si="355"/>
        <v>#DIV/0!</v>
      </c>
      <c r="BP437" s="37" t="str">
        <f t="shared" si="366"/>
        <v/>
      </c>
      <c r="BQ437" s="37" t="str">
        <f t="shared" si="367"/>
        <v/>
      </c>
      <c r="BR437" s="37" t="str">
        <f t="shared" si="368"/>
        <v/>
      </c>
      <c r="BS437" s="37" t="str">
        <f t="shared" si="369"/>
        <v/>
      </c>
      <c r="BT437" s="37" t="str">
        <f t="shared" si="370"/>
        <v/>
      </c>
      <c r="BU437" s="37" t="str">
        <f t="shared" si="371"/>
        <v/>
      </c>
      <c r="BV437" s="37" t="str">
        <f t="shared" si="372"/>
        <v/>
      </c>
      <c r="BW437" s="37" t="str">
        <f t="shared" si="373"/>
        <v/>
      </c>
      <c r="BX437" s="37" t="str">
        <f t="shared" si="374"/>
        <v/>
      </c>
      <c r="BY437" s="37" t="str">
        <f t="shared" si="375"/>
        <v/>
      </c>
      <c r="BZ437" s="37" t="str">
        <f t="shared" si="376"/>
        <v/>
      </c>
      <c r="CA437" s="37" t="str">
        <f t="shared" si="377"/>
        <v/>
      </c>
      <c r="CB437" s="37" t="str">
        <f t="shared" si="378"/>
        <v/>
      </c>
      <c r="CC437" s="37" t="str">
        <f t="shared" si="379"/>
        <v/>
      </c>
      <c r="CD437" s="37" t="str">
        <f t="shared" si="380"/>
        <v/>
      </c>
      <c r="CE437" s="37" t="str">
        <f t="shared" si="381"/>
        <v/>
      </c>
      <c r="CF437" s="37" t="str">
        <f t="shared" si="382"/>
        <v/>
      </c>
      <c r="CG437" s="37" t="str">
        <f t="shared" si="383"/>
        <v/>
      </c>
      <c r="CH437" s="37" t="str">
        <f t="shared" si="384"/>
        <v/>
      </c>
      <c r="CI437" s="37" t="str">
        <f t="shared" si="385"/>
        <v/>
      </c>
    </row>
    <row r="438" spans="1:87" ht="12.75">
      <c r="A438" s="16"/>
      <c r="B438" s="14" t="str">
        <f>'Gene Table'!E437</f>
        <v>MBP</v>
      </c>
      <c r="C438" s="14" t="s">
        <v>209</v>
      </c>
      <c r="D438" s="15" t="str">
        <f>IF(SUM('Test Sample Data'!D$3:D$98)&gt;10,IF(AND(ISNUMBER('Test Sample Data'!D437),'Test Sample Data'!D437&lt;$B$1,'Test Sample Data'!D437&gt;0),'Test Sample Data'!D437,$B$1),"")</f>
        <v/>
      </c>
      <c r="E438" s="15" t="str">
        <f>IF(SUM('Test Sample Data'!E$3:E$98)&gt;10,IF(AND(ISNUMBER('Test Sample Data'!E437),'Test Sample Data'!E437&lt;$B$1,'Test Sample Data'!E437&gt;0),'Test Sample Data'!E437,$B$1),"")</f>
        <v/>
      </c>
      <c r="F438" s="15" t="str">
        <f>IF(SUM('Test Sample Data'!F$3:F$98)&gt;10,IF(AND(ISNUMBER('Test Sample Data'!F437),'Test Sample Data'!F437&lt;$B$1,'Test Sample Data'!F437&gt;0),'Test Sample Data'!F437,$B$1),"")</f>
        <v/>
      </c>
      <c r="G438" s="15" t="str">
        <f>IF(SUM('Test Sample Data'!G$3:G$98)&gt;10,IF(AND(ISNUMBER('Test Sample Data'!G437),'Test Sample Data'!G437&lt;$B$1,'Test Sample Data'!G437&gt;0),'Test Sample Data'!G437,$B$1),"")</f>
        <v/>
      </c>
      <c r="H438" s="15" t="str">
        <f>IF(SUM('Test Sample Data'!H$3:H$98)&gt;10,IF(AND(ISNUMBER('Test Sample Data'!H437),'Test Sample Data'!H437&lt;$B$1,'Test Sample Data'!H437&gt;0),'Test Sample Data'!H437,$B$1),"")</f>
        <v/>
      </c>
      <c r="I438" s="15" t="str">
        <f>IF(SUM('Test Sample Data'!I$3:I$98)&gt;10,IF(AND(ISNUMBER('Test Sample Data'!I437),'Test Sample Data'!I437&lt;$B$1,'Test Sample Data'!I437&gt;0),'Test Sample Data'!I437,$B$1),"")</f>
        <v/>
      </c>
      <c r="J438" s="15" t="str">
        <f>IF(SUM('Test Sample Data'!J$3:J$98)&gt;10,IF(AND(ISNUMBER('Test Sample Data'!J437),'Test Sample Data'!J437&lt;$B$1,'Test Sample Data'!J437&gt;0),'Test Sample Data'!J437,$B$1),"")</f>
        <v/>
      </c>
      <c r="K438" s="15" t="str">
        <f>IF(SUM('Test Sample Data'!K$3:K$98)&gt;10,IF(AND(ISNUMBER('Test Sample Data'!K437),'Test Sample Data'!K437&lt;$B$1,'Test Sample Data'!K437&gt;0),'Test Sample Data'!K437,$B$1),"")</f>
        <v/>
      </c>
      <c r="L438" s="15" t="str">
        <f>IF(SUM('Test Sample Data'!L$3:L$98)&gt;10,IF(AND(ISNUMBER('Test Sample Data'!L437),'Test Sample Data'!L437&lt;$B$1,'Test Sample Data'!L437&gt;0),'Test Sample Data'!L437,$B$1),"")</f>
        <v/>
      </c>
      <c r="M438" s="15" t="str">
        <f>IF(SUM('Test Sample Data'!M$3:M$98)&gt;10,IF(AND(ISNUMBER('Test Sample Data'!M437),'Test Sample Data'!M437&lt;$B$1,'Test Sample Data'!M437&gt;0),'Test Sample Data'!M437,$B$1),"")</f>
        <v/>
      </c>
      <c r="N438" s="15" t="str">
        <f>'Gene Table'!E437</f>
        <v>MBP</v>
      </c>
      <c r="O438" s="14" t="s">
        <v>209</v>
      </c>
      <c r="P438" s="15" t="str">
        <f>IF(SUM('Control Sample Data'!D$3:D$98)&gt;10,IF(AND(ISNUMBER('Control Sample Data'!D437),'Control Sample Data'!D437&lt;$B$1,'Control Sample Data'!D437&gt;0),'Control Sample Data'!D437,$B$1),"")</f>
        <v/>
      </c>
      <c r="Q438" s="15" t="str">
        <f>IF(SUM('Control Sample Data'!E$3:E$98)&gt;10,IF(AND(ISNUMBER('Control Sample Data'!E437),'Control Sample Data'!E437&lt;$B$1,'Control Sample Data'!E437&gt;0),'Control Sample Data'!E437,$B$1),"")</f>
        <v/>
      </c>
      <c r="R438" s="15" t="str">
        <f>IF(SUM('Control Sample Data'!F$3:F$98)&gt;10,IF(AND(ISNUMBER('Control Sample Data'!F437),'Control Sample Data'!F437&lt;$B$1,'Control Sample Data'!F437&gt;0),'Control Sample Data'!F437,$B$1),"")</f>
        <v/>
      </c>
      <c r="S438" s="15" t="str">
        <f>IF(SUM('Control Sample Data'!G$3:G$98)&gt;10,IF(AND(ISNUMBER('Control Sample Data'!G437),'Control Sample Data'!G437&lt;$B$1,'Control Sample Data'!G437&gt;0),'Control Sample Data'!G437,$B$1),"")</f>
        <v/>
      </c>
      <c r="T438" s="15" t="str">
        <f>IF(SUM('Control Sample Data'!H$3:H$98)&gt;10,IF(AND(ISNUMBER('Control Sample Data'!H437),'Control Sample Data'!H437&lt;$B$1,'Control Sample Data'!H437&gt;0),'Control Sample Data'!H437,$B$1),"")</f>
        <v/>
      </c>
      <c r="U438" s="15" t="str">
        <f>IF(SUM('Control Sample Data'!I$3:I$98)&gt;10,IF(AND(ISNUMBER('Control Sample Data'!I437),'Control Sample Data'!I437&lt;$B$1,'Control Sample Data'!I437&gt;0),'Control Sample Data'!I437,$B$1),"")</f>
        <v/>
      </c>
      <c r="V438" s="15" t="str">
        <f>IF(SUM('Control Sample Data'!J$3:J$98)&gt;10,IF(AND(ISNUMBER('Control Sample Data'!J437),'Control Sample Data'!J437&lt;$B$1,'Control Sample Data'!J437&gt;0),'Control Sample Data'!J437,$B$1),"")</f>
        <v/>
      </c>
      <c r="W438" s="15" t="str">
        <f>IF(SUM('Control Sample Data'!K$3:K$98)&gt;10,IF(AND(ISNUMBER('Control Sample Data'!K437),'Control Sample Data'!K437&lt;$B$1,'Control Sample Data'!K437&gt;0),'Control Sample Data'!K437,$B$1),"")</f>
        <v/>
      </c>
      <c r="X438" s="15" t="str">
        <f>IF(SUM('Control Sample Data'!L$3:L$98)&gt;10,IF(AND(ISNUMBER('Control Sample Data'!L437),'Control Sample Data'!L437&lt;$B$1,'Control Sample Data'!L437&gt;0),'Control Sample Data'!L437,$B$1),"")</f>
        <v/>
      </c>
      <c r="Y438" s="15" t="str">
        <f>IF(SUM('Control Sample Data'!M$3:M$98)&gt;10,IF(AND(ISNUMBER('Control Sample Data'!M437),'Control Sample Data'!M437&lt;$B$1,'Control Sample Data'!M437&gt;0),'Control Sample Data'!M437,$B$1),"")</f>
        <v/>
      </c>
      <c r="AT438" s="34" t="str">
        <f t="shared" si="386"/>
        <v/>
      </c>
      <c r="AU438" s="34" t="str">
        <f t="shared" si="387"/>
        <v/>
      </c>
      <c r="AV438" s="34" t="str">
        <f t="shared" si="388"/>
        <v/>
      </c>
      <c r="AW438" s="34" t="str">
        <f t="shared" si="389"/>
        <v/>
      </c>
      <c r="AX438" s="34" t="str">
        <f t="shared" si="390"/>
        <v/>
      </c>
      <c r="AY438" s="34" t="str">
        <f t="shared" si="391"/>
        <v/>
      </c>
      <c r="AZ438" s="34" t="str">
        <f t="shared" si="392"/>
        <v/>
      </c>
      <c r="BA438" s="34" t="str">
        <f t="shared" si="393"/>
        <v/>
      </c>
      <c r="BB438" s="34" t="str">
        <f t="shared" si="394"/>
        <v/>
      </c>
      <c r="BC438" s="34" t="str">
        <f t="shared" si="394"/>
        <v/>
      </c>
      <c r="BD438" s="34" t="str">
        <f t="shared" si="356"/>
        <v/>
      </c>
      <c r="BE438" s="34" t="str">
        <f t="shared" si="357"/>
        <v/>
      </c>
      <c r="BF438" s="34" t="str">
        <f t="shared" si="358"/>
        <v/>
      </c>
      <c r="BG438" s="34" t="str">
        <f t="shared" si="359"/>
        <v/>
      </c>
      <c r="BH438" s="34" t="str">
        <f t="shared" si="360"/>
        <v/>
      </c>
      <c r="BI438" s="34" t="str">
        <f t="shared" si="361"/>
        <v/>
      </c>
      <c r="BJ438" s="34" t="str">
        <f t="shared" si="362"/>
        <v/>
      </c>
      <c r="BK438" s="34" t="str">
        <f t="shared" si="363"/>
        <v/>
      </c>
      <c r="BL438" s="34" t="str">
        <f t="shared" si="364"/>
        <v/>
      </c>
      <c r="BM438" s="34" t="str">
        <f t="shared" si="365"/>
        <v/>
      </c>
      <c r="BN438" s="36" t="e">
        <f t="shared" si="354"/>
        <v>#DIV/0!</v>
      </c>
      <c r="BO438" s="36" t="e">
        <f t="shared" si="355"/>
        <v>#DIV/0!</v>
      </c>
      <c r="BP438" s="37" t="str">
        <f t="shared" si="366"/>
        <v/>
      </c>
      <c r="BQ438" s="37" t="str">
        <f t="shared" si="367"/>
        <v/>
      </c>
      <c r="BR438" s="37" t="str">
        <f t="shared" si="368"/>
        <v/>
      </c>
      <c r="BS438" s="37" t="str">
        <f t="shared" si="369"/>
        <v/>
      </c>
      <c r="BT438" s="37" t="str">
        <f t="shared" si="370"/>
        <v/>
      </c>
      <c r="BU438" s="37" t="str">
        <f t="shared" si="371"/>
        <v/>
      </c>
      <c r="BV438" s="37" t="str">
        <f t="shared" si="372"/>
        <v/>
      </c>
      <c r="BW438" s="37" t="str">
        <f t="shared" si="373"/>
        <v/>
      </c>
      <c r="BX438" s="37" t="str">
        <f t="shared" si="374"/>
        <v/>
      </c>
      <c r="BY438" s="37" t="str">
        <f t="shared" si="375"/>
        <v/>
      </c>
      <c r="BZ438" s="37" t="str">
        <f t="shared" si="376"/>
        <v/>
      </c>
      <c r="CA438" s="37" t="str">
        <f t="shared" si="377"/>
        <v/>
      </c>
      <c r="CB438" s="37" t="str">
        <f t="shared" si="378"/>
        <v/>
      </c>
      <c r="CC438" s="37" t="str">
        <f t="shared" si="379"/>
        <v/>
      </c>
      <c r="CD438" s="37" t="str">
        <f t="shared" si="380"/>
        <v/>
      </c>
      <c r="CE438" s="37" t="str">
        <f t="shared" si="381"/>
        <v/>
      </c>
      <c r="CF438" s="37" t="str">
        <f t="shared" si="382"/>
        <v/>
      </c>
      <c r="CG438" s="37" t="str">
        <f t="shared" si="383"/>
        <v/>
      </c>
      <c r="CH438" s="37" t="str">
        <f t="shared" si="384"/>
        <v/>
      </c>
      <c r="CI438" s="37" t="str">
        <f t="shared" si="385"/>
        <v/>
      </c>
    </row>
    <row r="439" spans="1:87" ht="12.75">
      <c r="A439" s="16"/>
      <c r="B439" s="14" t="str">
        <f>'Gene Table'!E438</f>
        <v>MAT2A</v>
      </c>
      <c r="C439" s="14" t="s">
        <v>213</v>
      </c>
      <c r="D439" s="15" t="str">
        <f>IF(SUM('Test Sample Data'!D$3:D$98)&gt;10,IF(AND(ISNUMBER('Test Sample Data'!D438),'Test Sample Data'!D438&lt;$B$1,'Test Sample Data'!D438&gt;0),'Test Sample Data'!D438,$B$1),"")</f>
        <v/>
      </c>
      <c r="E439" s="15" t="str">
        <f>IF(SUM('Test Sample Data'!E$3:E$98)&gt;10,IF(AND(ISNUMBER('Test Sample Data'!E438),'Test Sample Data'!E438&lt;$B$1,'Test Sample Data'!E438&gt;0),'Test Sample Data'!E438,$B$1),"")</f>
        <v/>
      </c>
      <c r="F439" s="15" t="str">
        <f>IF(SUM('Test Sample Data'!F$3:F$98)&gt;10,IF(AND(ISNUMBER('Test Sample Data'!F438),'Test Sample Data'!F438&lt;$B$1,'Test Sample Data'!F438&gt;0),'Test Sample Data'!F438,$B$1),"")</f>
        <v/>
      </c>
      <c r="G439" s="15" t="str">
        <f>IF(SUM('Test Sample Data'!G$3:G$98)&gt;10,IF(AND(ISNUMBER('Test Sample Data'!G438),'Test Sample Data'!G438&lt;$B$1,'Test Sample Data'!G438&gt;0),'Test Sample Data'!G438,$B$1),"")</f>
        <v/>
      </c>
      <c r="H439" s="15" t="str">
        <f>IF(SUM('Test Sample Data'!H$3:H$98)&gt;10,IF(AND(ISNUMBER('Test Sample Data'!H438),'Test Sample Data'!H438&lt;$B$1,'Test Sample Data'!H438&gt;0),'Test Sample Data'!H438,$B$1),"")</f>
        <v/>
      </c>
      <c r="I439" s="15" t="str">
        <f>IF(SUM('Test Sample Data'!I$3:I$98)&gt;10,IF(AND(ISNUMBER('Test Sample Data'!I438),'Test Sample Data'!I438&lt;$B$1,'Test Sample Data'!I438&gt;0),'Test Sample Data'!I438,$B$1),"")</f>
        <v/>
      </c>
      <c r="J439" s="15" t="str">
        <f>IF(SUM('Test Sample Data'!J$3:J$98)&gt;10,IF(AND(ISNUMBER('Test Sample Data'!J438),'Test Sample Data'!J438&lt;$B$1,'Test Sample Data'!J438&gt;0),'Test Sample Data'!J438,$B$1),"")</f>
        <v/>
      </c>
      <c r="K439" s="15" t="str">
        <f>IF(SUM('Test Sample Data'!K$3:K$98)&gt;10,IF(AND(ISNUMBER('Test Sample Data'!K438),'Test Sample Data'!K438&lt;$B$1,'Test Sample Data'!K438&gt;0),'Test Sample Data'!K438,$B$1),"")</f>
        <v/>
      </c>
      <c r="L439" s="15" t="str">
        <f>IF(SUM('Test Sample Data'!L$3:L$98)&gt;10,IF(AND(ISNUMBER('Test Sample Data'!L438),'Test Sample Data'!L438&lt;$B$1,'Test Sample Data'!L438&gt;0),'Test Sample Data'!L438,$B$1),"")</f>
        <v/>
      </c>
      <c r="M439" s="15" t="str">
        <f>IF(SUM('Test Sample Data'!M$3:M$98)&gt;10,IF(AND(ISNUMBER('Test Sample Data'!M438),'Test Sample Data'!M438&lt;$B$1,'Test Sample Data'!M438&gt;0),'Test Sample Data'!M438,$B$1),"")</f>
        <v/>
      </c>
      <c r="N439" s="15" t="str">
        <f>'Gene Table'!E438</f>
        <v>MAT2A</v>
      </c>
      <c r="O439" s="14" t="s">
        <v>213</v>
      </c>
      <c r="P439" s="15" t="str">
        <f>IF(SUM('Control Sample Data'!D$3:D$98)&gt;10,IF(AND(ISNUMBER('Control Sample Data'!D438),'Control Sample Data'!D438&lt;$B$1,'Control Sample Data'!D438&gt;0),'Control Sample Data'!D438,$B$1),"")</f>
        <v/>
      </c>
      <c r="Q439" s="15" t="str">
        <f>IF(SUM('Control Sample Data'!E$3:E$98)&gt;10,IF(AND(ISNUMBER('Control Sample Data'!E438),'Control Sample Data'!E438&lt;$B$1,'Control Sample Data'!E438&gt;0),'Control Sample Data'!E438,$B$1),"")</f>
        <v/>
      </c>
      <c r="R439" s="15" t="str">
        <f>IF(SUM('Control Sample Data'!F$3:F$98)&gt;10,IF(AND(ISNUMBER('Control Sample Data'!F438),'Control Sample Data'!F438&lt;$B$1,'Control Sample Data'!F438&gt;0),'Control Sample Data'!F438,$B$1),"")</f>
        <v/>
      </c>
      <c r="S439" s="15" t="str">
        <f>IF(SUM('Control Sample Data'!G$3:G$98)&gt;10,IF(AND(ISNUMBER('Control Sample Data'!G438),'Control Sample Data'!G438&lt;$B$1,'Control Sample Data'!G438&gt;0),'Control Sample Data'!G438,$B$1),"")</f>
        <v/>
      </c>
      <c r="T439" s="15" t="str">
        <f>IF(SUM('Control Sample Data'!H$3:H$98)&gt;10,IF(AND(ISNUMBER('Control Sample Data'!H438),'Control Sample Data'!H438&lt;$B$1,'Control Sample Data'!H438&gt;0),'Control Sample Data'!H438,$B$1),"")</f>
        <v/>
      </c>
      <c r="U439" s="15" t="str">
        <f>IF(SUM('Control Sample Data'!I$3:I$98)&gt;10,IF(AND(ISNUMBER('Control Sample Data'!I438),'Control Sample Data'!I438&lt;$B$1,'Control Sample Data'!I438&gt;0),'Control Sample Data'!I438,$B$1),"")</f>
        <v/>
      </c>
      <c r="V439" s="15" t="str">
        <f>IF(SUM('Control Sample Data'!J$3:J$98)&gt;10,IF(AND(ISNUMBER('Control Sample Data'!J438),'Control Sample Data'!J438&lt;$B$1,'Control Sample Data'!J438&gt;0),'Control Sample Data'!J438,$B$1),"")</f>
        <v/>
      </c>
      <c r="W439" s="15" t="str">
        <f>IF(SUM('Control Sample Data'!K$3:K$98)&gt;10,IF(AND(ISNUMBER('Control Sample Data'!K438),'Control Sample Data'!K438&lt;$B$1,'Control Sample Data'!K438&gt;0),'Control Sample Data'!K438,$B$1),"")</f>
        <v/>
      </c>
      <c r="X439" s="15" t="str">
        <f>IF(SUM('Control Sample Data'!L$3:L$98)&gt;10,IF(AND(ISNUMBER('Control Sample Data'!L438),'Control Sample Data'!L438&lt;$B$1,'Control Sample Data'!L438&gt;0),'Control Sample Data'!L438,$B$1),"")</f>
        <v/>
      </c>
      <c r="Y439" s="15" t="str">
        <f>IF(SUM('Control Sample Data'!M$3:M$98)&gt;10,IF(AND(ISNUMBER('Control Sample Data'!M438),'Control Sample Data'!M438&lt;$B$1,'Control Sample Data'!M438&gt;0),'Control Sample Data'!M438,$B$1),"")</f>
        <v/>
      </c>
      <c r="AT439" s="34" t="str">
        <f t="shared" si="386"/>
        <v/>
      </c>
      <c r="AU439" s="34" t="str">
        <f t="shared" si="387"/>
        <v/>
      </c>
      <c r="AV439" s="34" t="str">
        <f t="shared" si="388"/>
        <v/>
      </c>
      <c r="AW439" s="34" t="str">
        <f t="shared" si="389"/>
        <v/>
      </c>
      <c r="AX439" s="34" t="str">
        <f t="shared" si="390"/>
        <v/>
      </c>
      <c r="AY439" s="34" t="str">
        <f t="shared" si="391"/>
        <v/>
      </c>
      <c r="AZ439" s="34" t="str">
        <f t="shared" si="392"/>
        <v/>
      </c>
      <c r="BA439" s="34" t="str">
        <f t="shared" si="393"/>
        <v/>
      </c>
      <c r="BB439" s="34" t="str">
        <f t="shared" si="394"/>
        <v/>
      </c>
      <c r="BC439" s="34" t="str">
        <f t="shared" si="394"/>
        <v/>
      </c>
      <c r="BD439" s="34" t="str">
        <f t="shared" si="356"/>
        <v/>
      </c>
      <c r="BE439" s="34" t="str">
        <f t="shared" si="357"/>
        <v/>
      </c>
      <c r="BF439" s="34" t="str">
        <f t="shared" si="358"/>
        <v/>
      </c>
      <c r="BG439" s="34" t="str">
        <f t="shared" si="359"/>
        <v/>
      </c>
      <c r="BH439" s="34" t="str">
        <f t="shared" si="360"/>
        <v/>
      </c>
      <c r="BI439" s="34" t="str">
        <f t="shared" si="361"/>
        <v/>
      </c>
      <c r="BJ439" s="34" t="str">
        <f t="shared" si="362"/>
        <v/>
      </c>
      <c r="BK439" s="34" t="str">
        <f t="shared" si="363"/>
        <v/>
      </c>
      <c r="BL439" s="34" t="str">
        <f t="shared" si="364"/>
        <v/>
      </c>
      <c r="BM439" s="34" t="str">
        <f t="shared" si="365"/>
        <v/>
      </c>
      <c r="BN439" s="36" t="e">
        <f t="shared" si="354"/>
        <v>#DIV/0!</v>
      </c>
      <c r="BO439" s="36" t="e">
        <f t="shared" si="355"/>
        <v>#DIV/0!</v>
      </c>
      <c r="BP439" s="37" t="str">
        <f t="shared" si="366"/>
        <v/>
      </c>
      <c r="BQ439" s="37" t="str">
        <f t="shared" si="367"/>
        <v/>
      </c>
      <c r="BR439" s="37" t="str">
        <f t="shared" si="368"/>
        <v/>
      </c>
      <c r="BS439" s="37" t="str">
        <f t="shared" si="369"/>
        <v/>
      </c>
      <c r="BT439" s="37" t="str">
        <f t="shared" si="370"/>
        <v/>
      </c>
      <c r="BU439" s="37" t="str">
        <f t="shared" si="371"/>
        <v/>
      </c>
      <c r="BV439" s="37" t="str">
        <f t="shared" si="372"/>
        <v/>
      </c>
      <c r="BW439" s="37" t="str">
        <f t="shared" si="373"/>
        <v/>
      </c>
      <c r="BX439" s="37" t="str">
        <f t="shared" si="374"/>
        <v/>
      </c>
      <c r="BY439" s="37" t="str">
        <f t="shared" si="375"/>
        <v/>
      </c>
      <c r="BZ439" s="37" t="str">
        <f t="shared" si="376"/>
        <v/>
      </c>
      <c r="CA439" s="37" t="str">
        <f t="shared" si="377"/>
        <v/>
      </c>
      <c r="CB439" s="37" t="str">
        <f t="shared" si="378"/>
        <v/>
      </c>
      <c r="CC439" s="37" t="str">
        <f t="shared" si="379"/>
        <v/>
      </c>
      <c r="CD439" s="37" t="str">
        <f t="shared" si="380"/>
        <v/>
      </c>
      <c r="CE439" s="37" t="str">
        <f t="shared" si="381"/>
        <v/>
      </c>
      <c r="CF439" s="37" t="str">
        <f t="shared" si="382"/>
        <v/>
      </c>
      <c r="CG439" s="37" t="str">
        <f t="shared" si="383"/>
        <v/>
      </c>
      <c r="CH439" s="37" t="str">
        <f t="shared" si="384"/>
        <v/>
      </c>
      <c r="CI439" s="37" t="str">
        <f t="shared" si="385"/>
        <v/>
      </c>
    </row>
    <row r="440" spans="1:87" ht="12.75">
      <c r="A440" s="16"/>
      <c r="B440" s="14" t="str">
        <f>'Gene Table'!E439</f>
        <v>SMAD7</v>
      </c>
      <c r="C440" s="14" t="s">
        <v>217</v>
      </c>
      <c r="D440" s="15" t="str">
        <f>IF(SUM('Test Sample Data'!D$3:D$98)&gt;10,IF(AND(ISNUMBER('Test Sample Data'!D439),'Test Sample Data'!D439&lt;$B$1,'Test Sample Data'!D439&gt;0),'Test Sample Data'!D439,$B$1),"")</f>
        <v/>
      </c>
      <c r="E440" s="15" t="str">
        <f>IF(SUM('Test Sample Data'!E$3:E$98)&gt;10,IF(AND(ISNUMBER('Test Sample Data'!E439),'Test Sample Data'!E439&lt;$B$1,'Test Sample Data'!E439&gt;0),'Test Sample Data'!E439,$B$1),"")</f>
        <v/>
      </c>
      <c r="F440" s="15" t="str">
        <f>IF(SUM('Test Sample Data'!F$3:F$98)&gt;10,IF(AND(ISNUMBER('Test Sample Data'!F439),'Test Sample Data'!F439&lt;$B$1,'Test Sample Data'!F439&gt;0),'Test Sample Data'!F439,$B$1),"")</f>
        <v/>
      </c>
      <c r="G440" s="15" t="str">
        <f>IF(SUM('Test Sample Data'!G$3:G$98)&gt;10,IF(AND(ISNUMBER('Test Sample Data'!G439),'Test Sample Data'!G439&lt;$B$1,'Test Sample Data'!G439&gt;0),'Test Sample Data'!G439,$B$1),"")</f>
        <v/>
      </c>
      <c r="H440" s="15" t="str">
        <f>IF(SUM('Test Sample Data'!H$3:H$98)&gt;10,IF(AND(ISNUMBER('Test Sample Data'!H439),'Test Sample Data'!H439&lt;$B$1,'Test Sample Data'!H439&gt;0),'Test Sample Data'!H439,$B$1),"")</f>
        <v/>
      </c>
      <c r="I440" s="15" t="str">
        <f>IF(SUM('Test Sample Data'!I$3:I$98)&gt;10,IF(AND(ISNUMBER('Test Sample Data'!I439),'Test Sample Data'!I439&lt;$B$1,'Test Sample Data'!I439&gt;0),'Test Sample Data'!I439,$B$1),"")</f>
        <v/>
      </c>
      <c r="J440" s="15" t="str">
        <f>IF(SUM('Test Sample Data'!J$3:J$98)&gt;10,IF(AND(ISNUMBER('Test Sample Data'!J439),'Test Sample Data'!J439&lt;$B$1,'Test Sample Data'!J439&gt;0),'Test Sample Data'!J439,$B$1),"")</f>
        <v/>
      </c>
      <c r="K440" s="15" t="str">
        <f>IF(SUM('Test Sample Data'!K$3:K$98)&gt;10,IF(AND(ISNUMBER('Test Sample Data'!K439),'Test Sample Data'!K439&lt;$B$1,'Test Sample Data'!K439&gt;0),'Test Sample Data'!K439,$B$1),"")</f>
        <v/>
      </c>
      <c r="L440" s="15" t="str">
        <f>IF(SUM('Test Sample Data'!L$3:L$98)&gt;10,IF(AND(ISNUMBER('Test Sample Data'!L439),'Test Sample Data'!L439&lt;$B$1,'Test Sample Data'!L439&gt;0),'Test Sample Data'!L439,$B$1),"")</f>
        <v/>
      </c>
      <c r="M440" s="15" t="str">
        <f>IF(SUM('Test Sample Data'!M$3:M$98)&gt;10,IF(AND(ISNUMBER('Test Sample Data'!M439),'Test Sample Data'!M439&lt;$B$1,'Test Sample Data'!M439&gt;0),'Test Sample Data'!M439,$B$1),"")</f>
        <v/>
      </c>
      <c r="N440" s="15" t="str">
        <f>'Gene Table'!E439</f>
        <v>SMAD7</v>
      </c>
      <c r="O440" s="14" t="s">
        <v>217</v>
      </c>
      <c r="P440" s="15" t="str">
        <f>IF(SUM('Control Sample Data'!D$3:D$98)&gt;10,IF(AND(ISNUMBER('Control Sample Data'!D439),'Control Sample Data'!D439&lt;$B$1,'Control Sample Data'!D439&gt;0),'Control Sample Data'!D439,$B$1),"")</f>
        <v/>
      </c>
      <c r="Q440" s="15" t="str">
        <f>IF(SUM('Control Sample Data'!E$3:E$98)&gt;10,IF(AND(ISNUMBER('Control Sample Data'!E439),'Control Sample Data'!E439&lt;$B$1,'Control Sample Data'!E439&gt;0),'Control Sample Data'!E439,$B$1),"")</f>
        <v/>
      </c>
      <c r="R440" s="15" t="str">
        <f>IF(SUM('Control Sample Data'!F$3:F$98)&gt;10,IF(AND(ISNUMBER('Control Sample Data'!F439),'Control Sample Data'!F439&lt;$B$1,'Control Sample Data'!F439&gt;0),'Control Sample Data'!F439,$B$1),"")</f>
        <v/>
      </c>
      <c r="S440" s="15" t="str">
        <f>IF(SUM('Control Sample Data'!G$3:G$98)&gt;10,IF(AND(ISNUMBER('Control Sample Data'!G439),'Control Sample Data'!G439&lt;$B$1,'Control Sample Data'!G439&gt;0),'Control Sample Data'!G439,$B$1),"")</f>
        <v/>
      </c>
      <c r="T440" s="15" t="str">
        <f>IF(SUM('Control Sample Data'!H$3:H$98)&gt;10,IF(AND(ISNUMBER('Control Sample Data'!H439),'Control Sample Data'!H439&lt;$B$1,'Control Sample Data'!H439&gt;0),'Control Sample Data'!H439,$B$1),"")</f>
        <v/>
      </c>
      <c r="U440" s="15" t="str">
        <f>IF(SUM('Control Sample Data'!I$3:I$98)&gt;10,IF(AND(ISNUMBER('Control Sample Data'!I439),'Control Sample Data'!I439&lt;$B$1,'Control Sample Data'!I439&gt;0),'Control Sample Data'!I439,$B$1),"")</f>
        <v/>
      </c>
      <c r="V440" s="15" t="str">
        <f>IF(SUM('Control Sample Data'!J$3:J$98)&gt;10,IF(AND(ISNUMBER('Control Sample Data'!J439),'Control Sample Data'!J439&lt;$B$1,'Control Sample Data'!J439&gt;0),'Control Sample Data'!J439,$B$1),"")</f>
        <v/>
      </c>
      <c r="W440" s="15" t="str">
        <f>IF(SUM('Control Sample Data'!K$3:K$98)&gt;10,IF(AND(ISNUMBER('Control Sample Data'!K439),'Control Sample Data'!K439&lt;$B$1,'Control Sample Data'!K439&gt;0),'Control Sample Data'!K439,$B$1),"")</f>
        <v/>
      </c>
      <c r="X440" s="15" t="str">
        <f>IF(SUM('Control Sample Data'!L$3:L$98)&gt;10,IF(AND(ISNUMBER('Control Sample Data'!L439),'Control Sample Data'!L439&lt;$B$1,'Control Sample Data'!L439&gt;0),'Control Sample Data'!L439,$B$1),"")</f>
        <v/>
      </c>
      <c r="Y440" s="15" t="str">
        <f>IF(SUM('Control Sample Data'!M$3:M$98)&gt;10,IF(AND(ISNUMBER('Control Sample Data'!M439),'Control Sample Data'!M439&lt;$B$1,'Control Sample Data'!M439&gt;0),'Control Sample Data'!M439,$B$1),"")</f>
        <v/>
      </c>
      <c r="AT440" s="34" t="str">
        <f t="shared" si="386"/>
        <v/>
      </c>
      <c r="AU440" s="34" t="str">
        <f t="shared" si="387"/>
        <v/>
      </c>
      <c r="AV440" s="34" t="str">
        <f t="shared" si="388"/>
        <v/>
      </c>
      <c r="AW440" s="34" t="str">
        <f t="shared" si="389"/>
        <v/>
      </c>
      <c r="AX440" s="34" t="str">
        <f t="shared" si="390"/>
        <v/>
      </c>
      <c r="AY440" s="34" t="str">
        <f t="shared" si="391"/>
        <v/>
      </c>
      <c r="AZ440" s="34" t="str">
        <f t="shared" si="392"/>
        <v/>
      </c>
      <c r="BA440" s="34" t="str">
        <f t="shared" si="393"/>
        <v/>
      </c>
      <c r="BB440" s="34" t="str">
        <f t="shared" si="394"/>
        <v/>
      </c>
      <c r="BC440" s="34" t="str">
        <f t="shared" si="394"/>
        <v/>
      </c>
      <c r="BD440" s="34" t="str">
        <f t="shared" si="356"/>
        <v/>
      </c>
      <c r="BE440" s="34" t="str">
        <f t="shared" si="357"/>
        <v/>
      </c>
      <c r="BF440" s="34" t="str">
        <f t="shared" si="358"/>
        <v/>
      </c>
      <c r="BG440" s="34" t="str">
        <f t="shared" si="359"/>
        <v/>
      </c>
      <c r="BH440" s="34" t="str">
        <f t="shared" si="360"/>
        <v/>
      </c>
      <c r="BI440" s="34" t="str">
        <f t="shared" si="361"/>
        <v/>
      </c>
      <c r="BJ440" s="34" t="str">
        <f t="shared" si="362"/>
        <v/>
      </c>
      <c r="BK440" s="34" t="str">
        <f t="shared" si="363"/>
        <v/>
      </c>
      <c r="BL440" s="34" t="str">
        <f t="shared" si="364"/>
        <v/>
      </c>
      <c r="BM440" s="34" t="str">
        <f t="shared" si="365"/>
        <v/>
      </c>
      <c r="BN440" s="36" t="e">
        <f t="shared" si="354"/>
        <v>#DIV/0!</v>
      </c>
      <c r="BO440" s="36" t="e">
        <f t="shared" si="355"/>
        <v>#DIV/0!</v>
      </c>
      <c r="BP440" s="37" t="str">
        <f t="shared" si="366"/>
        <v/>
      </c>
      <c r="BQ440" s="37" t="str">
        <f t="shared" si="367"/>
        <v/>
      </c>
      <c r="BR440" s="37" t="str">
        <f t="shared" si="368"/>
        <v/>
      </c>
      <c r="BS440" s="37" t="str">
        <f t="shared" si="369"/>
        <v/>
      </c>
      <c r="BT440" s="37" t="str">
        <f t="shared" si="370"/>
        <v/>
      </c>
      <c r="BU440" s="37" t="str">
        <f t="shared" si="371"/>
        <v/>
      </c>
      <c r="BV440" s="37" t="str">
        <f t="shared" si="372"/>
        <v/>
      </c>
      <c r="BW440" s="37" t="str">
        <f t="shared" si="373"/>
        <v/>
      </c>
      <c r="BX440" s="37" t="str">
        <f t="shared" si="374"/>
        <v/>
      </c>
      <c r="BY440" s="37" t="str">
        <f t="shared" si="375"/>
        <v/>
      </c>
      <c r="BZ440" s="37" t="str">
        <f t="shared" si="376"/>
        <v/>
      </c>
      <c r="CA440" s="37" t="str">
        <f t="shared" si="377"/>
        <v/>
      </c>
      <c r="CB440" s="37" t="str">
        <f t="shared" si="378"/>
        <v/>
      </c>
      <c r="CC440" s="37" t="str">
        <f t="shared" si="379"/>
        <v/>
      </c>
      <c r="CD440" s="37" t="str">
        <f t="shared" si="380"/>
        <v/>
      </c>
      <c r="CE440" s="37" t="str">
        <f t="shared" si="381"/>
        <v/>
      </c>
      <c r="CF440" s="37" t="str">
        <f t="shared" si="382"/>
        <v/>
      </c>
      <c r="CG440" s="37" t="str">
        <f t="shared" si="383"/>
        <v/>
      </c>
      <c r="CH440" s="37" t="str">
        <f t="shared" si="384"/>
        <v/>
      </c>
      <c r="CI440" s="37" t="str">
        <f t="shared" si="385"/>
        <v/>
      </c>
    </row>
    <row r="441" spans="1:87" ht="12.75">
      <c r="A441" s="16"/>
      <c r="B441" s="14" t="str">
        <f>'Gene Table'!E440</f>
        <v>LRP1</v>
      </c>
      <c r="C441" s="14" t="s">
        <v>221</v>
      </c>
      <c r="D441" s="15" t="str">
        <f>IF(SUM('Test Sample Data'!D$3:D$98)&gt;10,IF(AND(ISNUMBER('Test Sample Data'!D440),'Test Sample Data'!D440&lt;$B$1,'Test Sample Data'!D440&gt;0),'Test Sample Data'!D440,$B$1),"")</f>
        <v/>
      </c>
      <c r="E441" s="15" t="str">
        <f>IF(SUM('Test Sample Data'!E$3:E$98)&gt;10,IF(AND(ISNUMBER('Test Sample Data'!E440),'Test Sample Data'!E440&lt;$B$1,'Test Sample Data'!E440&gt;0),'Test Sample Data'!E440,$B$1),"")</f>
        <v/>
      </c>
      <c r="F441" s="15" t="str">
        <f>IF(SUM('Test Sample Data'!F$3:F$98)&gt;10,IF(AND(ISNUMBER('Test Sample Data'!F440),'Test Sample Data'!F440&lt;$B$1,'Test Sample Data'!F440&gt;0),'Test Sample Data'!F440,$B$1),"")</f>
        <v/>
      </c>
      <c r="G441" s="15" t="str">
        <f>IF(SUM('Test Sample Data'!G$3:G$98)&gt;10,IF(AND(ISNUMBER('Test Sample Data'!G440),'Test Sample Data'!G440&lt;$B$1,'Test Sample Data'!G440&gt;0),'Test Sample Data'!G440,$B$1),"")</f>
        <v/>
      </c>
      <c r="H441" s="15" t="str">
        <f>IF(SUM('Test Sample Data'!H$3:H$98)&gt;10,IF(AND(ISNUMBER('Test Sample Data'!H440),'Test Sample Data'!H440&lt;$B$1,'Test Sample Data'!H440&gt;0),'Test Sample Data'!H440,$B$1),"")</f>
        <v/>
      </c>
      <c r="I441" s="15" t="str">
        <f>IF(SUM('Test Sample Data'!I$3:I$98)&gt;10,IF(AND(ISNUMBER('Test Sample Data'!I440),'Test Sample Data'!I440&lt;$B$1,'Test Sample Data'!I440&gt;0),'Test Sample Data'!I440,$B$1),"")</f>
        <v/>
      </c>
      <c r="J441" s="15" t="str">
        <f>IF(SUM('Test Sample Data'!J$3:J$98)&gt;10,IF(AND(ISNUMBER('Test Sample Data'!J440),'Test Sample Data'!J440&lt;$B$1,'Test Sample Data'!J440&gt;0),'Test Sample Data'!J440,$B$1),"")</f>
        <v/>
      </c>
      <c r="K441" s="15" t="str">
        <f>IF(SUM('Test Sample Data'!K$3:K$98)&gt;10,IF(AND(ISNUMBER('Test Sample Data'!K440),'Test Sample Data'!K440&lt;$B$1,'Test Sample Data'!K440&gt;0),'Test Sample Data'!K440,$B$1),"")</f>
        <v/>
      </c>
      <c r="L441" s="15" t="str">
        <f>IF(SUM('Test Sample Data'!L$3:L$98)&gt;10,IF(AND(ISNUMBER('Test Sample Data'!L440),'Test Sample Data'!L440&lt;$B$1,'Test Sample Data'!L440&gt;0),'Test Sample Data'!L440,$B$1),"")</f>
        <v/>
      </c>
      <c r="M441" s="15" t="str">
        <f>IF(SUM('Test Sample Data'!M$3:M$98)&gt;10,IF(AND(ISNUMBER('Test Sample Data'!M440),'Test Sample Data'!M440&lt;$B$1,'Test Sample Data'!M440&gt;0),'Test Sample Data'!M440,$B$1),"")</f>
        <v/>
      </c>
      <c r="N441" s="15" t="str">
        <f>'Gene Table'!E440</f>
        <v>LRP1</v>
      </c>
      <c r="O441" s="14" t="s">
        <v>221</v>
      </c>
      <c r="P441" s="15" t="str">
        <f>IF(SUM('Control Sample Data'!D$3:D$98)&gt;10,IF(AND(ISNUMBER('Control Sample Data'!D440),'Control Sample Data'!D440&lt;$B$1,'Control Sample Data'!D440&gt;0),'Control Sample Data'!D440,$B$1),"")</f>
        <v/>
      </c>
      <c r="Q441" s="15" t="str">
        <f>IF(SUM('Control Sample Data'!E$3:E$98)&gt;10,IF(AND(ISNUMBER('Control Sample Data'!E440),'Control Sample Data'!E440&lt;$B$1,'Control Sample Data'!E440&gt;0),'Control Sample Data'!E440,$B$1),"")</f>
        <v/>
      </c>
      <c r="R441" s="15" t="str">
        <f>IF(SUM('Control Sample Data'!F$3:F$98)&gt;10,IF(AND(ISNUMBER('Control Sample Data'!F440),'Control Sample Data'!F440&lt;$B$1,'Control Sample Data'!F440&gt;0),'Control Sample Data'!F440,$B$1),"")</f>
        <v/>
      </c>
      <c r="S441" s="15" t="str">
        <f>IF(SUM('Control Sample Data'!G$3:G$98)&gt;10,IF(AND(ISNUMBER('Control Sample Data'!G440),'Control Sample Data'!G440&lt;$B$1,'Control Sample Data'!G440&gt;0),'Control Sample Data'!G440,$B$1),"")</f>
        <v/>
      </c>
      <c r="T441" s="15" t="str">
        <f>IF(SUM('Control Sample Data'!H$3:H$98)&gt;10,IF(AND(ISNUMBER('Control Sample Data'!H440),'Control Sample Data'!H440&lt;$B$1,'Control Sample Data'!H440&gt;0),'Control Sample Data'!H440,$B$1),"")</f>
        <v/>
      </c>
      <c r="U441" s="15" t="str">
        <f>IF(SUM('Control Sample Data'!I$3:I$98)&gt;10,IF(AND(ISNUMBER('Control Sample Data'!I440),'Control Sample Data'!I440&lt;$B$1,'Control Sample Data'!I440&gt;0),'Control Sample Data'!I440,$B$1),"")</f>
        <v/>
      </c>
      <c r="V441" s="15" t="str">
        <f>IF(SUM('Control Sample Data'!J$3:J$98)&gt;10,IF(AND(ISNUMBER('Control Sample Data'!J440),'Control Sample Data'!J440&lt;$B$1,'Control Sample Data'!J440&gt;0),'Control Sample Data'!J440,$B$1),"")</f>
        <v/>
      </c>
      <c r="W441" s="15" t="str">
        <f>IF(SUM('Control Sample Data'!K$3:K$98)&gt;10,IF(AND(ISNUMBER('Control Sample Data'!K440),'Control Sample Data'!K440&lt;$B$1,'Control Sample Data'!K440&gt;0),'Control Sample Data'!K440,$B$1),"")</f>
        <v/>
      </c>
      <c r="X441" s="15" t="str">
        <f>IF(SUM('Control Sample Data'!L$3:L$98)&gt;10,IF(AND(ISNUMBER('Control Sample Data'!L440),'Control Sample Data'!L440&lt;$B$1,'Control Sample Data'!L440&gt;0),'Control Sample Data'!L440,$B$1),"")</f>
        <v/>
      </c>
      <c r="Y441" s="15" t="str">
        <f>IF(SUM('Control Sample Data'!M$3:M$98)&gt;10,IF(AND(ISNUMBER('Control Sample Data'!M440),'Control Sample Data'!M440&lt;$B$1,'Control Sample Data'!M440&gt;0),'Control Sample Data'!M440,$B$1),"")</f>
        <v/>
      </c>
      <c r="AT441" s="34" t="str">
        <f t="shared" si="386"/>
        <v/>
      </c>
      <c r="AU441" s="34" t="str">
        <f t="shared" si="387"/>
        <v/>
      </c>
      <c r="AV441" s="34" t="str">
        <f t="shared" si="388"/>
        <v/>
      </c>
      <c r="AW441" s="34" t="str">
        <f t="shared" si="389"/>
        <v/>
      </c>
      <c r="AX441" s="34" t="str">
        <f t="shared" si="390"/>
        <v/>
      </c>
      <c r="AY441" s="34" t="str">
        <f t="shared" si="391"/>
        <v/>
      </c>
      <c r="AZ441" s="34" t="str">
        <f t="shared" si="392"/>
        <v/>
      </c>
      <c r="BA441" s="34" t="str">
        <f t="shared" si="393"/>
        <v/>
      </c>
      <c r="BB441" s="34" t="str">
        <f t="shared" si="394"/>
        <v/>
      </c>
      <c r="BC441" s="34" t="str">
        <f t="shared" si="394"/>
        <v/>
      </c>
      <c r="BD441" s="34" t="str">
        <f t="shared" si="356"/>
        <v/>
      </c>
      <c r="BE441" s="34" t="str">
        <f t="shared" si="357"/>
        <v/>
      </c>
      <c r="BF441" s="34" t="str">
        <f t="shared" si="358"/>
        <v/>
      </c>
      <c r="BG441" s="34" t="str">
        <f t="shared" si="359"/>
        <v/>
      </c>
      <c r="BH441" s="34" t="str">
        <f t="shared" si="360"/>
        <v/>
      </c>
      <c r="BI441" s="34" t="str">
        <f t="shared" si="361"/>
        <v/>
      </c>
      <c r="BJ441" s="34" t="str">
        <f t="shared" si="362"/>
        <v/>
      </c>
      <c r="BK441" s="34" t="str">
        <f t="shared" si="363"/>
        <v/>
      </c>
      <c r="BL441" s="34" t="str">
        <f t="shared" si="364"/>
        <v/>
      </c>
      <c r="BM441" s="34" t="str">
        <f t="shared" si="365"/>
        <v/>
      </c>
      <c r="BN441" s="36" t="e">
        <f t="shared" si="354"/>
        <v>#DIV/0!</v>
      </c>
      <c r="BO441" s="36" t="e">
        <f t="shared" si="355"/>
        <v>#DIV/0!</v>
      </c>
      <c r="BP441" s="37" t="str">
        <f t="shared" si="366"/>
        <v/>
      </c>
      <c r="BQ441" s="37" t="str">
        <f t="shared" si="367"/>
        <v/>
      </c>
      <c r="BR441" s="37" t="str">
        <f t="shared" si="368"/>
        <v/>
      </c>
      <c r="BS441" s="37" t="str">
        <f t="shared" si="369"/>
        <v/>
      </c>
      <c r="BT441" s="37" t="str">
        <f t="shared" si="370"/>
        <v/>
      </c>
      <c r="BU441" s="37" t="str">
        <f t="shared" si="371"/>
        <v/>
      </c>
      <c r="BV441" s="37" t="str">
        <f t="shared" si="372"/>
        <v/>
      </c>
      <c r="BW441" s="37" t="str">
        <f t="shared" si="373"/>
        <v/>
      </c>
      <c r="BX441" s="37" t="str">
        <f t="shared" si="374"/>
        <v/>
      </c>
      <c r="BY441" s="37" t="str">
        <f t="shared" si="375"/>
        <v/>
      </c>
      <c r="BZ441" s="37" t="str">
        <f t="shared" si="376"/>
        <v/>
      </c>
      <c r="CA441" s="37" t="str">
        <f t="shared" si="377"/>
        <v/>
      </c>
      <c r="CB441" s="37" t="str">
        <f t="shared" si="378"/>
        <v/>
      </c>
      <c r="CC441" s="37" t="str">
        <f t="shared" si="379"/>
        <v/>
      </c>
      <c r="CD441" s="37" t="str">
        <f t="shared" si="380"/>
        <v/>
      </c>
      <c r="CE441" s="37" t="str">
        <f t="shared" si="381"/>
        <v/>
      </c>
      <c r="CF441" s="37" t="str">
        <f t="shared" si="382"/>
        <v/>
      </c>
      <c r="CG441" s="37" t="str">
        <f t="shared" si="383"/>
        <v/>
      </c>
      <c r="CH441" s="37" t="str">
        <f t="shared" si="384"/>
        <v/>
      </c>
      <c r="CI441" s="37" t="str">
        <f t="shared" si="385"/>
        <v/>
      </c>
    </row>
    <row r="442" spans="1:87" ht="12.75">
      <c r="A442" s="16"/>
      <c r="B442" s="14" t="str">
        <f>'Gene Table'!E441</f>
        <v>LPL</v>
      </c>
      <c r="C442" s="14" t="s">
        <v>225</v>
      </c>
      <c r="D442" s="15" t="str">
        <f>IF(SUM('Test Sample Data'!D$3:D$98)&gt;10,IF(AND(ISNUMBER('Test Sample Data'!D441),'Test Sample Data'!D441&lt;$B$1,'Test Sample Data'!D441&gt;0),'Test Sample Data'!D441,$B$1),"")</f>
        <v/>
      </c>
      <c r="E442" s="15" t="str">
        <f>IF(SUM('Test Sample Data'!E$3:E$98)&gt;10,IF(AND(ISNUMBER('Test Sample Data'!E441),'Test Sample Data'!E441&lt;$B$1,'Test Sample Data'!E441&gt;0),'Test Sample Data'!E441,$B$1),"")</f>
        <v/>
      </c>
      <c r="F442" s="15" t="str">
        <f>IF(SUM('Test Sample Data'!F$3:F$98)&gt;10,IF(AND(ISNUMBER('Test Sample Data'!F441),'Test Sample Data'!F441&lt;$B$1,'Test Sample Data'!F441&gt;0),'Test Sample Data'!F441,$B$1),"")</f>
        <v/>
      </c>
      <c r="G442" s="15" t="str">
        <f>IF(SUM('Test Sample Data'!G$3:G$98)&gt;10,IF(AND(ISNUMBER('Test Sample Data'!G441),'Test Sample Data'!G441&lt;$B$1,'Test Sample Data'!G441&gt;0),'Test Sample Data'!G441,$B$1),"")</f>
        <v/>
      </c>
      <c r="H442" s="15" t="str">
        <f>IF(SUM('Test Sample Data'!H$3:H$98)&gt;10,IF(AND(ISNUMBER('Test Sample Data'!H441),'Test Sample Data'!H441&lt;$B$1,'Test Sample Data'!H441&gt;0),'Test Sample Data'!H441,$B$1),"")</f>
        <v/>
      </c>
      <c r="I442" s="15" t="str">
        <f>IF(SUM('Test Sample Data'!I$3:I$98)&gt;10,IF(AND(ISNUMBER('Test Sample Data'!I441),'Test Sample Data'!I441&lt;$B$1,'Test Sample Data'!I441&gt;0),'Test Sample Data'!I441,$B$1),"")</f>
        <v/>
      </c>
      <c r="J442" s="15" t="str">
        <f>IF(SUM('Test Sample Data'!J$3:J$98)&gt;10,IF(AND(ISNUMBER('Test Sample Data'!J441),'Test Sample Data'!J441&lt;$B$1,'Test Sample Data'!J441&gt;0),'Test Sample Data'!J441,$B$1),"")</f>
        <v/>
      </c>
      <c r="K442" s="15" t="str">
        <f>IF(SUM('Test Sample Data'!K$3:K$98)&gt;10,IF(AND(ISNUMBER('Test Sample Data'!K441),'Test Sample Data'!K441&lt;$B$1,'Test Sample Data'!K441&gt;0),'Test Sample Data'!K441,$B$1),"")</f>
        <v/>
      </c>
      <c r="L442" s="15" t="str">
        <f>IF(SUM('Test Sample Data'!L$3:L$98)&gt;10,IF(AND(ISNUMBER('Test Sample Data'!L441),'Test Sample Data'!L441&lt;$B$1,'Test Sample Data'!L441&gt;0),'Test Sample Data'!L441,$B$1),"")</f>
        <v/>
      </c>
      <c r="M442" s="15" t="str">
        <f>IF(SUM('Test Sample Data'!M$3:M$98)&gt;10,IF(AND(ISNUMBER('Test Sample Data'!M441),'Test Sample Data'!M441&lt;$B$1,'Test Sample Data'!M441&gt;0),'Test Sample Data'!M441,$B$1),"")</f>
        <v/>
      </c>
      <c r="N442" s="15" t="str">
        <f>'Gene Table'!E441</f>
        <v>LPL</v>
      </c>
      <c r="O442" s="14" t="s">
        <v>225</v>
      </c>
      <c r="P442" s="15" t="str">
        <f>IF(SUM('Control Sample Data'!D$3:D$98)&gt;10,IF(AND(ISNUMBER('Control Sample Data'!D441),'Control Sample Data'!D441&lt;$B$1,'Control Sample Data'!D441&gt;0),'Control Sample Data'!D441,$B$1),"")</f>
        <v/>
      </c>
      <c r="Q442" s="15" t="str">
        <f>IF(SUM('Control Sample Data'!E$3:E$98)&gt;10,IF(AND(ISNUMBER('Control Sample Data'!E441),'Control Sample Data'!E441&lt;$B$1,'Control Sample Data'!E441&gt;0),'Control Sample Data'!E441,$B$1),"")</f>
        <v/>
      </c>
      <c r="R442" s="15" t="str">
        <f>IF(SUM('Control Sample Data'!F$3:F$98)&gt;10,IF(AND(ISNUMBER('Control Sample Data'!F441),'Control Sample Data'!F441&lt;$B$1,'Control Sample Data'!F441&gt;0),'Control Sample Data'!F441,$B$1),"")</f>
        <v/>
      </c>
      <c r="S442" s="15" t="str">
        <f>IF(SUM('Control Sample Data'!G$3:G$98)&gt;10,IF(AND(ISNUMBER('Control Sample Data'!G441),'Control Sample Data'!G441&lt;$B$1,'Control Sample Data'!G441&gt;0),'Control Sample Data'!G441,$B$1),"")</f>
        <v/>
      </c>
      <c r="T442" s="15" t="str">
        <f>IF(SUM('Control Sample Data'!H$3:H$98)&gt;10,IF(AND(ISNUMBER('Control Sample Data'!H441),'Control Sample Data'!H441&lt;$B$1,'Control Sample Data'!H441&gt;0),'Control Sample Data'!H441,$B$1),"")</f>
        <v/>
      </c>
      <c r="U442" s="15" t="str">
        <f>IF(SUM('Control Sample Data'!I$3:I$98)&gt;10,IF(AND(ISNUMBER('Control Sample Data'!I441),'Control Sample Data'!I441&lt;$B$1,'Control Sample Data'!I441&gt;0),'Control Sample Data'!I441,$B$1),"")</f>
        <v/>
      </c>
      <c r="V442" s="15" t="str">
        <f>IF(SUM('Control Sample Data'!J$3:J$98)&gt;10,IF(AND(ISNUMBER('Control Sample Data'!J441),'Control Sample Data'!J441&lt;$B$1,'Control Sample Data'!J441&gt;0),'Control Sample Data'!J441,$B$1),"")</f>
        <v/>
      </c>
      <c r="W442" s="15" t="str">
        <f>IF(SUM('Control Sample Data'!K$3:K$98)&gt;10,IF(AND(ISNUMBER('Control Sample Data'!K441),'Control Sample Data'!K441&lt;$B$1,'Control Sample Data'!K441&gt;0),'Control Sample Data'!K441,$B$1),"")</f>
        <v/>
      </c>
      <c r="X442" s="15" t="str">
        <f>IF(SUM('Control Sample Data'!L$3:L$98)&gt;10,IF(AND(ISNUMBER('Control Sample Data'!L441),'Control Sample Data'!L441&lt;$B$1,'Control Sample Data'!L441&gt;0),'Control Sample Data'!L441,$B$1),"")</f>
        <v/>
      </c>
      <c r="Y442" s="15" t="str">
        <f>IF(SUM('Control Sample Data'!M$3:M$98)&gt;10,IF(AND(ISNUMBER('Control Sample Data'!M441),'Control Sample Data'!M441&lt;$B$1,'Control Sample Data'!M441&gt;0),'Control Sample Data'!M441,$B$1),"")</f>
        <v/>
      </c>
      <c r="AT442" s="34" t="str">
        <f t="shared" si="386"/>
        <v/>
      </c>
      <c r="AU442" s="34" t="str">
        <f t="shared" si="387"/>
        <v/>
      </c>
      <c r="AV442" s="34" t="str">
        <f t="shared" si="388"/>
        <v/>
      </c>
      <c r="AW442" s="34" t="str">
        <f t="shared" si="389"/>
        <v/>
      </c>
      <c r="AX442" s="34" t="str">
        <f t="shared" si="390"/>
        <v/>
      </c>
      <c r="AY442" s="34" t="str">
        <f t="shared" si="391"/>
        <v/>
      </c>
      <c r="AZ442" s="34" t="str">
        <f t="shared" si="392"/>
        <v/>
      </c>
      <c r="BA442" s="34" t="str">
        <f t="shared" si="393"/>
        <v/>
      </c>
      <c r="BB442" s="34" t="str">
        <f t="shared" si="394"/>
        <v/>
      </c>
      <c r="BC442" s="34" t="str">
        <f t="shared" si="394"/>
        <v/>
      </c>
      <c r="BD442" s="34" t="str">
        <f t="shared" si="356"/>
        <v/>
      </c>
      <c r="BE442" s="34" t="str">
        <f t="shared" si="357"/>
        <v/>
      </c>
      <c r="BF442" s="34" t="str">
        <f t="shared" si="358"/>
        <v/>
      </c>
      <c r="BG442" s="34" t="str">
        <f t="shared" si="359"/>
        <v/>
      </c>
      <c r="BH442" s="34" t="str">
        <f t="shared" si="360"/>
        <v/>
      </c>
      <c r="BI442" s="34" t="str">
        <f t="shared" si="361"/>
        <v/>
      </c>
      <c r="BJ442" s="34" t="str">
        <f t="shared" si="362"/>
        <v/>
      </c>
      <c r="BK442" s="34" t="str">
        <f t="shared" si="363"/>
        <v/>
      </c>
      <c r="BL442" s="34" t="str">
        <f t="shared" si="364"/>
        <v/>
      </c>
      <c r="BM442" s="34" t="str">
        <f t="shared" si="365"/>
        <v/>
      </c>
      <c r="BN442" s="36" t="e">
        <f t="shared" si="354"/>
        <v>#DIV/0!</v>
      </c>
      <c r="BO442" s="36" t="e">
        <f t="shared" si="355"/>
        <v>#DIV/0!</v>
      </c>
      <c r="BP442" s="37" t="str">
        <f t="shared" si="366"/>
        <v/>
      </c>
      <c r="BQ442" s="37" t="str">
        <f t="shared" si="367"/>
        <v/>
      </c>
      <c r="BR442" s="37" t="str">
        <f t="shared" si="368"/>
        <v/>
      </c>
      <c r="BS442" s="37" t="str">
        <f t="shared" si="369"/>
        <v/>
      </c>
      <c r="BT442" s="37" t="str">
        <f t="shared" si="370"/>
        <v/>
      </c>
      <c r="BU442" s="37" t="str">
        <f t="shared" si="371"/>
        <v/>
      </c>
      <c r="BV442" s="37" t="str">
        <f t="shared" si="372"/>
        <v/>
      </c>
      <c r="BW442" s="37" t="str">
        <f t="shared" si="373"/>
        <v/>
      </c>
      <c r="BX442" s="37" t="str">
        <f t="shared" si="374"/>
        <v/>
      </c>
      <c r="BY442" s="37" t="str">
        <f t="shared" si="375"/>
        <v/>
      </c>
      <c r="BZ442" s="37" t="str">
        <f t="shared" si="376"/>
        <v/>
      </c>
      <c r="CA442" s="37" t="str">
        <f t="shared" si="377"/>
        <v/>
      </c>
      <c r="CB442" s="37" t="str">
        <f t="shared" si="378"/>
        <v/>
      </c>
      <c r="CC442" s="37" t="str">
        <f t="shared" si="379"/>
        <v/>
      </c>
      <c r="CD442" s="37" t="str">
        <f t="shared" si="380"/>
        <v/>
      </c>
      <c r="CE442" s="37" t="str">
        <f t="shared" si="381"/>
        <v/>
      </c>
      <c r="CF442" s="37" t="str">
        <f t="shared" si="382"/>
        <v/>
      </c>
      <c r="CG442" s="37" t="str">
        <f t="shared" si="383"/>
        <v/>
      </c>
      <c r="CH442" s="37" t="str">
        <f t="shared" si="384"/>
        <v/>
      </c>
      <c r="CI442" s="37" t="str">
        <f t="shared" si="385"/>
        <v/>
      </c>
    </row>
    <row r="443" spans="1:87" ht="12.75">
      <c r="A443" s="16"/>
      <c r="B443" s="14" t="str">
        <f>'Gene Table'!E442</f>
        <v>RHOC</v>
      </c>
      <c r="C443" s="14" t="s">
        <v>229</v>
      </c>
      <c r="D443" s="15" t="str">
        <f>IF(SUM('Test Sample Data'!D$3:D$98)&gt;10,IF(AND(ISNUMBER('Test Sample Data'!D442),'Test Sample Data'!D442&lt;$B$1,'Test Sample Data'!D442&gt;0),'Test Sample Data'!D442,$B$1),"")</f>
        <v/>
      </c>
      <c r="E443" s="15" t="str">
        <f>IF(SUM('Test Sample Data'!E$3:E$98)&gt;10,IF(AND(ISNUMBER('Test Sample Data'!E442),'Test Sample Data'!E442&lt;$B$1,'Test Sample Data'!E442&gt;0),'Test Sample Data'!E442,$B$1),"")</f>
        <v/>
      </c>
      <c r="F443" s="15" t="str">
        <f>IF(SUM('Test Sample Data'!F$3:F$98)&gt;10,IF(AND(ISNUMBER('Test Sample Data'!F442),'Test Sample Data'!F442&lt;$B$1,'Test Sample Data'!F442&gt;0),'Test Sample Data'!F442,$B$1),"")</f>
        <v/>
      </c>
      <c r="G443" s="15" t="str">
        <f>IF(SUM('Test Sample Data'!G$3:G$98)&gt;10,IF(AND(ISNUMBER('Test Sample Data'!G442),'Test Sample Data'!G442&lt;$B$1,'Test Sample Data'!G442&gt;0),'Test Sample Data'!G442,$B$1),"")</f>
        <v/>
      </c>
      <c r="H443" s="15" t="str">
        <f>IF(SUM('Test Sample Data'!H$3:H$98)&gt;10,IF(AND(ISNUMBER('Test Sample Data'!H442),'Test Sample Data'!H442&lt;$B$1,'Test Sample Data'!H442&gt;0),'Test Sample Data'!H442,$B$1),"")</f>
        <v/>
      </c>
      <c r="I443" s="15" t="str">
        <f>IF(SUM('Test Sample Data'!I$3:I$98)&gt;10,IF(AND(ISNUMBER('Test Sample Data'!I442),'Test Sample Data'!I442&lt;$B$1,'Test Sample Data'!I442&gt;0),'Test Sample Data'!I442,$B$1),"")</f>
        <v/>
      </c>
      <c r="J443" s="15" t="str">
        <f>IF(SUM('Test Sample Data'!J$3:J$98)&gt;10,IF(AND(ISNUMBER('Test Sample Data'!J442),'Test Sample Data'!J442&lt;$B$1,'Test Sample Data'!J442&gt;0),'Test Sample Data'!J442,$B$1),"")</f>
        <v/>
      </c>
      <c r="K443" s="15" t="str">
        <f>IF(SUM('Test Sample Data'!K$3:K$98)&gt;10,IF(AND(ISNUMBER('Test Sample Data'!K442),'Test Sample Data'!K442&lt;$B$1,'Test Sample Data'!K442&gt;0),'Test Sample Data'!K442,$B$1),"")</f>
        <v/>
      </c>
      <c r="L443" s="15" t="str">
        <f>IF(SUM('Test Sample Data'!L$3:L$98)&gt;10,IF(AND(ISNUMBER('Test Sample Data'!L442),'Test Sample Data'!L442&lt;$B$1,'Test Sample Data'!L442&gt;0),'Test Sample Data'!L442,$B$1),"")</f>
        <v/>
      </c>
      <c r="M443" s="15" t="str">
        <f>IF(SUM('Test Sample Data'!M$3:M$98)&gt;10,IF(AND(ISNUMBER('Test Sample Data'!M442),'Test Sample Data'!M442&lt;$B$1,'Test Sample Data'!M442&gt;0),'Test Sample Data'!M442,$B$1),"")</f>
        <v/>
      </c>
      <c r="N443" s="15" t="str">
        <f>'Gene Table'!E442</f>
        <v>RHOC</v>
      </c>
      <c r="O443" s="14" t="s">
        <v>229</v>
      </c>
      <c r="P443" s="15" t="str">
        <f>IF(SUM('Control Sample Data'!D$3:D$98)&gt;10,IF(AND(ISNUMBER('Control Sample Data'!D442),'Control Sample Data'!D442&lt;$B$1,'Control Sample Data'!D442&gt;0),'Control Sample Data'!D442,$B$1),"")</f>
        <v/>
      </c>
      <c r="Q443" s="15" t="str">
        <f>IF(SUM('Control Sample Data'!E$3:E$98)&gt;10,IF(AND(ISNUMBER('Control Sample Data'!E442),'Control Sample Data'!E442&lt;$B$1,'Control Sample Data'!E442&gt;0),'Control Sample Data'!E442,$B$1),"")</f>
        <v/>
      </c>
      <c r="R443" s="15" t="str">
        <f>IF(SUM('Control Sample Data'!F$3:F$98)&gt;10,IF(AND(ISNUMBER('Control Sample Data'!F442),'Control Sample Data'!F442&lt;$B$1,'Control Sample Data'!F442&gt;0),'Control Sample Data'!F442,$B$1),"")</f>
        <v/>
      </c>
      <c r="S443" s="15" t="str">
        <f>IF(SUM('Control Sample Data'!G$3:G$98)&gt;10,IF(AND(ISNUMBER('Control Sample Data'!G442),'Control Sample Data'!G442&lt;$B$1,'Control Sample Data'!G442&gt;0),'Control Sample Data'!G442,$B$1),"")</f>
        <v/>
      </c>
      <c r="T443" s="15" t="str">
        <f>IF(SUM('Control Sample Data'!H$3:H$98)&gt;10,IF(AND(ISNUMBER('Control Sample Data'!H442),'Control Sample Data'!H442&lt;$B$1,'Control Sample Data'!H442&gt;0),'Control Sample Data'!H442,$B$1),"")</f>
        <v/>
      </c>
      <c r="U443" s="15" t="str">
        <f>IF(SUM('Control Sample Data'!I$3:I$98)&gt;10,IF(AND(ISNUMBER('Control Sample Data'!I442),'Control Sample Data'!I442&lt;$B$1,'Control Sample Data'!I442&gt;0),'Control Sample Data'!I442,$B$1),"")</f>
        <v/>
      </c>
      <c r="V443" s="15" t="str">
        <f>IF(SUM('Control Sample Data'!J$3:J$98)&gt;10,IF(AND(ISNUMBER('Control Sample Data'!J442),'Control Sample Data'!J442&lt;$B$1,'Control Sample Data'!J442&gt;0),'Control Sample Data'!J442,$B$1),"")</f>
        <v/>
      </c>
      <c r="W443" s="15" t="str">
        <f>IF(SUM('Control Sample Data'!K$3:K$98)&gt;10,IF(AND(ISNUMBER('Control Sample Data'!K442),'Control Sample Data'!K442&lt;$B$1,'Control Sample Data'!K442&gt;0),'Control Sample Data'!K442,$B$1),"")</f>
        <v/>
      </c>
      <c r="X443" s="15" t="str">
        <f>IF(SUM('Control Sample Data'!L$3:L$98)&gt;10,IF(AND(ISNUMBER('Control Sample Data'!L442),'Control Sample Data'!L442&lt;$B$1,'Control Sample Data'!L442&gt;0),'Control Sample Data'!L442,$B$1),"")</f>
        <v/>
      </c>
      <c r="Y443" s="15" t="str">
        <f>IF(SUM('Control Sample Data'!M$3:M$98)&gt;10,IF(AND(ISNUMBER('Control Sample Data'!M442),'Control Sample Data'!M442&lt;$B$1,'Control Sample Data'!M442&gt;0),'Control Sample Data'!M442,$B$1),"")</f>
        <v/>
      </c>
      <c r="AT443" s="34" t="str">
        <f t="shared" si="386"/>
        <v/>
      </c>
      <c r="AU443" s="34" t="str">
        <f t="shared" si="387"/>
        <v/>
      </c>
      <c r="AV443" s="34" t="str">
        <f t="shared" si="388"/>
        <v/>
      </c>
      <c r="AW443" s="34" t="str">
        <f t="shared" si="389"/>
        <v/>
      </c>
      <c r="AX443" s="34" t="str">
        <f t="shared" si="390"/>
        <v/>
      </c>
      <c r="AY443" s="34" t="str">
        <f t="shared" si="391"/>
        <v/>
      </c>
      <c r="AZ443" s="34" t="str">
        <f t="shared" si="392"/>
        <v/>
      </c>
      <c r="BA443" s="34" t="str">
        <f t="shared" si="393"/>
        <v/>
      </c>
      <c r="BB443" s="34" t="str">
        <f t="shared" si="394"/>
        <v/>
      </c>
      <c r="BC443" s="34" t="str">
        <f t="shared" si="394"/>
        <v/>
      </c>
      <c r="BD443" s="34" t="str">
        <f t="shared" si="356"/>
        <v/>
      </c>
      <c r="BE443" s="34" t="str">
        <f t="shared" si="357"/>
        <v/>
      </c>
      <c r="BF443" s="34" t="str">
        <f t="shared" si="358"/>
        <v/>
      </c>
      <c r="BG443" s="34" t="str">
        <f t="shared" si="359"/>
        <v/>
      </c>
      <c r="BH443" s="34" t="str">
        <f t="shared" si="360"/>
        <v/>
      </c>
      <c r="BI443" s="34" t="str">
        <f t="shared" si="361"/>
        <v/>
      </c>
      <c r="BJ443" s="34" t="str">
        <f t="shared" si="362"/>
        <v/>
      </c>
      <c r="BK443" s="34" t="str">
        <f t="shared" si="363"/>
        <v/>
      </c>
      <c r="BL443" s="34" t="str">
        <f t="shared" si="364"/>
        <v/>
      </c>
      <c r="BM443" s="34" t="str">
        <f t="shared" si="365"/>
        <v/>
      </c>
      <c r="BN443" s="36" t="e">
        <f t="shared" si="354"/>
        <v>#DIV/0!</v>
      </c>
      <c r="BO443" s="36" t="e">
        <f t="shared" si="355"/>
        <v>#DIV/0!</v>
      </c>
      <c r="BP443" s="37" t="str">
        <f t="shared" si="366"/>
        <v/>
      </c>
      <c r="BQ443" s="37" t="str">
        <f t="shared" si="367"/>
        <v/>
      </c>
      <c r="BR443" s="37" t="str">
        <f t="shared" si="368"/>
        <v/>
      </c>
      <c r="BS443" s="37" t="str">
        <f t="shared" si="369"/>
        <v/>
      </c>
      <c r="BT443" s="37" t="str">
        <f t="shared" si="370"/>
        <v/>
      </c>
      <c r="BU443" s="37" t="str">
        <f t="shared" si="371"/>
        <v/>
      </c>
      <c r="BV443" s="37" t="str">
        <f t="shared" si="372"/>
        <v/>
      </c>
      <c r="BW443" s="37" t="str">
        <f t="shared" si="373"/>
        <v/>
      </c>
      <c r="BX443" s="37" t="str">
        <f t="shared" si="374"/>
        <v/>
      </c>
      <c r="BY443" s="37" t="str">
        <f t="shared" si="375"/>
        <v/>
      </c>
      <c r="BZ443" s="37" t="str">
        <f t="shared" si="376"/>
        <v/>
      </c>
      <c r="CA443" s="37" t="str">
        <f t="shared" si="377"/>
        <v/>
      </c>
      <c r="CB443" s="37" t="str">
        <f t="shared" si="378"/>
        <v/>
      </c>
      <c r="CC443" s="37" t="str">
        <f t="shared" si="379"/>
        <v/>
      </c>
      <c r="CD443" s="37" t="str">
        <f t="shared" si="380"/>
        <v/>
      </c>
      <c r="CE443" s="37" t="str">
        <f t="shared" si="381"/>
        <v/>
      </c>
      <c r="CF443" s="37" t="str">
        <f t="shared" si="382"/>
        <v/>
      </c>
      <c r="CG443" s="37" t="str">
        <f t="shared" si="383"/>
        <v/>
      </c>
      <c r="CH443" s="37" t="str">
        <f t="shared" si="384"/>
        <v/>
      </c>
      <c r="CI443" s="37" t="str">
        <f t="shared" si="385"/>
        <v/>
      </c>
    </row>
    <row r="444" spans="1:87" ht="12.75">
      <c r="A444" s="16"/>
      <c r="B444" s="14" t="str">
        <f>'Gene Table'!E443</f>
        <v>YPEL2</v>
      </c>
      <c r="C444" s="14" t="s">
        <v>233</v>
      </c>
      <c r="D444" s="15" t="str">
        <f>IF(SUM('Test Sample Data'!D$3:D$98)&gt;10,IF(AND(ISNUMBER('Test Sample Data'!D443),'Test Sample Data'!D443&lt;$B$1,'Test Sample Data'!D443&gt;0),'Test Sample Data'!D443,$B$1),"")</f>
        <v/>
      </c>
      <c r="E444" s="15" t="str">
        <f>IF(SUM('Test Sample Data'!E$3:E$98)&gt;10,IF(AND(ISNUMBER('Test Sample Data'!E443),'Test Sample Data'!E443&lt;$B$1,'Test Sample Data'!E443&gt;0),'Test Sample Data'!E443,$B$1),"")</f>
        <v/>
      </c>
      <c r="F444" s="15" t="str">
        <f>IF(SUM('Test Sample Data'!F$3:F$98)&gt;10,IF(AND(ISNUMBER('Test Sample Data'!F443),'Test Sample Data'!F443&lt;$B$1,'Test Sample Data'!F443&gt;0),'Test Sample Data'!F443,$B$1),"")</f>
        <v/>
      </c>
      <c r="G444" s="15" t="str">
        <f>IF(SUM('Test Sample Data'!G$3:G$98)&gt;10,IF(AND(ISNUMBER('Test Sample Data'!G443),'Test Sample Data'!G443&lt;$B$1,'Test Sample Data'!G443&gt;0),'Test Sample Data'!G443,$B$1),"")</f>
        <v/>
      </c>
      <c r="H444" s="15" t="str">
        <f>IF(SUM('Test Sample Data'!H$3:H$98)&gt;10,IF(AND(ISNUMBER('Test Sample Data'!H443),'Test Sample Data'!H443&lt;$B$1,'Test Sample Data'!H443&gt;0),'Test Sample Data'!H443,$B$1),"")</f>
        <v/>
      </c>
      <c r="I444" s="15" t="str">
        <f>IF(SUM('Test Sample Data'!I$3:I$98)&gt;10,IF(AND(ISNUMBER('Test Sample Data'!I443),'Test Sample Data'!I443&lt;$B$1,'Test Sample Data'!I443&gt;0),'Test Sample Data'!I443,$B$1),"")</f>
        <v/>
      </c>
      <c r="J444" s="15" t="str">
        <f>IF(SUM('Test Sample Data'!J$3:J$98)&gt;10,IF(AND(ISNUMBER('Test Sample Data'!J443),'Test Sample Data'!J443&lt;$B$1,'Test Sample Data'!J443&gt;0),'Test Sample Data'!J443,$B$1),"")</f>
        <v/>
      </c>
      <c r="K444" s="15" t="str">
        <f>IF(SUM('Test Sample Data'!K$3:K$98)&gt;10,IF(AND(ISNUMBER('Test Sample Data'!K443),'Test Sample Data'!K443&lt;$B$1,'Test Sample Data'!K443&gt;0),'Test Sample Data'!K443,$B$1),"")</f>
        <v/>
      </c>
      <c r="L444" s="15" t="str">
        <f>IF(SUM('Test Sample Data'!L$3:L$98)&gt;10,IF(AND(ISNUMBER('Test Sample Data'!L443),'Test Sample Data'!L443&lt;$B$1,'Test Sample Data'!L443&gt;0),'Test Sample Data'!L443,$B$1),"")</f>
        <v/>
      </c>
      <c r="M444" s="15" t="str">
        <f>IF(SUM('Test Sample Data'!M$3:M$98)&gt;10,IF(AND(ISNUMBER('Test Sample Data'!M443),'Test Sample Data'!M443&lt;$B$1,'Test Sample Data'!M443&gt;0),'Test Sample Data'!M443,$B$1),"")</f>
        <v/>
      </c>
      <c r="N444" s="15" t="str">
        <f>'Gene Table'!E443</f>
        <v>YPEL2</v>
      </c>
      <c r="O444" s="14" t="s">
        <v>233</v>
      </c>
      <c r="P444" s="15" t="str">
        <f>IF(SUM('Control Sample Data'!D$3:D$98)&gt;10,IF(AND(ISNUMBER('Control Sample Data'!D443),'Control Sample Data'!D443&lt;$B$1,'Control Sample Data'!D443&gt;0),'Control Sample Data'!D443,$B$1),"")</f>
        <v/>
      </c>
      <c r="Q444" s="15" t="str">
        <f>IF(SUM('Control Sample Data'!E$3:E$98)&gt;10,IF(AND(ISNUMBER('Control Sample Data'!E443),'Control Sample Data'!E443&lt;$B$1,'Control Sample Data'!E443&gt;0),'Control Sample Data'!E443,$B$1),"")</f>
        <v/>
      </c>
      <c r="R444" s="15" t="str">
        <f>IF(SUM('Control Sample Data'!F$3:F$98)&gt;10,IF(AND(ISNUMBER('Control Sample Data'!F443),'Control Sample Data'!F443&lt;$B$1,'Control Sample Data'!F443&gt;0),'Control Sample Data'!F443,$B$1),"")</f>
        <v/>
      </c>
      <c r="S444" s="15" t="str">
        <f>IF(SUM('Control Sample Data'!G$3:G$98)&gt;10,IF(AND(ISNUMBER('Control Sample Data'!G443),'Control Sample Data'!G443&lt;$B$1,'Control Sample Data'!G443&gt;0),'Control Sample Data'!G443,$B$1),"")</f>
        <v/>
      </c>
      <c r="T444" s="15" t="str">
        <f>IF(SUM('Control Sample Data'!H$3:H$98)&gt;10,IF(AND(ISNUMBER('Control Sample Data'!H443),'Control Sample Data'!H443&lt;$B$1,'Control Sample Data'!H443&gt;0),'Control Sample Data'!H443,$B$1),"")</f>
        <v/>
      </c>
      <c r="U444" s="15" t="str">
        <f>IF(SUM('Control Sample Data'!I$3:I$98)&gt;10,IF(AND(ISNUMBER('Control Sample Data'!I443),'Control Sample Data'!I443&lt;$B$1,'Control Sample Data'!I443&gt;0),'Control Sample Data'!I443,$B$1),"")</f>
        <v/>
      </c>
      <c r="V444" s="15" t="str">
        <f>IF(SUM('Control Sample Data'!J$3:J$98)&gt;10,IF(AND(ISNUMBER('Control Sample Data'!J443),'Control Sample Data'!J443&lt;$B$1,'Control Sample Data'!J443&gt;0),'Control Sample Data'!J443,$B$1),"")</f>
        <v/>
      </c>
      <c r="W444" s="15" t="str">
        <f>IF(SUM('Control Sample Data'!K$3:K$98)&gt;10,IF(AND(ISNUMBER('Control Sample Data'!K443),'Control Sample Data'!K443&lt;$B$1,'Control Sample Data'!K443&gt;0),'Control Sample Data'!K443,$B$1),"")</f>
        <v/>
      </c>
      <c r="X444" s="15" t="str">
        <f>IF(SUM('Control Sample Data'!L$3:L$98)&gt;10,IF(AND(ISNUMBER('Control Sample Data'!L443),'Control Sample Data'!L443&lt;$B$1,'Control Sample Data'!L443&gt;0),'Control Sample Data'!L443,$B$1),"")</f>
        <v/>
      </c>
      <c r="Y444" s="15" t="str">
        <f>IF(SUM('Control Sample Data'!M$3:M$98)&gt;10,IF(AND(ISNUMBER('Control Sample Data'!M443),'Control Sample Data'!M443&lt;$B$1,'Control Sample Data'!M443&gt;0),'Control Sample Data'!M443,$B$1),"")</f>
        <v/>
      </c>
      <c r="AT444" s="34" t="str">
        <f t="shared" si="386"/>
        <v/>
      </c>
      <c r="AU444" s="34" t="str">
        <f t="shared" si="387"/>
        <v/>
      </c>
      <c r="AV444" s="34" t="str">
        <f t="shared" si="388"/>
        <v/>
      </c>
      <c r="AW444" s="34" t="str">
        <f t="shared" si="389"/>
        <v/>
      </c>
      <c r="AX444" s="34" t="str">
        <f t="shared" si="390"/>
        <v/>
      </c>
      <c r="AY444" s="34" t="str">
        <f t="shared" si="391"/>
        <v/>
      </c>
      <c r="AZ444" s="34" t="str">
        <f t="shared" si="392"/>
        <v/>
      </c>
      <c r="BA444" s="34" t="str">
        <f t="shared" si="393"/>
        <v/>
      </c>
      <c r="BB444" s="34" t="str">
        <f t="shared" si="394"/>
        <v/>
      </c>
      <c r="BC444" s="34" t="str">
        <f t="shared" si="394"/>
        <v/>
      </c>
      <c r="BD444" s="34" t="str">
        <f t="shared" si="356"/>
        <v/>
      </c>
      <c r="BE444" s="34" t="str">
        <f t="shared" si="357"/>
        <v/>
      </c>
      <c r="BF444" s="34" t="str">
        <f t="shared" si="358"/>
        <v/>
      </c>
      <c r="BG444" s="34" t="str">
        <f t="shared" si="359"/>
        <v/>
      </c>
      <c r="BH444" s="34" t="str">
        <f t="shared" si="360"/>
        <v/>
      </c>
      <c r="BI444" s="34" t="str">
        <f t="shared" si="361"/>
        <v/>
      </c>
      <c r="BJ444" s="34" t="str">
        <f t="shared" si="362"/>
        <v/>
      </c>
      <c r="BK444" s="34" t="str">
        <f t="shared" si="363"/>
        <v/>
      </c>
      <c r="BL444" s="34" t="str">
        <f t="shared" si="364"/>
        <v/>
      </c>
      <c r="BM444" s="34" t="str">
        <f t="shared" si="365"/>
        <v/>
      </c>
      <c r="BN444" s="36" t="e">
        <f t="shared" si="354"/>
        <v>#DIV/0!</v>
      </c>
      <c r="BO444" s="36" t="e">
        <f t="shared" si="355"/>
        <v>#DIV/0!</v>
      </c>
      <c r="BP444" s="37" t="str">
        <f t="shared" si="366"/>
        <v/>
      </c>
      <c r="BQ444" s="37" t="str">
        <f t="shared" si="367"/>
        <v/>
      </c>
      <c r="BR444" s="37" t="str">
        <f t="shared" si="368"/>
        <v/>
      </c>
      <c r="BS444" s="37" t="str">
        <f t="shared" si="369"/>
        <v/>
      </c>
      <c r="BT444" s="37" t="str">
        <f t="shared" si="370"/>
        <v/>
      </c>
      <c r="BU444" s="37" t="str">
        <f t="shared" si="371"/>
        <v/>
      </c>
      <c r="BV444" s="37" t="str">
        <f t="shared" si="372"/>
        <v/>
      </c>
      <c r="BW444" s="37" t="str">
        <f t="shared" si="373"/>
        <v/>
      </c>
      <c r="BX444" s="37" t="str">
        <f t="shared" si="374"/>
        <v/>
      </c>
      <c r="BY444" s="37" t="str">
        <f t="shared" si="375"/>
        <v/>
      </c>
      <c r="BZ444" s="37" t="str">
        <f t="shared" si="376"/>
        <v/>
      </c>
      <c r="CA444" s="37" t="str">
        <f t="shared" si="377"/>
        <v/>
      </c>
      <c r="CB444" s="37" t="str">
        <f t="shared" si="378"/>
        <v/>
      </c>
      <c r="CC444" s="37" t="str">
        <f t="shared" si="379"/>
        <v/>
      </c>
      <c r="CD444" s="37" t="str">
        <f t="shared" si="380"/>
        <v/>
      </c>
      <c r="CE444" s="37" t="str">
        <f t="shared" si="381"/>
        <v/>
      </c>
      <c r="CF444" s="37" t="str">
        <f t="shared" si="382"/>
        <v/>
      </c>
      <c r="CG444" s="37" t="str">
        <f t="shared" si="383"/>
        <v/>
      </c>
      <c r="CH444" s="37" t="str">
        <f t="shared" si="384"/>
        <v/>
      </c>
      <c r="CI444" s="37" t="str">
        <f t="shared" si="385"/>
        <v/>
      </c>
    </row>
    <row r="445" spans="1:87" ht="12.75">
      <c r="A445" s="16"/>
      <c r="B445" s="14" t="str">
        <f>'Gene Table'!E444</f>
        <v>KPNB1</v>
      </c>
      <c r="C445" s="14" t="s">
        <v>237</v>
      </c>
      <c r="D445" s="15" t="str">
        <f>IF(SUM('Test Sample Data'!D$3:D$98)&gt;10,IF(AND(ISNUMBER('Test Sample Data'!D444),'Test Sample Data'!D444&lt;$B$1,'Test Sample Data'!D444&gt;0),'Test Sample Data'!D444,$B$1),"")</f>
        <v/>
      </c>
      <c r="E445" s="15" t="str">
        <f>IF(SUM('Test Sample Data'!E$3:E$98)&gt;10,IF(AND(ISNUMBER('Test Sample Data'!E444),'Test Sample Data'!E444&lt;$B$1,'Test Sample Data'!E444&gt;0),'Test Sample Data'!E444,$B$1),"")</f>
        <v/>
      </c>
      <c r="F445" s="15" t="str">
        <f>IF(SUM('Test Sample Data'!F$3:F$98)&gt;10,IF(AND(ISNUMBER('Test Sample Data'!F444),'Test Sample Data'!F444&lt;$B$1,'Test Sample Data'!F444&gt;0),'Test Sample Data'!F444,$B$1),"")</f>
        <v/>
      </c>
      <c r="G445" s="15" t="str">
        <f>IF(SUM('Test Sample Data'!G$3:G$98)&gt;10,IF(AND(ISNUMBER('Test Sample Data'!G444),'Test Sample Data'!G444&lt;$B$1,'Test Sample Data'!G444&gt;0),'Test Sample Data'!G444,$B$1),"")</f>
        <v/>
      </c>
      <c r="H445" s="15" t="str">
        <f>IF(SUM('Test Sample Data'!H$3:H$98)&gt;10,IF(AND(ISNUMBER('Test Sample Data'!H444),'Test Sample Data'!H444&lt;$B$1,'Test Sample Data'!H444&gt;0),'Test Sample Data'!H444,$B$1),"")</f>
        <v/>
      </c>
      <c r="I445" s="15" t="str">
        <f>IF(SUM('Test Sample Data'!I$3:I$98)&gt;10,IF(AND(ISNUMBER('Test Sample Data'!I444),'Test Sample Data'!I444&lt;$B$1,'Test Sample Data'!I444&gt;0),'Test Sample Data'!I444,$B$1),"")</f>
        <v/>
      </c>
      <c r="J445" s="15" t="str">
        <f>IF(SUM('Test Sample Data'!J$3:J$98)&gt;10,IF(AND(ISNUMBER('Test Sample Data'!J444),'Test Sample Data'!J444&lt;$B$1,'Test Sample Data'!J444&gt;0),'Test Sample Data'!J444,$B$1),"")</f>
        <v/>
      </c>
      <c r="K445" s="15" t="str">
        <f>IF(SUM('Test Sample Data'!K$3:K$98)&gt;10,IF(AND(ISNUMBER('Test Sample Data'!K444),'Test Sample Data'!K444&lt;$B$1,'Test Sample Data'!K444&gt;0),'Test Sample Data'!K444,$B$1),"")</f>
        <v/>
      </c>
      <c r="L445" s="15" t="str">
        <f>IF(SUM('Test Sample Data'!L$3:L$98)&gt;10,IF(AND(ISNUMBER('Test Sample Data'!L444),'Test Sample Data'!L444&lt;$B$1,'Test Sample Data'!L444&gt;0),'Test Sample Data'!L444,$B$1),"")</f>
        <v/>
      </c>
      <c r="M445" s="15" t="str">
        <f>IF(SUM('Test Sample Data'!M$3:M$98)&gt;10,IF(AND(ISNUMBER('Test Sample Data'!M444),'Test Sample Data'!M444&lt;$B$1,'Test Sample Data'!M444&gt;0),'Test Sample Data'!M444,$B$1),"")</f>
        <v/>
      </c>
      <c r="N445" s="15" t="str">
        <f>'Gene Table'!E444</f>
        <v>KPNB1</v>
      </c>
      <c r="O445" s="14" t="s">
        <v>237</v>
      </c>
      <c r="P445" s="15" t="str">
        <f>IF(SUM('Control Sample Data'!D$3:D$98)&gt;10,IF(AND(ISNUMBER('Control Sample Data'!D444),'Control Sample Data'!D444&lt;$B$1,'Control Sample Data'!D444&gt;0),'Control Sample Data'!D444,$B$1),"")</f>
        <v/>
      </c>
      <c r="Q445" s="15" t="str">
        <f>IF(SUM('Control Sample Data'!E$3:E$98)&gt;10,IF(AND(ISNUMBER('Control Sample Data'!E444),'Control Sample Data'!E444&lt;$B$1,'Control Sample Data'!E444&gt;0),'Control Sample Data'!E444,$B$1),"")</f>
        <v/>
      </c>
      <c r="R445" s="15" t="str">
        <f>IF(SUM('Control Sample Data'!F$3:F$98)&gt;10,IF(AND(ISNUMBER('Control Sample Data'!F444),'Control Sample Data'!F444&lt;$B$1,'Control Sample Data'!F444&gt;0),'Control Sample Data'!F444,$B$1),"")</f>
        <v/>
      </c>
      <c r="S445" s="15" t="str">
        <f>IF(SUM('Control Sample Data'!G$3:G$98)&gt;10,IF(AND(ISNUMBER('Control Sample Data'!G444),'Control Sample Data'!G444&lt;$B$1,'Control Sample Data'!G444&gt;0),'Control Sample Data'!G444,$B$1),"")</f>
        <v/>
      </c>
      <c r="T445" s="15" t="str">
        <f>IF(SUM('Control Sample Data'!H$3:H$98)&gt;10,IF(AND(ISNUMBER('Control Sample Data'!H444),'Control Sample Data'!H444&lt;$B$1,'Control Sample Data'!H444&gt;0),'Control Sample Data'!H444,$B$1),"")</f>
        <v/>
      </c>
      <c r="U445" s="15" t="str">
        <f>IF(SUM('Control Sample Data'!I$3:I$98)&gt;10,IF(AND(ISNUMBER('Control Sample Data'!I444),'Control Sample Data'!I444&lt;$B$1,'Control Sample Data'!I444&gt;0),'Control Sample Data'!I444,$B$1),"")</f>
        <v/>
      </c>
      <c r="V445" s="15" t="str">
        <f>IF(SUM('Control Sample Data'!J$3:J$98)&gt;10,IF(AND(ISNUMBER('Control Sample Data'!J444),'Control Sample Data'!J444&lt;$B$1,'Control Sample Data'!J444&gt;0),'Control Sample Data'!J444,$B$1),"")</f>
        <v/>
      </c>
      <c r="W445" s="15" t="str">
        <f>IF(SUM('Control Sample Data'!K$3:K$98)&gt;10,IF(AND(ISNUMBER('Control Sample Data'!K444),'Control Sample Data'!K444&lt;$B$1,'Control Sample Data'!K444&gt;0),'Control Sample Data'!K444,$B$1),"")</f>
        <v/>
      </c>
      <c r="X445" s="15" t="str">
        <f>IF(SUM('Control Sample Data'!L$3:L$98)&gt;10,IF(AND(ISNUMBER('Control Sample Data'!L444),'Control Sample Data'!L444&lt;$B$1,'Control Sample Data'!L444&gt;0),'Control Sample Data'!L444,$B$1),"")</f>
        <v/>
      </c>
      <c r="Y445" s="15" t="str">
        <f>IF(SUM('Control Sample Data'!M$3:M$98)&gt;10,IF(AND(ISNUMBER('Control Sample Data'!M444),'Control Sample Data'!M444&lt;$B$1,'Control Sample Data'!M444&gt;0),'Control Sample Data'!M444,$B$1),"")</f>
        <v/>
      </c>
      <c r="AT445" s="34" t="str">
        <f t="shared" si="386"/>
        <v/>
      </c>
      <c r="AU445" s="34" t="str">
        <f t="shared" si="387"/>
        <v/>
      </c>
      <c r="AV445" s="34" t="str">
        <f t="shared" si="388"/>
        <v/>
      </c>
      <c r="AW445" s="34" t="str">
        <f t="shared" si="389"/>
        <v/>
      </c>
      <c r="AX445" s="34" t="str">
        <f t="shared" si="390"/>
        <v/>
      </c>
      <c r="AY445" s="34" t="str">
        <f t="shared" si="391"/>
        <v/>
      </c>
      <c r="AZ445" s="34" t="str">
        <f t="shared" si="392"/>
        <v/>
      </c>
      <c r="BA445" s="34" t="str">
        <f t="shared" si="393"/>
        <v/>
      </c>
      <c r="BB445" s="34" t="str">
        <f t="shared" si="394"/>
        <v/>
      </c>
      <c r="BC445" s="34" t="str">
        <f t="shared" si="394"/>
        <v/>
      </c>
      <c r="BD445" s="34" t="str">
        <f t="shared" si="356"/>
        <v/>
      </c>
      <c r="BE445" s="34" t="str">
        <f t="shared" si="357"/>
        <v/>
      </c>
      <c r="BF445" s="34" t="str">
        <f t="shared" si="358"/>
        <v/>
      </c>
      <c r="BG445" s="34" t="str">
        <f t="shared" si="359"/>
        <v/>
      </c>
      <c r="BH445" s="34" t="str">
        <f t="shared" si="360"/>
        <v/>
      </c>
      <c r="BI445" s="34" t="str">
        <f t="shared" si="361"/>
        <v/>
      </c>
      <c r="BJ445" s="34" t="str">
        <f t="shared" si="362"/>
        <v/>
      </c>
      <c r="BK445" s="34" t="str">
        <f t="shared" si="363"/>
        <v/>
      </c>
      <c r="BL445" s="34" t="str">
        <f t="shared" si="364"/>
        <v/>
      </c>
      <c r="BM445" s="34" t="str">
        <f t="shared" si="365"/>
        <v/>
      </c>
      <c r="BN445" s="36" t="e">
        <f t="shared" si="354"/>
        <v>#DIV/0!</v>
      </c>
      <c r="BO445" s="36" t="e">
        <f t="shared" si="355"/>
        <v>#DIV/0!</v>
      </c>
      <c r="BP445" s="37" t="str">
        <f t="shared" si="366"/>
        <v/>
      </c>
      <c r="BQ445" s="37" t="str">
        <f t="shared" si="367"/>
        <v/>
      </c>
      <c r="BR445" s="37" t="str">
        <f t="shared" si="368"/>
        <v/>
      </c>
      <c r="BS445" s="37" t="str">
        <f t="shared" si="369"/>
        <v/>
      </c>
      <c r="BT445" s="37" t="str">
        <f t="shared" si="370"/>
        <v/>
      </c>
      <c r="BU445" s="37" t="str">
        <f t="shared" si="371"/>
        <v/>
      </c>
      <c r="BV445" s="37" t="str">
        <f t="shared" si="372"/>
        <v/>
      </c>
      <c r="BW445" s="37" t="str">
        <f t="shared" si="373"/>
        <v/>
      </c>
      <c r="BX445" s="37" t="str">
        <f t="shared" si="374"/>
        <v/>
      </c>
      <c r="BY445" s="37" t="str">
        <f t="shared" si="375"/>
        <v/>
      </c>
      <c r="BZ445" s="37" t="str">
        <f t="shared" si="376"/>
        <v/>
      </c>
      <c r="CA445" s="37" t="str">
        <f t="shared" si="377"/>
        <v/>
      </c>
      <c r="CB445" s="37" t="str">
        <f t="shared" si="378"/>
        <v/>
      </c>
      <c r="CC445" s="37" t="str">
        <f t="shared" si="379"/>
        <v/>
      </c>
      <c r="CD445" s="37" t="str">
        <f t="shared" si="380"/>
        <v/>
      </c>
      <c r="CE445" s="37" t="str">
        <f t="shared" si="381"/>
        <v/>
      </c>
      <c r="CF445" s="37" t="str">
        <f t="shared" si="382"/>
        <v/>
      </c>
      <c r="CG445" s="37" t="str">
        <f t="shared" si="383"/>
        <v/>
      </c>
      <c r="CH445" s="37" t="str">
        <f t="shared" si="384"/>
        <v/>
      </c>
      <c r="CI445" s="37" t="str">
        <f t="shared" si="385"/>
        <v/>
      </c>
    </row>
    <row r="446" spans="1:87" ht="12.75">
      <c r="A446" s="16"/>
      <c r="B446" s="14" t="str">
        <f>'Gene Table'!E445</f>
        <v>KLKB1</v>
      </c>
      <c r="C446" s="14" t="s">
        <v>241</v>
      </c>
      <c r="D446" s="15" t="str">
        <f>IF(SUM('Test Sample Data'!D$3:D$98)&gt;10,IF(AND(ISNUMBER('Test Sample Data'!D445),'Test Sample Data'!D445&lt;$B$1,'Test Sample Data'!D445&gt;0),'Test Sample Data'!D445,$B$1),"")</f>
        <v/>
      </c>
      <c r="E446" s="15" t="str">
        <f>IF(SUM('Test Sample Data'!E$3:E$98)&gt;10,IF(AND(ISNUMBER('Test Sample Data'!E445),'Test Sample Data'!E445&lt;$B$1,'Test Sample Data'!E445&gt;0),'Test Sample Data'!E445,$B$1),"")</f>
        <v/>
      </c>
      <c r="F446" s="15" t="str">
        <f>IF(SUM('Test Sample Data'!F$3:F$98)&gt;10,IF(AND(ISNUMBER('Test Sample Data'!F445),'Test Sample Data'!F445&lt;$B$1,'Test Sample Data'!F445&gt;0),'Test Sample Data'!F445,$B$1),"")</f>
        <v/>
      </c>
      <c r="G446" s="15" t="str">
        <f>IF(SUM('Test Sample Data'!G$3:G$98)&gt;10,IF(AND(ISNUMBER('Test Sample Data'!G445),'Test Sample Data'!G445&lt;$B$1,'Test Sample Data'!G445&gt;0),'Test Sample Data'!G445,$B$1),"")</f>
        <v/>
      </c>
      <c r="H446" s="15" t="str">
        <f>IF(SUM('Test Sample Data'!H$3:H$98)&gt;10,IF(AND(ISNUMBER('Test Sample Data'!H445),'Test Sample Data'!H445&lt;$B$1,'Test Sample Data'!H445&gt;0),'Test Sample Data'!H445,$B$1),"")</f>
        <v/>
      </c>
      <c r="I446" s="15" t="str">
        <f>IF(SUM('Test Sample Data'!I$3:I$98)&gt;10,IF(AND(ISNUMBER('Test Sample Data'!I445),'Test Sample Data'!I445&lt;$B$1,'Test Sample Data'!I445&gt;0),'Test Sample Data'!I445,$B$1),"")</f>
        <v/>
      </c>
      <c r="J446" s="15" t="str">
        <f>IF(SUM('Test Sample Data'!J$3:J$98)&gt;10,IF(AND(ISNUMBER('Test Sample Data'!J445),'Test Sample Data'!J445&lt;$B$1,'Test Sample Data'!J445&gt;0),'Test Sample Data'!J445,$B$1),"")</f>
        <v/>
      </c>
      <c r="K446" s="15" t="str">
        <f>IF(SUM('Test Sample Data'!K$3:K$98)&gt;10,IF(AND(ISNUMBER('Test Sample Data'!K445),'Test Sample Data'!K445&lt;$B$1,'Test Sample Data'!K445&gt;0),'Test Sample Data'!K445,$B$1),"")</f>
        <v/>
      </c>
      <c r="L446" s="15" t="str">
        <f>IF(SUM('Test Sample Data'!L$3:L$98)&gt;10,IF(AND(ISNUMBER('Test Sample Data'!L445),'Test Sample Data'!L445&lt;$B$1,'Test Sample Data'!L445&gt;0),'Test Sample Data'!L445,$B$1),"")</f>
        <v/>
      </c>
      <c r="M446" s="15" t="str">
        <f>IF(SUM('Test Sample Data'!M$3:M$98)&gt;10,IF(AND(ISNUMBER('Test Sample Data'!M445),'Test Sample Data'!M445&lt;$B$1,'Test Sample Data'!M445&gt;0),'Test Sample Data'!M445,$B$1),"")</f>
        <v/>
      </c>
      <c r="N446" s="15" t="str">
        <f>'Gene Table'!E445</f>
        <v>KLKB1</v>
      </c>
      <c r="O446" s="14" t="s">
        <v>241</v>
      </c>
      <c r="P446" s="15" t="str">
        <f>IF(SUM('Control Sample Data'!D$3:D$98)&gt;10,IF(AND(ISNUMBER('Control Sample Data'!D445),'Control Sample Data'!D445&lt;$B$1,'Control Sample Data'!D445&gt;0),'Control Sample Data'!D445,$B$1),"")</f>
        <v/>
      </c>
      <c r="Q446" s="15" t="str">
        <f>IF(SUM('Control Sample Data'!E$3:E$98)&gt;10,IF(AND(ISNUMBER('Control Sample Data'!E445),'Control Sample Data'!E445&lt;$B$1,'Control Sample Data'!E445&gt;0),'Control Sample Data'!E445,$B$1),"")</f>
        <v/>
      </c>
      <c r="R446" s="15" t="str">
        <f>IF(SUM('Control Sample Data'!F$3:F$98)&gt;10,IF(AND(ISNUMBER('Control Sample Data'!F445),'Control Sample Data'!F445&lt;$B$1,'Control Sample Data'!F445&gt;0),'Control Sample Data'!F445,$B$1),"")</f>
        <v/>
      </c>
      <c r="S446" s="15" t="str">
        <f>IF(SUM('Control Sample Data'!G$3:G$98)&gt;10,IF(AND(ISNUMBER('Control Sample Data'!G445),'Control Sample Data'!G445&lt;$B$1,'Control Sample Data'!G445&gt;0),'Control Sample Data'!G445,$B$1),"")</f>
        <v/>
      </c>
      <c r="T446" s="15" t="str">
        <f>IF(SUM('Control Sample Data'!H$3:H$98)&gt;10,IF(AND(ISNUMBER('Control Sample Data'!H445),'Control Sample Data'!H445&lt;$B$1,'Control Sample Data'!H445&gt;0),'Control Sample Data'!H445,$B$1),"")</f>
        <v/>
      </c>
      <c r="U446" s="15" t="str">
        <f>IF(SUM('Control Sample Data'!I$3:I$98)&gt;10,IF(AND(ISNUMBER('Control Sample Data'!I445),'Control Sample Data'!I445&lt;$B$1,'Control Sample Data'!I445&gt;0),'Control Sample Data'!I445,$B$1),"")</f>
        <v/>
      </c>
      <c r="V446" s="15" t="str">
        <f>IF(SUM('Control Sample Data'!J$3:J$98)&gt;10,IF(AND(ISNUMBER('Control Sample Data'!J445),'Control Sample Data'!J445&lt;$B$1,'Control Sample Data'!J445&gt;0),'Control Sample Data'!J445,$B$1),"")</f>
        <v/>
      </c>
      <c r="W446" s="15" t="str">
        <f>IF(SUM('Control Sample Data'!K$3:K$98)&gt;10,IF(AND(ISNUMBER('Control Sample Data'!K445),'Control Sample Data'!K445&lt;$B$1,'Control Sample Data'!K445&gt;0),'Control Sample Data'!K445,$B$1),"")</f>
        <v/>
      </c>
      <c r="X446" s="15" t="str">
        <f>IF(SUM('Control Sample Data'!L$3:L$98)&gt;10,IF(AND(ISNUMBER('Control Sample Data'!L445),'Control Sample Data'!L445&lt;$B$1,'Control Sample Data'!L445&gt;0),'Control Sample Data'!L445,$B$1),"")</f>
        <v/>
      </c>
      <c r="Y446" s="15" t="str">
        <f>IF(SUM('Control Sample Data'!M$3:M$98)&gt;10,IF(AND(ISNUMBER('Control Sample Data'!M445),'Control Sample Data'!M445&lt;$B$1,'Control Sample Data'!M445&gt;0),'Control Sample Data'!M445,$B$1),"")</f>
        <v/>
      </c>
      <c r="AT446" s="34" t="str">
        <f t="shared" si="386"/>
        <v/>
      </c>
      <c r="AU446" s="34" t="str">
        <f t="shared" si="387"/>
        <v/>
      </c>
      <c r="AV446" s="34" t="str">
        <f t="shared" si="388"/>
        <v/>
      </c>
      <c r="AW446" s="34" t="str">
        <f t="shared" si="389"/>
        <v/>
      </c>
      <c r="AX446" s="34" t="str">
        <f t="shared" si="390"/>
        <v/>
      </c>
      <c r="AY446" s="34" t="str">
        <f t="shared" si="391"/>
        <v/>
      </c>
      <c r="AZ446" s="34" t="str">
        <f t="shared" si="392"/>
        <v/>
      </c>
      <c r="BA446" s="34" t="str">
        <f t="shared" si="393"/>
        <v/>
      </c>
      <c r="BB446" s="34" t="str">
        <f t="shared" si="394"/>
        <v/>
      </c>
      <c r="BC446" s="34" t="str">
        <f t="shared" si="394"/>
        <v/>
      </c>
      <c r="BD446" s="34" t="str">
        <f t="shared" si="356"/>
        <v/>
      </c>
      <c r="BE446" s="34" t="str">
        <f t="shared" si="357"/>
        <v/>
      </c>
      <c r="BF446" s="34" t="str">
        <f t="shared" si="358"/>
        <v/>
      </c>
      <c r="BG446" s="34" t="str">
        <f t="shared" si="359"/>
        <v/>
      </c>
      <c r="BH446" s="34" t="str">
        <f t="shared" si="360"/>
        <v/>
      </c>
      <c r="BI446" s="34" t="str">
        <f t="shared" si="361"/>
        <v/>
      </c>
      <c r="BJ446" s="34" t="str">
        <f t="shared" si="362"/>
        <v/>
      </c>
      <c r="BK446" s="34" t="str">
        <f t="shared" si="363"/>
        <v/>
      </c>
      <c r="BL446" s="34" t="str">
        <f t="shared" si="364"/>
        <v/>
      </c>
      <c r="BM446" s="34" t="str">
        <f t="shared" si="365"/>
        <v/>
      </c>
      <c r="BN446" s="36" t="e">
        <f t="shared" si="354"/>
        <v>#DIV/0!</v>
      </c>
      <c r="BO446" s="36" t="e">
        <f t="shared" si="355"/>
        <v>#DIV/0!</v>
      </c>
      <c r="BP446" s="37" t="str">
        <f t="shared" si="366"/>
        <v/>
      </c>
      <c r="BQ446" s="37" t="str">
        <f t="shared" si="367"/>
        <v/>
      </c>
      <c r="BR446" s="37" t="str">
        <f t="shared" si="368"/>
        <v/>
      </c>
      <c r="BS446" s="37" t="str">
        <f t="shared" si="369"/>
        <v/>
      </c>
      <c r="BT446" s="37" t="str">
        <f t="shared" si="370"/>
        <v/>
      </c>
      <c r="BU446" s="37" t="str">
        <f t="shared" si="371"/>
        <v/>
      </c>
      <c r="BV446" s="37" t="str">
        <f t="shared" si="372"/>
        <v/>
      </c>
      <c r="BW446" s="37" t="str">
        <f t="shared" si="373"/>
        <v/>
      </c>
      <c r="BX446" s="37" t="str">
        <f t="shared" si="374"/>
        <v/>
      </c>
      <c r="BY446" s="37" t="str">
        <f t="shared" si="375"/>
        <v/>
      </c>
      <c r="BZ446" s="37" t="str">
        <f t="shared" si="376"/>
        <v/>
      </c>
      <c r="CA446" s="37" t="str">
        <f t="shared" si="377"/>
        <v/>
      </c>
      <c r="CB446" s="37" t="str">
        <f t="shared" si="378"/>
        <v/>
      </c>
      <c r="CC446" s="37" t="str">
        <f t="shared" si="379"/>
        <v/>
      </c>
      <c r="CD446" s="37" t="str">
        <f t="shared" si="380"/>
        <v/>
      </c>
      <c r="CE446" s="37" t="str">
        <f t="shared" si="381"/>
        <v/>
      </c>
      <c r="CF446" s="37" t="str">
        <f t="shared" si="382"/>
        <v/>
      </c>
      <c r="CG446" s="37" t="str">
        <f t="shared" si="383"/>
        <v/>
      </c>
      <c r="CH446" s="37" t="str">
        <f t="shared" si="384"/>
        <v/>
      </c>
      <c r="CI446" s="37" t="str">
        <f t="shared" si="385"/>
        <v/>
      </c>
    </row>
    <row r="447" spans="1:87" ht="12.75">
      <c r="A447" s="16"/>
      <c r="B447" s="14" t="str">
        <f>'Gene Table'!E446</f>
        <v>KISS1</v>
      </c>
      <c r="C447" s="14" t="s">
        <v>245</v>
      </c>
      <c r="D447" s="15" t="str">
        <f>IF(SUM('Test Sample Data'!D$3:D$98)&gt;10,IF(AND(ISNUMBER('Test Sample Data'!D446),'Test Sample Data'!D446&lt;$B$1,'Test Sample Data'!D446&gt;0),'Test Sample Data'!D446,$B$1),"")</f>
        <v/>
      </c>
      <c r="E447" s="15" t="str">
        <f>IF(SUM('Test Sample Data'!E$3:E$98)&gt;10,IF(AND(ISNUMBER('Test Sample Data'!E446),'Test Sample Data'!E446&lt;$B$1,'Test Sample Data'!E446&gt;0),'Test Sample Data'!E446,$B$1),"")</f>
        <v/>
      </c>
      <c r="F447" s="15" t="str">
        <f>IF(SUM('Test Sample Data'!F$3:F$98)&gt;10,IF(AND(ISNUMBER('Test Sample Data'!F446),'Test Sample Data'!F446&lt;$B$1,'Test Sample Data'!F446&gt;0),'Test Sample Data'!F446,$B$1),"")</f>
        <v/>
      </c>
      <c r="G447" s="15" t="str">
        <f>IF(SUM('Test Sample Data'!G$3:G$98)&gt;10,IF(AND(ISNUMBER('Test Sample Data'!G446),'Test Sample Data'!G446&lt;$B$1,'Test Sample Data'!G446&gt;0),'Test Sample Data'!G446,$B$1),"")</f>
        <v/>
      </c>
      <c r="H447" s="15" t="str">
        <f>IF(SUM('Test Sample Data'!H$3:H$98)&gt;10,IF(AND(ISNUMBER('Test Sample Data'!H446),'Test Sample Data'!H446&lt;$B$1,'Test Sample Data'!H446&gt;0),'Test Sample Data'!H446,$B$1),"")</f>
        <v/>
      </c>
      <c r="I447" s="15" t="str">
        <f>IF(SUM('Test Sample Data'!I$3:I$98)&gt;10,IF(AND(ISNUMBER('Test Sample Data'!I446),'Test Sample Data'!I446&lt;$B$1,'Test Sample Data'!I446&gt;0),'Test Sample Data'!I446,$B$1),"")</f>
        <v/>
      </c>
      <c r="J447" s="15" t="str">
        <f>IF(SUM('Test Sample Data'!J$3:J$98)&gt;10,IF(AND(ISNUMBER('Test Sample Data'!J446),'Test Sample Data'!J446&lt;$B$1,'Test Sample Data'!J446&gt;0),'Test Sample Data'!J446,$B$1),"")</f>
        <v/>
      </c>
      <c r="K447" s="15" t="str">
        <f>IF(SUM('Test Sample Data'!K$3:K$98)&gt;10,IF(AND(ISNUMBER('Test Sample Data'!K446),'Test Sample Data'!K446&lt;$B$1,'Test Sample Data'!K446&gt;0),'Test Sample Data'!K446,$B$1),"")</f>
        <v/>
      </c>
      <c r="L447" s="15" t="str">
        <f>IF(SUM('Test Sample Data'!L$3:L$98)&gt;10,IF(AND(ISNUMBER('Test Sample Data'!L446),'Test Sample Data'!L446&lt;$B$1,'Test Sample Data'!L446&gt;0),'Test Sample Data'!L446,$B$1),"")</f>
        <v/>
      </c>
      <c r="M447" s="15" t="str">
        <f>IF(SUM('Test Sample Data'!M$3:M$98)&gt;10,IF(AND(ISNUMBER('Test Sample Data'!M446),'Test Sample Data'!M446&lt;$B$1,'Test Sample Data'!M446&gt;0),'Test Sample Data'!M446,$B$1),"")</f>
        <v/>
      </c>
      <c r="N447" s="15" t="str">
        <f>'Gene Table'!E446</f>
        <v>KISS1</v>
      </c>
      <c r="O447" s="14" t="s">
        <v>245</v>
      </c>
      <c r="P447" s="15" t="str">
        <f>IF(SUM('Control Sample Data'!D$3:D$98)&gt;10,IF(AND(ISNUMBER('Control Sample Data'!D446),'Control Sample Data'!D446&lt;$B$1,'Control Sample Data'!D446&gt;0),'Control Sample Data'!D446,$B$1),"")</f>
        <v/>
      </c>
      <c r="Q447" s="15" t="str">
        <f>IF(SUM('Control Sample Data'!E$3:E$98)&gt;10,IF(AND(ISNUMBER('Control Sample Data'!E446),'Control Sample Data'!E446&lt;$B$1,'Control Sample Data'!E446&gt;0),'Control Sample Data'!E446,$B$1),"")</f>
        <v/>
      </c>
      <c r="R447" s="15" t="str">
        <f>IF(SUM('Control Sample Data'!F$3:F$98)&gt;10,IF(AND(ISNUMBER('Control Sample Data'!F446),'Control Sample Data'!F446&lt;$B$1,'Control Sample Data'!F446&gt;0),'Control Sample Data'!F446,$B$1),"")</f>
        <v/>
      </c>
      <c r="S447" s="15" t="str">
        <f>IF(SUM('Control Sample Data'!G$3:G$98)&gt;10,IF(AND(ISNUMBER('Control Sample Data'!G446),'Control Sample Data'!G446&lt;$B$1,'Control Sample Data'!G446&gt;0),'Control Sample Data'!G446,$B$1),"")</f>
        <v/>
      </c>
      <c r="T447" s="15" t="str">
        <f>IF(SUM('Control Sample Data'!H$3:H$98)&gt;10,IF(AND(ISNUMBER('Control Sample Data'!H446),'Control Sample Data'!H446&lt;$B$1,'Control Sample Data'!H446&gt;0),'Control Sample Data'!H446,$B$1),"")</f>
        <v/>
      </c>
      <c r="U447" s="15" t="str">
        <f>IF(SUM('Control Sample Data'!I$3:I$98)&gt;10,IF(AND(ISNUMBER('Control Sample Data'!I446),'Control Sample Data'!I446&lt;$B$1,'Control Sample Data'!I446&gt;0),'Control Sample Data'!I446,$B$1),"")</f>
        <v/>
      </c>
      <c r="V447" s="15" t="str">
        <f>IF(SUM('Control Sample Data'!J$3:J$98)&gt;10,IF(AND(ISNUMBER('Control Sample Data'!J446),'Control Sample Data'!J446&lt;$B$1,'Control Sample Data'!J446&gt;0),'Control Sample Data'!J446,$B$1),"")</f>
        <v/>
      </c>
      <c r="W447" s="15" t="str">
        <f>IF(SUM('Control Sample Data'!K$3:K$98)&gt;10,IF(AND(ISNUMBER('Control Sample Data'!K446),'Control Sample Data'!K446&lt;$B$1,'Control Sample Data'!K446&gt;0),'Control Sample Data'!K446,$B$1),"")</f>
        <v/>
      </c>
      <c r="X447" s="15" t="str">
        <f>IF(SUM('Control Sample Data'!L$3:L$98)&gt;10,IF(AND(ISNUMBER('Control Sample Data'!L446),'Control Sample Data'!L446&lt;$B$1,'Control Sample Data'!L446&gt;0),'Control Sample Data'!L446,$B$1),"")</f>
        <v/>
      </c>
      <c r="Y447" s="15" t="str">
        <f>IF(SUM('Control Sample Data'!M$3:M$98)&gt;10,IF(AND(ISNUMBER('Control Sample Data'!M446),'Control Sample Data'!M446&lt;$B$1,'Control Sample Data'!M446&gt;0),'Control Sample Data'!M446,$B$1),"")</f>
        <v/>
      </c>
      <c r="AT447" s="34" t="str">
        <f t="shared" si="386"/>
        <v/>
      </c>
      <c r="AU447" s="34" t="str">
        <f t="shared" si="387"/>
        <v/>
      </c>
      <c r="AV447" s="34" t="str">
        <f t="shared" si="388"/>
        <v/>
      </c>
      <c r="AW447" s="34" t="str">
        <f t="shared" si="389"/>
        <v/>
      </c>
      <c r="AX447" s="34" t="str">
        <f t="shared" si="390"/>
        <v/>
      </c>
      <c r="AY447" s="34" t="str">
        <f t="shared" si="391"/>
        <v/>
      </c>
      <c r="AZ447" s="34" t="str">
        <f t="shared" si="392"/>
        <v/>
      </c>
      <c r="BA447" s="34" t="str">
        <f t="shared" si="393"/>
        <v/>
      </c>
      <c r="BB447" s="34" t="str">
        <f t="shared" si="394"/>
        <v/>
      </c>
      <c r="BC447" s="34" t="str">
        <f t="shared" si="394"/>
        <v/>
      </c>
      <c r="BD447" s="34" t="str">
        <f t="shared" si="356"/>
        <v/>
      </c>
      <c r="BE447" s="34" t="str">
        <f t="shared" si="357"/>
        <v/>
      </c>
      <c r="BF447" s="34" t="str">
        <f t="shared" si="358"/>
        <v/>
      </c>
      <c r="BG447" s="34" t="str">
        <f t="shared" si="359"/>
        <v/>
      </c>
      <c r="BH447" s="34" t="str">
        <f t="shared" si="360"/>
        <v/>
      </c>
      <c r="BI447" s="34" t="str">
        <f t="shared" si="361"/>
        <v/>
      </c>
      <c r="BJ447" s="34" t="str">
        <f t="shared" si="362"/>
        <v/>
      </c>
      <c r="BK447" s="34" t="str">
        <f t="shared" si="363"/>
        <v/>
      </c>
      <c r="BL447" s="34" t="str">
        <f t="shared" si="364"/>
        <v/>
      </c>
      <c r="BM447" s="34" t="str">
        <f t="shared" si="365"/>
        <v/>
      </c>
      <c r="BN447" s="36" t="e">
        <f t="shared" si="354"/>
        <v>#DIV/0!</v>
      </c>
      <c r="BO447" s="36" t="e">
        <f t="shared" si="355"/>
        <v>#DIV/0!</v>
      </c>
      <c r="BP447" s="37" t="str">
        <f t="shared" si="366"/>
        <v/>
      </c>
      <c r="BQ447" s="37" t="str">
        <f t="shared" si="367"/>
        <v/>
      </c>
      <c r="BR447" s="37" t="str">
        <f t="shared" si="368"/>
        <v/>
      </c>
      <c r="BS447" s="37" t="str">
        <f t="shared" si="369"/>
        <v/>
      </c>
      <c r="BT447" s="37" t="str">
        <f t="shared" si="370"/>
        <v/>
      </c>
      <c r="BU447" s="37" t="str">
        <f t="shared" si="371"/>
        <v/>
      </c>
      <c r="BV447" s="37" t="str">
        <f t="shared" si="372"/>
        <v/>
      </c>
      <c r="BW447" s="37" t="str">
        <f t="shared" si="373"/>
        <v/>
      </c>
      <c r="BX447" s="37" t="str">
        <f t="shared" si="374"/>
        <v/>
      </c>
      <c r="BY447" s="37" t="str">
        <f t="shared" si="375"/>
        <v/>
      </c>
      <c r="BZ447" s="37" t="str">
        <f t="shared" si="376"/>
        <v/>
      </c>
      <c r="CA447" s="37" t="str">
        <f t="shared" si="377"/>
        <v/>
      </c>
      <c r="CB447" s="37" t="str">
        <f t="shared" si="378"/>
        <v/>
      </c>
      <c r="CC447" s="37" t="str">
        <f t="shared" si="379"/>
        <v/>
      </c>
      <c r="CD447" s="37" t="str">
        <f t="shared" si="380"/>
        <v/>
      </c>
      <c r="CE447" s="37" t="str">
        <f t="shared" si="381"/>
        <v/>
      </c>
      <c r="CF447" s="37" t="str">
        <f t="shared" si="382"/>
        <v/>
      </c>
      <c r="CG447" s="37" t="str">
        <f t="shared" si="383"/>
        <v/>
      </c>
      <c r="CH447" s="37" t="str">
        <f t="shared" si="384"/>
        <v/>
      </c>
      <c r="CI447" s="37" t="str">
        <f t="shared" si="385"/>
        <v/>
      </c>
    </row>
    <row r="448" spans="1:87" ht="12.75">
      <c r="A448" s="16"/>
      <c r="B448" s="14" t="str">
        <f>'Gene Table'!E447</f>
        <v>JUN</v>
      </c>
      <c r="C448" s="14" t="s">
        <v>249</v>
      </c>
      <c r="D448" s="15" t="str">
        <f>IF(SUM('Test Sample Data'!D$3:D$98)&gt;10,IF(AND(ISNUMBER('Test Sample Data'!D447),'Test Sample Data'!D447&lt;$B$1,'Test Sample Data'!D447&gt;0),'Test Sample Data'!D447,$B$1),"")</f>
        <v/>
      </c>
      <c r="E448" s="15" t="str">
        <f>IF(SUM('Test Sample Data'!E$3:E$98)&gt;10,IF(AND(ISNUMBER('Test Sample Data'!E447),'Test Sample Data'!E447&lt;$B$1,'Test Sample Data'!E447&gt;0),'Test Sample Data'!E447,$B$1),"")</f>
        <v/>
      </c>
      <c r="F448" s="15" t="str">
        <f>IF(SUM('Test Sample Data'!F$3:F$98)&gt;10,IF(AND(ISNUMBER('Test Sample Data'!F447),'Test Sample Data'!F447&lt;$B$1,'Test Sample Data'!F447&gt;0),'Test Sample Data'!F447,$B$1),"")</f>
        <v/>
      </c>
      <c r="G448" s="15" t="str">
        <f>IF(SUM('Test Sample Data'!G$3:G$98)&gt;10,IF(AND(ISNUMBER('Test Sample Data'!G447),'Test Sample Data'!G447&lt;$B$1,'Test Sample Data'!G447&gt;0),'Test Sample Data'!G447,$B$1),"")</f>
        <v/>
      </c>
      <c r="H448" s="15" t="str">
        <f>IF(SUM('Test Sample Data'!H$3:H$98)&gt;10,IF(AND(ISNUMBER('Test Sample Data'!H447),'Test Sample Data'!H447&lt;$B$1,'Test Sample Data'!H447&gt;0),'Test Sample Data'!H447,$B$1),"")</f>
        <v/>
      </c>
      <c r="I448" s="15" t="str">
        <f>IF(SUM('Test Sample Data'!I$3:I$98)&gt;10,IF(AND(ISNUMBER('Test Sample Data'!I447),'Test Sample Data'!I447&lt;$B$1,'Test Sample Data'!I447&gt;0),'Test Sample Data'!I447,$B$1),"")</f>
        <v/>
      </c>
      <c r="J448" s="15" t="str">
        <f>IF(SUM('Test Sample Data'!J$3:J$98)&gt;10,IF(AND(ISNUMBER('Test Sample Data'!J447),'Test Sample Data'!J447&lt;$B$1,'Test Sample Data'!J447&gt;0),'Test Sample Data'!J447,$B$1),"")</f>
        <v/>
      </c>
      <c r="K448" s="15" t="str">
        <f>IF(SUM('Test Sample Data'!K$3:K$98)&gt;10,IF(AND(ISNUMBER('Test Sample Data'!K447),'Test Sample Data'!K447&lt;$B$1,'Test Sample Data'!K447&gt;0),'Test Sample Data'!K447,$B$1),"")</f>
        <v/>
      </c>
      <c r="L448" s="15" t="str">
        <f>IF(SUM('Test Sample Data'!L$3:L$98)&gt;10,IF(AND(ISNUMBER('Test Sample Data'!L447),'Test Sample Data'!L447&lt;$B$1,'Test Sample Data'!L447&gt;0),'Test Sample Data'!L447,$B$1),"")</f>
        <v/>
      </c>
      <c r="M448" s="15" t="str">
        <f>IF(SUM('Test Sample Data'!M$3:M$98)&gt;10,IF(AND(ISNUMBER('Test Sample Data'!M447),'Test Sample Data'!M447&lt;$B$1,'Test Sample Data'!M447&gt;0),'Test Sample Data'!M447,$B$1),"")</f>
        <v/>
      </c>
      <c r="N448" s="15" t="str">
        <f>'Gene Table'!E447</f>
        <v>JUN</v>
      </c>
      <c r="O448" s="14" t="s">
        <v>249</v>
      </c>
      <c r="P448" s="15" t="str">
        <f>IF(SUM('Control Sample Data'!D$3:D$98)&gt;10,IF(AND(ISNUMBER('Control Sample Data'!D447),'Control Sample Data'!D447&lt;$B$1,'Control Sample Data'!D447&gt;0),'Control Sample Data'!D447,$B$1),"")</f>
        <v/>
      </c>
      <c r="Q448" s="15" t="str">
        <f>IF(SUM('Control Sample Data'!E$3:E$98)&gt;10,IF(AND(ISNUMBER('Control Sample Data'!E447),'Control Sample Data'!E447&lt;$B$1,'Control Sample Data'!E447&gt;0),'Control Sample Data'!E447,$B$1),"")</f>
        <v/>
      </c>
      <c r="R448" s="15" t="str">
        <f>IF(SUM('Control Sample Data'!F$3:F$98)&gt;10,IF(AND(ISNUMBER('Control Sample Data'!F447),'Control Sample Data'!F447&lt;$B$1,'Control Sample Data'!F447&gt;0),'Control Sample Data'!F447,$B$1),"")</f>
        <v/>
      </c>
      <c r="S448" s="15" t="str">
        <f>IF(SUM('Control Sample Data'!G$3:G$98)&gt;10,IF(AND(ISNUMBER('Control Sample Data'!G447),'Control Sample Data'!G447&lt;$B$1,'Control Sample Data'!G447&gt;0),'Control Sample Data'!G447,$B$1),"")</f>
        <v/>
      </c>
      <c r="T448" s="15" t="str">
        <f>IF(SUM('Control Sample Data'!H$3:H$98)&gt;10,IF(AND(ISNUMBER('Control Sample Data'!H447),'Control Sample Data'!H447&lt;$B$1,'Control Sample Data'!H447&gt;0),'Control Sample Data'!H447,$B$1),"")</f>
        <v/>
      </c>
      <c r="U448" s="15" t="str">
        <f>IF(SUM('Control Sample Data'!I$3:I$98)&gt;10,IF(AND(ISNUMBER('Control Sample Data'!I447),'Control Sample Data'!I447&lt;$B$1,'Control Sample Data'!I447&gt;0),'Control Sample Data'!I447,$B$1),"")</f>
        <v/>
      </c>
      <c r="V448" s="15" t="str">
        <f>IF(SUM('Control Sample Data'!J$3:J$98)&gt;10,IF(AND(ISNUMBER('Control Sample Data'!J447),'Control Sample Data'!J447&lt;$B$1,'Control Sample Data'!J447&gt;0),'Control Sample Data'!J447,$B$1),"")</f>
        <v/>
      </c>
      <c r="W448" s="15" t="str">
        <f>IF(SUM('Control Sample Data'!K$3:K$98)&gt;10,IF(AND(ISNUMBER('Control Sample Data'!K447),'Control Sample Data'!K447&lt;$B$1,'Control Sample Data'!K447&gt;0),'Control Sample Data'!K447,$B$1),"")</f>
        <v/>
      </c>
      <c r="X448" s="15" t="str">
        <f>IF(SUM('Control Sample Data'!L$3:L$98)&gt;10,IF(AND(ISNUMBER('Control Sample Data'!L447),'Control Sample Data'!L447&lt;$B$1,'Control Sample Data'!L447&gt;0),'Control Sample Data'!L447,$B$1),"")</f>
        <v/>
      </c>
      <c r="Y448" s="15" t="str">
        <f>IF(SUM('Control Sample Data'!M$3:M$98)&gt;10,IF(AND(ISNUMBER('Control Sample Data'!M447),'Control Sample Data'!M447&lt;$B$1,'Control Sample Data'!M447&gt;0),'Control Sample Data'!M447,$B$1),"")</f>
        <v/>
      </c>
      <c r="AT448" s="34" t="str">
        <f t="shared" si="386"/>
        <v/>
      </c>
      <c r="AU448" s="34" t="str">
        <f t="shared" si="387"/>
        <v/>
      </c>
      <c r="AV448" s="34" t="str">
        <f t="shared" si="388"/>
        <v/>
      </c>
      <c r="AW448" s="34" t="str">
        <f t="shared" si="389"/>
        <v/>
      </c>
      <c r="AX448" s="34" t="str">
        <f t="shared" si="390"/>
        <v/>
      </c>
      <c r="AY448" s="34" t="str">
        <f t="shared" si="391"/>
        <v/>
      </c>
      <c r="AZ448" s="34" t="str">
        <f t="shared" si="392"/>
        <v/>
      </c>
      <c r="BA448" s="34" t="str">
        <f t="shared" si="393"/>
        <v/>
      </c>
      <c r="BB448" s="34" t="str">
        <f t="shared" si="394"/>
        <v/>
      </c>
      <c r="BC448" s="34" t="str">
        <f t="shared" si="394"/>
        <v/>
      </c>
      <c r="BD448" s="34" t="str">
        <f t="shared" si="356"/>
        <v/>
      </c>
      <c r="BE448" s="34" t="str">
        <f t="shared" si="357"/>
        <v/>
      </c>
      <c r="BF448" s="34" t="str">
        <f t="shared" si="358"/>
        <v/>
      </c>
      <c r="BG448" s="34" t="str">
        <f t="shared" si="359"/>
        <v/>
      </c>
      <c r="BH448" s="34" t="str">
        <f t="shared" si="360"/>
        <v/>
      </c>
      <c r="BI448" s="34" t="str">
        <f t="shared" si="361"/>
        <v/>
      </c>
      <c r="BJ448" s="34" t="str">
        <f t="shared" si="362"/>
        <v/>
      </c>
      <c r="BK448" s="34" t="str">
        <f t="shared" si="363"/>
        <v/>
      </c>
      <c r="BL448" s="34" t="str">
        <f t="shared" si="364"/>
        <v/>
      </c>
      <c r="BM448" s="34" t="str">
        <f t="shared" si="365"/>
        <v/>
      </c>
      <c r="BN448" s="36" t="e">
        <f t="shared" si="354"/>
        <v>#DIV/0!</v>
      </c>
      <c r="BO448" s="36" t="e">
        <f t="shared" si="355"/>
        <v>#DIV/0!</v>
      </c>
      <c r="BP448" s="37" t="str">
        <f t="shared" si="366"/>
        <v/>
      </c>
      <c r="BQ448" s="37" t="str">
        <f t="shared" si="367"/>
        <v/>
      </c>
      <c r="BR448" s="37" t="str">
        <f t="shared" si="368"/>
        <v/>
      </c>
      <c r="BS448" s="37" t="str">
        <f t="shared" si="369"/>
        <v/>
      </c>
      <c r="BT448" s="37" t="str">
        <f t="shared" si="370"/>
        <v/>
      </c>
      <c r="BU448" s="37" t="str">
        <f t="shared" si="371"/>
        <v/>
      </c>
      <c r="BV448" s="37" t="str">
        <f t="shared" si="372"/>
        <v/>
      </c>
      <c r="BW448" s="37" t="str">
        <f t="shared" si="373"/>
        <v/>
      </c>
      <c r="BX448" s="37" t="str">
        <f t="shared" si="374"/>
        <v/>
      </c>
      <c r="BY448" s="37" t="str">
        <f t="shared" si="375"/>
        <v/>
      </c>
      <c r="BZ448" s="37" t="str">
        <f t="shared" si="376"/>
        <v/>
      </c>
      <c r="CA448" s="37" t="str">
        <f t="shared" si="377"/>
        <v/>
      </c>
      <c r="CB448" s="37" t="str">
        <f t="shared" si="378"/>
        <v/>
      </c>
      <c r="CC448" s="37" t="str">
        <f t="shared" si="379"/>
        <v/>
      </c>
      <c r="CD448" s="37" t="str">
        <f t="shared" si="380"/>
        <v/>
      </c>
      <c r="CE448" s="37" t="str">
        <f t="shared" si="381"/>
        <v/>
      </c>
      <c r="CF448" s="37" t="str">
        <f t="shared" si="382"/>
        <v/>
      </c>
      <c r="CG448" s="37" t="str">
        <f t="shared" si="383"/>
        <v/>
      </c>
      <c r="CH448" s="37" t="str">
        <f t="shared" si="384"/>
        <v/>
      </c>
      <c r="CI448" s="37" t="str">
        <f t="shared" si="385"/>
        <v/>
      </c>
    </row>
    <row r="449" spans="1:87" ht="12.75">
      <c r="A449" s="16"/>
      <c r="B449" s="14" t="str">
        <f>'Gene Table'!E448</f>
        <v>ITGB5</v>
      </c>
      <c r="C449" s="14" t="s">
        <v>253</v>
      </c>
      <c r="D449" s="15" t="str">
        <f>IF(SUM('Test Sample Data'!D$3:D$98)&gt;10,IF(AND(ISNUMBER('Test Sample Data'!D448),'Test Sample Data'!D448&lt;$B$1,'Test Sample Data'!D448&gt;0),'Test Sample Data'!D448,$B$1),"")</f>
        <v/>
      </c>
      <c r="E449" s="15" t="str">
        <f>IF(SUM('Test Sample Data'!E$3:E$98)&gt;10,IF(AND(ISNUMBER('Test Sample Data'!E448),'Test Sample Data'!E448&lt;$B$1,'Test Sample Data'!E448&gt;0),'Test Sample Data'!E448,$B$1),"")</f>
        <v/>
      </c>
      <c r="F449" s="15" t="str">
        <f>IF(SUM('Test Sample Data'!F$3:F$98)&gt;10,IF(AND(ISNUMBER('Test Sample Data'!F448),'Test Sample Data'!F448&lt;$B$1,'Test Sample Data'!F448&gt;0),'Test Sample Data'!F448,$B$1),"")</f>
        <v/>
      </c>
      <c r="G449" s="15" t="str">
        <f>IF(SUM('Test Sample Data'!G$3:G$98)&gt;10,IF(AND(ISNUMBER('Test Sample Data'!G448),'Test Sample Data'!G448&lt;$B$1,'Test Sample Data'!G448&gt;0),'Test Sample Data'!G448,$B$1),"")</f>
        <v/>
      </c>
      <c r="H449" s="15" t="str">
        <f>IF(SUM('Test Sample Data'!H$3:H$98)&gt;10,IF(AND(ISNUMBER('Test Sample Data'!H448),'Test Sample Data'!H448&lt;$B$1,'Test Sample Data'!H448&gt;0),'Test Sample Data'!H448,$B$1),"")</f>
        <v/>
      </c>
      <c r="I449" s="15" t="str">
        <f>IF(SUM('Test Sample Data'!I$3:I$98)&gt;10,IF(AND(ISNUMBER('Test Sample Data'!I448),'Test Sample Data'!I448&lt;$B$1,'Test Sample Data'!I448&gt;0),'Test Sample Data'!I448,$B$1),"")</f>
        <v/>
      </c>
      <c r="J449" s="15" t="str">
        <f>IF(SUM('Test Sample Data'!J$3:J$98)&gt;10,IF(AND(ISNUMBER('Test Sample Data'!J448),'Test Sample Data'!J448&lt;$B$1,'Test Sample Data'!J448&gt;0),'Test Sample Data'!J448,$B$1),"")</f>
        <v/>
      </c>
      <c r="K449" s="15" t="str">
        <f>IF(SUM('Test Sample Data'!K$3:K$98)&gt;10,IF(AND(ISNUMBER('Test Sample Data'!K448),'Test Sample Data'!K448&lt;$B$1,'Test Sample Data'!K448&gt;0),'Test Sample Data'!K448,$B$1),"")</f>
        <v/>
      </c>
      <c r="L449" s="15" t="str">
        <f>IF(SUM('Test Sample Data'!L$3:L$98)&gt;10,IF(AND(ISNUMBER('Test Sample Data'!L448),'Test Sample Data'!L448&lt;$B$1,'Test Sample Data'!L448&gt;0),'Test Sample Data'!L448,$B$1),"")</f>
        <v/>
      </c>
      <c r="M449" s="15" t="str">
        <f>IF(SUM('Test Sample Data'!M$3:M$98)&gt;10,IF(AND(ISNUMBER('Test Sample Data'!M448),'Test Sample Data'!M448&lt;$B$1,'Test Sample Data'!M448&gt;0),'Test Sample Data'!M448,$B$1),"")</f>
        <v/>
      </c>
      <c r="N449" s="15" t="str">
        <f>'Gene Table'!E448</f>
        <v>ITGB5</v>
      </c>
      <c r="O449" s="14" t="s">
        <v>253</v>
      </c>
      <c r="P449" s="15" t="str">
        <f>IF(SUM('Control Sample Data'!D$3:D$98)&gt;10,IF(AND(ISNUMBER('Control Sample Data'!D448),'Control Sample Data'!D448&lt;$B$1,'Control Sample Data'!D448&gt;0),'Control Sample Data'!D448,$B$1),"")</f>
        <v/>
      </c>
      <c r="Q449" s="15" t="str">
        <f>IF(SUM('Control Sample Data'!E$3:E$98)&gt;10,IF(AND(ISNUMBER('Control Sample Data'!E448),'Control Sample Data'!E448&lt;$B$1,'Control Sample Data'!E448&gt;0),'Control Sample Data'!E448,$B$1),"")</f>
        <v/>
      </c>
      <c r="R449" s="15" t="str">
        <f>IF(SUM('Control Sample Data'!F$3:F$98)&gt;10,IF(AND(ISNUMBER('Control Sample Data'!F448),'Control Sample Data'!F448&lt;$B$1,'Control Sample Data'!F448&gt;0),'Control Sample Data'!F448,$B$1),"")</f>
        <v/>
      </c>
      <c r="S449" s="15" t="str">
        <f>IF(SUM('Control Sample Data'!G$3:G$98)&gt;10,IF(AND(ISNUMBER('Control Sample Data'!G448),'Control Sample Data'!G448&lt;$B$1,'Control Sample Data'!G448&gt;0),'Control Sample Data'!G448,$B$1),"")</f>
        <v/>
      </c>
      <c r="T449" s="15" t="str">
        <f>IF(SUM('Control Sample Data'!H$3:H$98)&gt;10,IF(AND(ISNUMBER('Control Sample Data'!H448),'Control Sample Data'!H448&lt;$B$1,'Control Sample Data'!H448&gt;0),'Control Sample Data'!H448,$B$1),"")</f>
        <v/>
      </c>
      <c r="U449" s="15" t="str">
        <f>IF(SUM('Control Sample Data'!I$3:I$98)&gt;10,IF(AND(ISNUMBER('Control Sample Data'!I448),'Control Sample Data'!I448&lt;$B$1,'Control Sample Data'!I448&gt;0),'Control Sample Data'!I448,$B$1),"")</f>
        <v/>
      </c>
      <c r="V449" s="15" t="str">
        <f>IF(SUM('Control Sample Data'!J$3:J$98)&gt;10,IF(AND(ISNUMBER('Control Sample Data'!J448),'Control Sample Data'!J448&lt;$B$1,'Control Sample Data'!J448&gt;0),'Control Sample Data'!J448,$B$1),"")</f>
        <v/>
      </c>
      <c r="W449" s="15" t="str">
        <f>IF(SUM('Control Sample Data'!K$3:K$98)&gt;10,IF(AND(ISNUMBER('Control Sample Data'!K448),'Control Sample Data'!K448&lt;$B$1,'Control Sample Data'!K448&gt;0),'Control Sample Data'!K448,$B$1),"")</f>
        <v/>
      </c>
      <c r="X449" s="15" t="str">
        <f>IF(SUM('Control Sample Data'!L$3:L$98)&gt;10,IF(AND(ISNUMBER('Control Sample Data'!L448),'Control Sample Data'!L448&lt;$B$1,'Control Sample Data'!L448&gt;0),'Control Sample Data'!L448,$B$1),"")</f>
        <v/>
      </c>
      <c r="Y449" s="15" t="str">
        <f>IF(SUM('Control Sample Data'!M$3:M$98)&gt;10,IF(AND(ISNUMBER('Control Sample Data'!M448),'Control Sample Data'!M448&lt;$B$1,'Control Sample Data'!M448&gt;0),'Control Sample Data'!M448,$B$1),"")</f>
        <v/>
      </c>
      <c r="AT449" s="34" t="str">
        <f t="shared" si="386"/>
        <v/>
      </c>
      <c r="AU449" s="34" t="str">
        <f t="shared" si="387"/>
        <v/>
      </c>
      <c r="AV449" s="34" t="str">
        <f t="shared" si="388"/>
        <v/>
      </c>
      <c r="AW449" s="34" t="str">
        <f t="shared" si="389"/>
        <v/>
      </c>
      <c r="AX449" s="34" t="str">
        <f t="shared" si="390"/>
        <v/>
      </c>
      <c r="AY449" s="34" t="str">
        <f t="shared" si="391"/>
        <v/>
      </c>
      <c r="AZ449" s="34" t="str">
        <f t="shared" si="392"/>
        <v/>
      </c>
      <c r="BA449" s="34" t="str">
        <f t="shared" si="393"/>
        <v/>
      </c>
      <c r="BB449" s="34" t="str">
        <f t="shared" si="394"/>
        <v/>
      </c>
      <c r="BC449" s="34" t="str">
        <f t="shared" si="394"/>
        <v/>
      </c>
      <c r="BD449" s="34" t="str">
        <f t="shared" si="356"/>
        <v/>
      </c>
      <c r="BE449" s="34" t="str">
        <f t="shared" si="357"/>
        <v/>
      </c>
      <c r="BF449" s="34" t="str">
        <f t="shared" si="358"/>
        <v/>
      </c>
      <c r="BG449" s="34" t="str">
        <f t="shared" si="359"/>
        <v/>
      </c>
      <c r="BH449" s="34" t="str">
        <f t="shared" si="360"/>
        <v/>
      </c>
      <c r="BI449" s="34" t="str">
        <f t="shared" si="361"/>
        <v/>
      </c>
      <c r="BJ449" s="34" t="str">
        <f t="shared" si="362"/>
        <v/>
      </c>
      <c r="BK449" s="34" t="str">
        <f t="shared" si="363"/>
        <v/>
      </c>
      <c r="BL449" s="34" t="str">
        <f t="shared" si="364"/>
        <v/>
      </c>
      <c r="BM449" s="34" t="str">
        <f t="shared" si="365"/>
        <v/>
      </c>
      <c r="BN449" s="36" t="e">
        <f t="shared" si="354"/>
        <v>#DIV/0!</v>
      </c>
      <c r="BO449" s="36" t="e">
        <f t="shared" si="355"/>
        <v>#DIV/0!</v>
      </c>
      <c r="BP449" s="37" t="str">
        <f t="shared" si="366"/>
        <v/>
      </c>
      <c r="BQ449" s="37" t="str">
        <f t="shared" si="367"/>
        <v/>
      </c>
      <c r="BR449" s="37" t="str">
        <f t="shared" si="368"/>
        <v/>
      </c>
      <c r="BS449" s="37" t="str">
        <f t="shared" si="369"/>
        <v/>
      </c>
      <c r="BT449" s="37" t="str">
        <f t="shared" si="370"/>
        <v/>
      </c>
      <c r="BU449" s="37" t="str">
        <f t="shared" si="371"/>
        <v/>
      </c>
      <c r="BV449" s="37" t="str">
        <f t="shared" si="372"/>
        <v/>
      </c>
      <c r="BW449" s="37" t="str">
        <f t="shared" si="373"/>
        <v/>
      </c>
      <c r="BX449" s="37" t="str">
        <f t="shared" si="374"/>
        <v/>
      </c>
      <c r="BY449" s="37" t="str">
        <f t="shared" si="375"/>
        <v/>
      </c>
      <c r="BZ449" s="37" t="str">
        <f t="shared" si="376"/>
        <v/>
      </c>
      <c r="CA449" s="37" t="str">
        <f t="shared" si="377"/>
        <v/>
      </c>
      <c r="CB449" s="37" t="str">
        <f t="shared" si="378"/>
        <v/>
      </c>
      <c r="CC449" s="37" t="str">
        <f t="shared" si="379"/>
        <v/>
      </c>
      <c r="CD449" s="37" t="str">
        <f t="shared" si="380"/>
        <v/>
      </c>
      <c r="CE449" s="37" t="str">
        <f t="shared" si="381"/>
        <v/>
      </c>
      <c r="CF449" s="37" t="str">
        <f t="shared" si="382"/>
        <v/>
      </c>
      <c r="CG449" s="37" t="str">
        <f t="shared" si="383"/>
        <v/>
      </c>
      <c r="CH449" s="37" t="str">
        <f t="shared" si="384"/>
        <v/>
      </c>
      <c r="CI449" s="37" t="str">
        <f t="shared" si="385"/>
        <v/>
      </c>
    </row>
    <row r="450" spans="1:87" ht="12.75">
      <c r="A450" s="16"/>
      <c r="B450" s="14" t="str">
        <f>'Gene Table'!E449</f>
        <v>ITGAV</v>
      </c>
      <c r="C450" s="14" t="s">
        <v>257</v>
      </c>
      <c r="D450" s="15" t="str">
        <f>IF(SUM('Test Sample Data'!D$3:D$98)&gt;10,IF(AND(ISNUMBER('Test Sample Data'!D449),'Test Sample Data'!D449&lt;$B$1,'Test Sample Data'!D449&gt;0),'Test Sample Data'!D449,$B$1),"")</f>
        <v/>
      </c>
      <c r="E450" s="15" t="str">
        <f>IF(SUM('Test Sample Data'!E$3:E$98)&gt;10,IF(AND(ISNUMBER('Test Sample Data'!E449),'Test Sample Data'!E449&lt;$B$1,'Test Sample Data'!E449&gt;0),'Test Sample Data'!E449,$B$1),"")</f>
        <v/>
      </c>
      <c r="F450" s="15" t="str">
        <f>IF(SUM('Test Sample Data'!F$3:F$98)&gt;10,IF(AND(ISNUMBER('Test Sample Data'!F449),'Test Sample Data'!F449&lt;$B$1,'Test Sample Data'!F449&gt;0),'Test Sample Data'!F449,$B$1),"")</f>
        <v/>
      </c>
      <c r="G450" s="15" t="str">
        <f>IF(SUM('Test Sample Data'!G$3:G$98)&gt;10,IF(AND(ISNUMBER('Test Sample Data'!G449),'Test Sample Data'!G449&lt;$B$1,'Test Sample Data'!G449&gt;0),'Test Sample Data'!G449,$B$1),"")</f>
        <v/>
      </c>
      <c r="H450" s="15" t="str">
        <f>IF(SUM('Test Sample Data'!H$3:H$98)&gt;10,IF(AND(ISNUMBER('Test Sample Data'!H449),'Test Sample Data'!H449&lt;$B$1,'Test Sample Data'!H449&gt;0),'Test Sample Data'!H449,$B$1),"")</f>
        <v/>
      </c>
      <c r="I450" s="15" t="str">
        <f>IF(SUM('Test Sample Data'!I$3:I$98)&gt;10,IF(AND(ISNUMBER('Test Sample Data'!I449),'Test Sample Data'!I449&lt;$B$1,'Test Sample Data'!I449&gt;0),'Test Sample Data'!I449,$B$1),"")</f>
        <v/>
      </c>
      <c r="J450" s="15" t="str">
        <f>IF(SUM('Test Sample Data'!J$3:J$98)&gt;10,IF(AND(ISNUMBER('Test Sample Data'!J449),'Test Sample Data'!J449&lt;$B$1,'Test Sample Data'!J449&gt;0),'Test Sample Data'!J449,$B$1),"")</f>
        <v/>
      </c>
      <c r="K450" s="15" t="str">
        <f>IF(SUM('Test Sample Data'!K$3:K$98)&gt;10,IF(AND(ISNUMBER('Test Sample Data'!K449),'Test Sample Data'!K449&lt;$B$1,'Test Sample Data'!K449&gt;0),'Test Sample Data'!K449,$B$1),"")</f>
        <v/>
      </c>
      <c r="L450" s="15" t="str">
        <f>IF(SUM('Test Sample Data'!L$3:L$98)&gt;10,IF(AND(ISNUMBER('Test Sample Data'!L449),'Test Sample Data'!L449&lt;$B$1,'Test Sample Data'!L449&gt;0),'Test Sample Data'!L449,$B$1),"")</f>
        <v/>
      </c>
      <c r="M450" s="15" t="str">
        <f>IF(SUM('Test Sample Data'!M$3:M$98)&gt;10,IF(AND(ISNUMBER('Test Sample Data'!M449),'Test Sample Data'!M449&lt;$B$1,'Test Sample Data'!M449&gt;0),'Test Sample Data'!M449,$B$1),"")</f>
        <v/>
      </c>
      <c r="N450" s="15" t="str">
        <f>'Gene Table'!E449</f>
        <v>ITGAV</v>
      </c>
      <c r="O450" s="14" t="s">
        <v>257</v>
      </c>
      <c r="P450" s="15" t="str">
        <f>IF(SUM('Control Sample Data'!D$3:D$98)&gt;10,IF(AND(ISNUMBER('Control Sample Data'!D449),'Control Sample Data'!D449&lt;$B$1,'Control Sample Data'!D449&gt;0),'Control Sample Data'!D449,$B$1),"")</f>
        <v/>
      </c>
      <c r="Q450" s="15" t="str">
        <f>IF(SUM('Control Sample Data'!E$3:E$98)&gt;10,IF(AND(ISNUMBER('Control Sample Data'!E449),'Control Sample Data'!E449&lt;$B$1,'Control Sample Data'!E449&gt;0),'Control Sample Data'!E449,$B$1),"")</f>
        <v/>
      </c>
      <c r="R450" s="15" t="str">
        <f>IF(SUM('Control Sample Data'!F$3:F$98)&gt;10,IF(AND(ISNUMBER('Control Sample Data'!F449),'Control Sample Data'!F449&lt;$B$1,'Control Sample Data'!F449&gt;0),'Control Sample Data'!F449,$B$1),"")</f>
        <v/>
      </c>
      <c r="S450" s="15" t="str">
        <f>IF(SUM('Control Sample Data'!G$3:G$98)&gt;10,IF(AND(ISNUMBER('Control Sample Data'!G449),'Control Sample Data'!G449&lt;$B$1,'Control Sample Data'!G449&gt;0),'Control Sample Data'!G449,$B$1),"")</f>
        <v/>
      </c>
      <c r="T450" s="15" t="str">
        <f>IF(SUM('Control Sample Data'!H$3:H$98)&gt;10,IF(AND(ISNUMBER('Control Sample Data'!H449),'Control Sample Data'!H449&lt;$B$1,'Control Sample Data'!H449&gt;0),'Control Sample Data'!H449,$B$1),"")</f>
        <v/>
      </c>
      <c r="U450" s="15" t="str">
        <f>IF(SUM('Control Sample Data'!I$3:I$98)&gt;10,IF(AND(ISNUMBER('Control Sample Data'!I449),'Control Sample Data'!I449&lt;$B$1,'Control Sample Data'!I449&gt;0),'Control Sample Data'!I449,$B$1),"")</f>
        <v/>
      </c>
      <c r="V450" s="15" t="str">
        <f>IF(SUM('Control Sample Data'!J$3:J$98)&gt;10,IF(AND(ISNUMBER('Control Sample Data'!J449),'Control Sample Data'!J449&lt;$B$1,'Control Sample Data'!J449&gt;0),'Control Sample Data'!J449,$B$1),"")</f>
        <v/>
      </c>
      <c r="W450" s="15" t="str">
        <f>IF(SUM('Control Sample Data'!K$3:K$98)&gt;10,IF(AND(ISNUMBER('Control Sample Data'!K449),'Control Sample Data'!K449&lt;$B$1,'Control Sample Data'!K449&gt;0),'Control Sample Data'!K449,$B$1),"")</f>
        <v/>
      </c>
      <c r="X450" s="15" t="str">
        <f>IF(SUM('Control Sample Data'!L$3:L$98)&gt;10,IF(AND(ISNUMBER('Control Sample Data'!L449),'Control Sample Data'!L449&lt;$B$1,'Control Sample Data'!L449&gt;0),'Control Sample Data'!L449,$B$1),"")</f>
        <v/>
      </c>
      <c r="Y450" s="15" t="str">
        <f>IF(SUM('Control Sample Data'!M$3:M$98)&gt;10,IF(AND(ISNUMBER('Control Sample Data'!M449),'Control Sample Data'!M449&lt;$B$1,'Control Sample Data'!M449&gt;0),'Control Sample Data'!M449,$B$1),"")</f>
        <v/>
      </c>
      <c r="AT450" s="34" t="str">
        <f t="shared" si="386"/>
        <v/>
      </c>
      <c r="AU450" s="34" t="str">
        <f t="shared" si="387"/>
        <v/>
      </c>
      <c r="AV450" s="34" t="str">
        <f t="shared" si="388"/>
        <v/>
      </c>
      <c r="AW450" s="34" t="str">
        <f t="shared" si="389"/>
        <v/>
      </c>
      <c r="AX450" s="34" t="str">
        <f t="shared" si="390"/>
        <v/>
      </c>
      <c r="AY450" s="34" t="str">
        <f t="shared" si="391"/>
        <v/>
      </c>
      <c r="AZ450" s="34" t="str">
        <f t="shared" si="392"/>
        <v/>
      </c>
      <c r="BA450" s="34" t="str">
        <f t="shared" si="393"/>
        <v/>
      </c>
      <c r="BB450" s="34" t="str">
        <f t="shared" si="394"/>
        <v/>
      </c>
      <c r="BC450" s="34" t="str">
        <f t="shared" si="394"/>
        <v/>
      </c>
      <c r="BD450" s="34" t="str">
        <f t="shared" si="356"/>
        <v/>
      </c>
      <c r="BE450" s="34" t="str">
        <f t="shared" si="357"/>
        <v/>
      </c>
      <c r="BF450" s="34" t="str">
        <f t="shared" si="358"/>
        <v/>
      </c>
      <c r="BG450" s="34" t="str">
        <f t="shared" si="359"/>
        <v/>
      </c>
      <c r="BH450" s="34" t="str">
        <f t="shared" si="360"/>
        <v/>
      </c>
      <c r="BI450" s="34" t="str">
        <f t="shared" si="361"/>
        <v/>
      </c>
      <c r="BJ450" s="34" t="str">
        <f t="shared" si="362"/>
        <v/>
      </c>
      <c r="BK450" s="34" t="str">
        <f t="shared" si="363"/>
        <v/>
      </c>
      <c r="BL450" s="34" t="str">
        <f t="shared" si="364"/>
        <v/>
      </c>
      <c r="BM450" s="34" t="str">
        <f t="shared" si="365"/>
        <v/>
      </c>
      <c r="BN450" s="36" t="e">
        <f t="shared" si="354"/>
        <v>#DIV/0!</v>
      </c>
      <c r="BO450" s="36" t="e">
        <f t="shared" si="355"/>
        <v>#DIV/0!</v>
      </c>
      <c r="BP450" s="37" t="str">
        <f t="shared" si="366"/>
        <v/>
      </c>
      <c r="BQ450" s="37" t="str">
        <f t="shared" si="367"/>
        <v/>
      </c>
      <c r="BR450" s="37" t="str">
        <f t="shared" si="368"/>
        <v/>
      </c>
      <c r="BS450" s="37" t="str">
        <f t="shared" si="369"/>
        <v/>
      </c>
      <c r="BT450" s="37" t="str">
        <f t="shared" si="370"/>
        <v/>
      </c>
      <c r="BU450" s="37" t="str">
        <f t="shared" si="371"/>
        <v/>
      </c>
      <c r="BV450" s="37" t="str">
        <f t="shared" si="372"/>
        <v/>
      </c>
      <c r="BW450" s="37" t="str">
        <f t="shared" si="373"/>
        <v/>
      </c>
      <c r="BX450" s="37" t="str">
        <f t="shared" si="374"/>
        <v/>
      </c>
      <c r="BY450" s="37" t="str">
        <f t="shared" si="375"/>
        <v/>
      </c>
      <c r="BZ450" s="37" t="str">
        <f t="shared" si="376"/>
        <v/>
      </c>
      <c r="CA450" s="37" t="str">
        <f t="shared" si="377"/>
        <v/>
      </c>
      <c r="CB450" s="37" t="str">
        <f t="shared" si="378"/>
        <v/>
      </c>
      <c r="CC450" s="37" t="str">
        <f t="shared" si="379"/>
        <v/>
      </c>
      <c r="CD450" s="37" t="str">
        <f t="shared" si="380"/>
        <v/>
      </c>
      <c r="CE450" s="37" t="str">
        <f t="shared" si="381"/>
        <v/>
      </c>
      <c r="CF450" s="37" t="str">
        <f t="shared" si="382"/>
        <v/>
      </c>
      <c r="CG450" s="37" t="str">
        <f t="shared" si="383"/>
        <v/>
      </c>
      <c r="CH450" s="37" t="str">
        <f t="shared" si="384"/>
        <v/>
      </c>
      <c r="CI450" s="37" t="str">
        <f t="shared" si="385"/>
        <v/>
      </c>
    </row>
    <row r="451" spans="1:87" ht="12.75">
      <c r="A451" s="16"/>
      <c r="B451" s="14" t="str">
        <f>'Gene Table'!E450</f>
        <v>ITGA6</v>
      </c>
      <c r="C451" s="14" t="s">
        <v>261</v>
      </c>
      <c r="D451" s="15" t="str">
        <f>IF(SUM('Test Sample Data'!D$3:D$98)&gt;10,IF(AND(ISNUMBER('Test Sample Data'!D450),'Test Sample Data'!D450&lt;$B$1,'Test Sample Data'!D450&gt;0),'Test Sample Data'!D450,$B$1),"")</f>
        <v/>
      </c>
      <c r="E451" s="15" t="str">
        <f>IF(SUM('Test Sample Data'!E$3:E$98)&gt;10,IF(AND(ISNUMBER('Test Sample Data'!E450),'Test Sample Data'!E450&lt;$B$1,'Test Sample Data'!E450&gt;0),'Test Sample Data'!E450,$B$1),"")</f>
        <v/>
      </c>
      <c r="F451" s="15" t="str">
        <f>IF(SUM('Test Sample Data'!F$3:F$98)&gt;10,IF(AND(ISNUMBER('Test Sample Data'!F450),'Test Sample Data'!F450&lt;$B$1,'Test Sample Data'!F450&gt;0),'Test Sample Data'!F450,$B$1),"")</f>
        <v/>
      </c>
      <c r="G451" s="15" t="str">
        <f>IF(SUM('Test Sample Data'!G$3:G$98)&gt;10,IF(AND(ISNUMBER('Test Sample Data'!G450),'Test Sample Data'!G450&lt;$B$1,'Test Sample Data'!G450&gt;0),'Test Sample Data'!G450,$B$1),"")</f>
        <v/>
      </c>
      <c r="H451" s="15" t="str">
        <f>IF(SUM('Test Sample Data'!H$3:H$98)&gt;10,IF(AND(ISNUMBER('Test Sample Data'!H450),'Test Sample Data'!H450&lt;$B$1,'Test Sample Data'!H450&gt;0),'Test Sample Data'!H450,$B$1),"")</f>
        <v/>
      </c>
      <c r="I451" s="15" t="str">
        <f>IF(SUM('Test Sample Data'!I$3:I$98)&gt;10,IF(AND(ISNUMBER('Test Sample Data'!I450),'Test Sample Data'!I450&lt;$B$1,'Test Sample Data'!I450&gt;0),'Test Sample Data'!I450,$B$1),"")</f>
        <v/>
      </c>
      <c r="J451" s="15" t="str">
        <f>IF(SUM('Test Sample Data'!J$3:J$98)&gt;10,IF(AND(ISNUMBER('Test Sample Data'!J450),'Test Sample Data'!J450&lt;$B$1,'Test Sample Data'!J450&gt;0),'Test Sample Data'!J450,$B$1),"")</f>
        <v/>
      </c>
      <c r="K451" s="15" t="str">
        <f>IF(SUM('Test Sample Data'!K$3:K$98)&gt;10,IF(AND(ISNUMBER('Test Sample Data'!K450),'Test Sample Data'!K450&lt;$B$1,'Test Sample Data'!K450&gt;0),'Test Sample Data'!K450,$B$1),"")</f>
        <v/>
      </c>
      <c r="L451" s="15" t="str">
        <f>IF(SUM('Test Sample Data'!L$3:L$98)&gt;10,IF(AND(ISNUMBER('Test Sample Data'!L450),'Test Sample Data'!L450&lt;$B$1,'Test Sample Data'!L450&gt;0),'Test Sample Data'!L450,$B$1),"")</f>
        <v/>
      </c>
      <c r="M451" s="15" t="str">
        <f>IF(SUM('Test Sample Data'!M$3:M$98)&gt;10,IF(AND(ISNUMBER('Test Sample Data'!M450),'Test Sample Data'!M450&lt;$B$1,'Test Sample Data'!M450&gt;0),'Test Sample Data'!M450,$B$1),"")</f>
        <v/>
      </c>
      <c r="N451" s="15" t="str">
        <f>'Gene Table'!E450</f>
        <v>ITGA6</v>
      </c>
      <c r="O451" s="14" t="s">
        <v>261</v>
      </c>
      <c r="P451" s="15" t="str">
        <f>IF(SUM('Control Sample Data'!D$3:D$98)&gt;10,IF(AND(ISNUMBER('Control Sample Data'!D450),'Control Sample Data'!D450&lt;$B$1,'Control Sample Data'!D450&gt;0),'Control Sample Data'!D450,$B$1),"")</f>
        <v/>
      </c>
      <c r="Q451" s="15" t="str">
        <f>IF(SUM('Control Sample Data'!E$3:E$98)&gt;10,IF(AND(ISNUMBER('Control Sample Data'!E450),'Control Sample Data'!E450&lt;$B$1,'Control Sample Data'!E450&gt;0),'Control Sample Data'!E450,$B$1),"")</f>
        <v/>
      </c>
      <c r="R451" s="15" t="str">
        <f>IF(SUM('Control Sample Data'!F$3:F$98)&gt;10,IF(AND(ISNUMBER('Control Sample Data'!F450),'Control Sample Data'!F450&lt;$B$1,'Control Sample Data'!F450&gt;0),'Control Sample Data'!F450,$B$1),"")</f>
        <v/>
      </c>
      <c r="S451" s="15" t="str">
        <f>IF(SUM('Control Sample Data'!G$3:G$98)&gt;10,IF(AND(ISNUMBER('Control Sample Data'!G450),'Control Sample Data'!G450&lt;$B$1,'Control Sample Data'!G450&gt;0),'Control Sample Data'!G450,$B$1),"")</f>
        <v/>
      </c>
      <c r="T451" s="15" t="str">
        <f>IF(SUM('Control Sample Data'!H$3:H$98)&gt;10,IF(AND(ISNUMBER('Control Sample Data'!H450),'Control Sample Data'!H450&lt;$B$1,'Control Sample Data'!H450&gt;0),'Control Sample Data'!H450,$B$1),"")</f>
        <v/>
      </c>
      <c r="U451" s="15" t="str">
        <f>IF(SUM('Control Sample Data'!I$3:I$98)&gt;10,IF(AND(ISNUMBER('Control Sample Data'!I450),'Control Sample Data'!I450&lt;$B$1,'Control Sample Data'!I450&gt;0),'Control Sample Data'!I450,$B$1),"")</f>
        <v/>
      </c>
      <c r="V451" s="15" t="str">
        <f>IF(SUM('Control Sample Data'!J$3:J$98)&gt;10,IF(AND(ISNUMBER('Control Sample Data'!J450),'Control Sample Data'!J450&lt;$B$1,'Control Sample Data'!J450&gt;0),'Control Sample Data'!J450,$B$1),"")</f>
        <v/>
      </c>
      <c r="W451" s="15" t="str">
        <f>IF(SUM('Control Sample Data'!K$3:K$98)&gt;10,IF(AND(ISNUMBER('Control Sample Data'!K450),'Control Sample Data'!K450&lt;$B$1,'Control Sample Data'!K450&gt;0),'Control Sample Data'!K450,$B$1),"")</f>
        <v/>
      </c>
      <c r="X451" s="15" t="str">
        <f>IF(SUM('Control Sample Data'!L$3:L$98)&gt;10,IF(AND(ISNUMBER('Control Sample Data'!L450),'Control Sample Data'!L450&lt;$B$1,'Control Sample Data'!L450&gt;0),'Control Sample Data'!L450,$B$1),"")</f>
        <v/>
      </c>
      <c r="Y451" s="15" t="str">
        <f>IF(SUM('Control Sample Data'!M$3:M$98)&gt;10,IF(AND(ISNUMBER('Control Sample Data'!M450),'Control Sample Data'!M450&lt;$B$1,'Control Sample Data'!M450&gt;0),'Control Sample Data'!M450,$B$1),"")</f>
        <v/>
      </c>
      <c r="AT451" s="34" t="str">
        <f t="shared" si="386"/>
        <v/>
      </c>
      <c r="AU451" s="34" t="str">
        <f t="shared" si="387"/>
        <v/>
      </c>
      <c r="AV451" s="34" t="str">
        <f t="shared" si="388"/>
        <v/>
      </c>
      <c r="AW451" s="34" t="str">
        <f t="shared" si="389"/>
        <v/>
      </c>
      <c r="AX451" s="34" t="str">
        <f t="shared" si="390"/>
        <v/>
      </c>
      <c r="AY451" s="34" t="str">
        <f t="shared" si="391"/>
        <v/>
      </c>
      <c r="AZ451" s="34" t="str">
        <f t="shared" si="392"/>
        <v/>
      </c>
      <c r="BA451" s="34" t="str">
        <f t="shared" si="393"/>
        <v/>
      </c>
      <c r="BB451" s="34" t="str">
        <f t="shared" si="394"/>
        <v/>
      </c>
      <c r="BC451" s="34" t="str">
        <f t="shared" si="394"/>
        <v/>
      </c>
      <c r="BD451" s="34" t="str">
        <f t="shared" si="356"/>
        <v/>
      </c>
      <c r="BE451" s="34" t="str">
        <f t="shared" si="357"/>
        <v/>
      </c>
      <c r="BF451" s="34" t="str">
        <f t="shared" si="358"/>
        <v/>
      </c>
      <c r="BG451" s="34" t="str">
        <f t="shared" si="359"/>
        <v/>
      </c>
      <c r="BH451" s="34" t="str">
        <f t="shared" si="360"/>
        <v/>
      </c>
      <c r="BI451" s="34" t="str">
        <f t="shared" si="361"/>
        <v/>
      </c>
      <c r="BJ451" s="34" t="str">
        <f t="shared" si="362"/>
        <v/>
      </c>
      <c r="BK451" s="34" t="str">
        <f t="shared" si="363"/>
        <v/>
      </c>
      <c r="BL451" s="34" t="str">
        <f t="shared" si="364"/>
        <v/>
      </c>
      <c r="BM451" s="34" t="str">
        <f t="shared" si="365"/>
        <v/>
      </c>
      <c r="BN451" s="36" t="e">
        <f t="shared" si="354"/>
        <v>#DIV/0!</v>
      </c>
      <c r="BO451" s="36" t="e">
        <f t="shared" si="355"/>
        <v>#DIV/0!</v>
      </c>
      <c r="BP451" s="37" t="str">
        <f t="shared" si="366"/>
        <v/>
      </c>
      <c r="BQ451" s="37" t="str">
        <f t="shared" si="367"/>
        <v/>
      </c>
      <c r="BR451" s="37" t="str">
        <f t="shared" si="368"/>
        <v/>
      </c>
      <c r="BS451" s="37" t="str">
        <f t="shared" si="369"/>
        <v/>
      </c>
      <c r="BT451" s="37" t="str">
        <f t="shared" si="370"/>
        <v/>
      </c>
      <c r="BU451" s="37" t="str">
        <f t="shared" si="371"/>
        <v/>
      </c>
      <c r="BV451" s="37" t="str">
        <f t="shared" si="372"/>
        <v/>
      </c>
      <c r="BW451" s="37" t="str">
        <f t="shared" si="373"/>
        <v/>
      </c>
      <c r="BX451" s="37" t="str">
        <f t="shared" si="374"/>
        <v/>
      </c>
      <c r="BY451" s="37" t="str">
        <f t="shared" si="375"/>
        <v/>
      </c>
      <c r="BZ451" s="37" t="str">
        <f t="shared" si="376"/>
        <v/>
      </c>
      <c r="CA451" s="37" t="str">
        <f t="shared" si="377"/>
        <v/>
      </c>
      <c r="CB451" s="37" t="str">
        <f t="shared" si="378"/>
        <v/>
      </c>
      <c r="CC451" s="37" t="str">
        <f t="shared" si="379"/>
        <v/>
      </c>
      <c r="CD451" s="37" t="str">
        <f t="shared" si="380"/>
        <v/>
      </c>
      <c r="CE451" s="37" t="str">
        <f t="shared" si="381"/>
        <v/>
      </c>
      <c r="CF451" s="37" t="str">
        <f t="shared" si="382"/>
        <v/>
      </c>
      <c r="CG451" s="37" t="str">
        <f t="shared" si="383"/>
        <v/>
      </c>
      <c r="CH451" s="37" t="str">
        <f t="shared" si="384"/>
        <v/>
      </c>
      <c r="CI451" s="37" t="str">
        <f t="shared" si="385"/>
        <v/>
      </c>
    </row>
    <row r="452" spans="1:87" ht="12.75">
      <c r="A452" s="16"/>
      <c r="B452" s="14" t="str">
        <f>'Gene Table'!E451</f>
        <v>INSR</v>
      </c>
      <c r="C452" s="14" t="s">
        <v>265</v>
      </c>
      <c r="D452" s="15" t="str">
        <f>IF(SUM('Test Sample Data'!D$3:D$98)&gt;10,IF(AND(ISNUMBER('Test Sample Data'!D451),'Test Sample Data'!D451&lt;$B$1,'Test Sample Data'!D451&gt;0),'Test Sample Data'!D451,$B$1),"")</f>
        <v/>
      </c>
      <c r="E452" s="15" t="str">
        <f>IF(SUM('Test Sample Data'!E$3:E$98)&gt;10,IF(AND(ISNUMBER('Test Sample Data'!E451),'Test Sample Data'!E451&lt;$B$1,'Test Sample Data'!E451&gt;0),'Test Sample Data'!E451,$B$1),"")</f>
        <v/>
      </c>
      <c r="F452" s="15" t="str">
        <f>IF(SUM('Test Sample Data'!F$3:F$98)&gt;10,IF(AND(ISNUMBER('Test Sample Data'!F451),'Test Sample Data'!F451&lt;$B$1,'Test Sample Data'!F451&gt;0),'Test Sample Data'!F451,$B$1),"")</f>
        <v/>
      </c>
      <c r="G452" s="15" t="str">
        <f>IF(SUM('Test Sample Data'!G$3:G$98)&gt;10,IF(AND(ISNUMBER('Test Sample Data'!G451),'Test Sample Data'!G451&lt;$B$1,'Test Sample Data'!G451&gt;0),'Test Sample Data'!G451,$B$1),"")</f>
        <v/>
      </c>
      <c r="H452" s="15" t="str">
        <f>IF(SUM('Test Sample Data'!H$3:H$98)&gt;10,IF(AND(ISNUMBER('Test Sample Data'!H451),'Test Sample Data'!H451&lt;$B$1,'Test Sample Data'!H451&gt;0),'Test Sample Data'!H451,$B$1),"")</f>
        <v/>
      </c>
      <c r="I452" s="15" t="str">
        <f>IF(SUM('Test Sample Data'!I$3:I$98)&gt;10,IF(AND(ISNUMBER('Test Sample Data'!I451),'Test Sample Data'!I451&lt;$B$1,'Test Sample Data'!I451&gt;0),'Test Sample Data'!I451,$B$1),"")</f>
        <v/>
      </c>
      <c r="J452" s="15" t="str">
        <f>IF(SUM('Test Sample Data'!J$3:J$98)&gt;10,IF(AND(ISNUMBER('Test Sample Data'!J451),'Test Sample Data'!J451&lt;$B$1,'Test Sample Data'!J451&gt;0),'Test Sample Data'!J451,$B$1),"")</f>
        <v/>
      </c>
      <c r="K452" s="15" t="str">
        <f>IF(SUM('Test Sample Data'!K$3:K$98)&gt;10,IF(AND(ISNUMBER('Test Sample Data'!K451),'Test Sample Data'!K451&lt;$B$1,'Test Sample Data'!K451&gt;0),'Test Sample Data'!K451,$B$1),"")</f>
        <v/>
      </c>
      <c r="L452" s="15" t="str">
        <f>IF(SUM('Test Sample Data'!L$3:L$98)&gt;10,IF(AND(ISNUMBER('Test Sample Data'!L451),'Test Sample Data'!L451&lt;$B$1,'Test Sample Data'!L451&gt;0),'Test Sample Data'!L451,$B$1),"")</f>
        <v/>
      </c>
      <c r="M452" s="15" t="str">
        <f>IF(SUM('Test Sample Data'!M$3:M$98)&gt;10,IF(AND(ISNUMBER('Test Sample Data'!M451),'Test Sample Data'!M451&lt;$B$1,'Test Sample Data'!M451&gt;0),'Test Sample Data'!M451,$B$1),"")</f>
        <v/>
      </c>
      <c r="N452" s="15" t="str">
        <f>'Gene Table'!E451</f>
        <v>INSR</v>
      </c>
      <c r="O452" s="14" t="s">
        <v>265</v>
      </c>
      <c r="P452" s="15" t="str">
        <f>IF(SUM('Control Sample Data'!D$3:D$98)&gt;10,IF(AND(ISNUMBER('Control Sample Data'!D451),'Control Sample Data'!D451&lt;$B$1,'Control Sample Data'!D451&gt;0),'Control Sample Data'!D451,$B$1),"")</f>
        <v/>
      </c>
      <c r="Q452" s="15" t="str">
        <f>IF(SUM('Control Sample Data'!E$3:E$98)&gt;10,IF(AND(ISNUMBER('Control Sample Data'!E451),'Control Sample Data'!E451&lt;$B$1,'Control Sample Data'!E451&gt;0),'Control Sample Data'!E451,$B$1),"")</f>
        <v/>
      </c>
      <c r="R452" s="15" t="str">
        <f>IF(SUM('Control Sample Data'!F$3:F$98)&gt;10,IF(AND(ISNUMBER('Control Sample Data'!F451),'Control Sample Data'!F451&lt;$B$1,'Control Sample Data'!F451&gt;0),'Control Sample Data'!F451,$B$1),"")</f>
        <v/>
      </c>
      <c r="S452" s="15" t="str">
        <f>IF(SUM('Control Sample Data'!G$3:G$98)&gt;10,IF(AND(ISNUMBER('Control Sample Data'!G451),'Control Sample Data'!G451&lt;$B$1,'Control Sample Data'!G451&gt;0),'Control Sample Data'!G451,$B$1),"")</f>
        <v/>
      </c>
      <c r="T452" s="15" t="str">
        <f>IF(SUM('Control Sample Data'!H$3:H$98)&gt;10,IF(AND(ISNUMBER('Control Sample Data'!H451),'Control Sample Data'!H451&lt;$B$1,'Control Sample Data'!H451&gt;0),'Control Sample Data'!H451,$B$1),"")</f>
        <v/>
      </c>
      <c r="U452" s="15" t="str">
        <f>IF(SUM('Control Sample Data'!I$3:I$98)&gt;10,IF(AND(ISNUMBER('Control Sample Data'!I451),'Control Sample Data'!I451&lt;$B$1,'Control Sample Data'!I451&gt;0),'Control Sample Data'!I451,$B$1),"")</f>
        <v/>
      </c>
      <c r="V452" s="15" t="str">
        <f>IF(SUM('Control Sample Data'!J$3:J$98)&gt;10,IF(AND(ISNUMBER('Control Sample Data'!J451),'Control Sample Data'!J451&lt;$B$1,'Control Sample Data'!J451&gt;0),'Control Sample Data'!J451,$B$1),"")</f>
        <v/>
      </c>
      <c r="W452" s="15" t="str">
        <f>IF(SUM('Control Sample Data'!K$3:K$98)&gt;10,IF(AND(ISNUMBER('Control Sample Data'!K451),'Control Sample Data'!K451&lt;$B$1,'Control Sample Data'!K451&gt;0),'Control Sample Data'!K451,$B$1),"")</f>
        <v/>
      </c>
      <c r="X452" s="15" t="str">
        <f>IF(SUM('Control Sample Data'!L$3:L$98)&gt;10,IF(AND(ISNUMBER('Control Sample Data'!L451),'Control Sample Data'!L451&lt;$B$1,'Control Sample Data'!L451&gt;0),'Control Sample Data'!L451,$B$1),"")</f>
        <v/>
      </c>
      <c r="Y452" s="15" t="str">
        <f>IF(SUM('Control Sample Data'!M$3:M$98)&gt;10,IF(AND(ISNUMBER('Control Sample Data'!M451),'Control Sample Data'!M451&lt;$B$1,'Control Sample Data'!M451&gt;0),'Control Sample Data'!M451,$B$1),"")</f>
        <v/>
      </c>
      <c r="AT452" s="34" t="str">
        <f t="shared" si="386"/>
        <v/>
      </c>
      <c r="AU452" s="34" t="str">
        <f t="shared" si="387"/>
        <v/>
      </c>
      <c r="AV452" s="34" t="str">
        <f t="shared" si="388"/>
        <v/>
      </c>
      <c r="AW452" s="34" t="str">
        <f t="shared" si="389"/>
        <v/>
      </c>
      <c r="AX452" s="34" t="str">
        <f t="shared" si="390"/>
        <v/>
      </c>
      <c r="AY452" s="34" t="str">
        <f t="shared" si="391"/>
        <v/>
      </c>
      <c r="AZ452" s="34" t="str">
        <f t="shared" si="392"/>
        <v/>
      </c>
      <c r="BA452" s="34" t="str">
        <f t="shared" si="393"/>
        <v/>
      </c>
      <c r="BB452" s="34" t="str">
        <f t="shared" si="394"/>
        <v/>
      </c>
      <c r="BC452" s="34" t="str">
        <f t="shared" si="394"/>
        <v/>
      </c>
      <c r="BD452" s="34" t="str">
        <f t="shared" si="356"/>
        <v/>
      </c>
      <c r="BE452" s="34" t="str">
        <f t="shared" si="357"/>
        <v/>
      </c>
      <c r="BF452" s="34" t="str">
        <f t="shared" si="358"/>
        <v/>
      </c>
      <c r="BG452" s="34" t="str">
        <f t="shared" si="359"/>
        <v/>
      </c>
      <c r="BH452" s="34" t="str">
        <f t="shared" si="360"/>
        <v/>
      </c>
      <c r="BI452" s="34" t="str">
        <f t="shared" si="361"/>
        <v/>
      </c>
      <c r="BJ452" s="34" t="str">
        <f t="shared" si="362"/>
        <v/>
      </c>
      <c r="BK452" s="34" t="str">
        <f t="shared" si="363"/>
        <v/>
      </c>
      <c r="BL452" s="34" t="str">
        <f t="shared" si="364"/>
        <v/>
      </c>
      <c r="BM452" s="34" t="str">
        <f t="shared" si="365"/>
        <v/>
      </c>
      <c r="BN452" s="36" t="e">
        <f aca="true" t="shared" si="397" ref="BN452:BN515">AVERAGE(AT452:BC452)</f>
        <v>#DIV/0!</v>
      </c>
      <c r="BO452" s="36" t="e">
        <f aca="true" t="shared" si="398" ref="BO452:BO515">AVERAGE(BD452:BM452)</f>
        <v>#DIV/0!</v>
      </c>
      <c r="BP452" s="37" t="str">
        <f t="shared" si="366"/>
        <v/>
      </c>
      <c r="BQ452" s="37" t="str">
        <f t="shared" si="367"/>
        <v/>
      </c>
      <c r="BR452" s="37" t="str">
        <f t="shared" si="368"/>
        <v/>
      </c>
      <c r="BS452" s="37" t="str">
        <f t="shared" si="369"/>
        <v/>
      </c>
      <c r="BT452" s="37" t="str">
        <f t="shared" si="370"/>
        <v/>
      </c>
      <c r="BU452" s="37" t="str">
        <f t="shared" si="371"/>
        <v/>
      </c>
      <c r="BV452" s="37" t="str">
        <f t="shared" si="372"/>
        <v/>
      </c>
      <c r="BW452" s="37" t="str">
        <f t="shared" si="373"/>
        <v/>
      </c>
      <c r="BX452" s="37" t="str">
        <f t="shared" si="374"/>
        <v/>
      </c>
      <c r="BY452" s="37" t="str">
        <f t="shared" si="375"/>
        <v/>
      </c>
      <c r="BZ452" s="37" t="str">
        <f t="shared" si="376"/>
        <v/>
      </c>
      <c r="CA452" s="37" t="str">
        <f t="shared" si="377"/>
        <v/>
      </c>
      <c r="CB452" s="37" t="str">
        <f t="shared" si="378"/>
        <v/>
      </c>
      <c r="CC452" s="37" t="str">
        <f t="shared" si="379"/>
        <v/>
      </c>
      <c r="CD452" s="37" t="str">
        <f t="shared" si="380"/>
        <v/>
      </c>
      <c r="CE452" s="37" t="str">
        <f t="shared" si="381"/>
        <v/>
      </c>
      <c r="CF452" s="37" t="str">
        <f t="shared" si="382"/>
        <v/>
      </c>
      <c r="CG452" s="37" t="str">
        <f t="shared" si="383"/>
        <v/>
      </c>
      <c r="CH452" s="37" t="str">
        <f t="shared" si="384"/>
        <v/>
      </c>
      <c r="CI452" s="37" t="str">
        <f t="shared" si="385"/>
        <v/>
      </c>
    </row>
    <row r="453" spans="1:87" ht="12.75">
      <c r="A453" s="16"/>
      <c r="B453" s="14" t="str">
        <f>'Gene Table'!E452</f>
        <v>INS</v>
      </c>
      <c r="C453" s="14" t="s">
        <v>269</v>
      </c>
      <c r="D453" s="15" t="str">
        <f>IF(SUM('Test Sample Data'!D$3:D$98)&gt;10,IF(AND(ISNUMBER('Test Sample Data'!D452),'Test Sample Data'!D452&lt;$B$1,'Test Sample Data'!D452&gt;0),'Test Sample Data'!D452,$B$1),"")</f>
        <v/>
      </c>
      <c r="E453" s="15" t="str">
        <f>IF(SUM('Test Sample Data'!E$3:E$98)&gt;10,IF(AND(ISNUMBER('Test Sample Data'!E452),'Test Sample Data'!E452&lt;$B$1,'Test Sample Data'!E452&gt;0),'Test Sample Data'!E452,$B$1),"")</f>
        <v/>
      </c>
      <c r="F453" s="15" t="str">
        <f>IF(SUM('Test Sample Data'!F$3:F$98)&gt;10,IF(AND(ISNUMBER('Test Sample Data'!F452),'Test Sample Data'!F452&lt;$B$1,'Test Sample Data'!F452&gt;0),'Test Sample Data'!F452,$B$1),"")</f>
        <v/>
      </c>
      <c r="G453" s="15" t="str">
        <f>IF(SUM('Test Sample Data'!G$3:G$98)&gt;10,IF(AND(ISNUMBER('Test Sample Data'!G452),'Test Sample Data'!G452&lt;$B$1,'Test Sample Data'!G452&gt;0),'Test Sample Data'!G452,$B$1),"")</f>
        <v/>
      </c>
      <c r="H453" s="15" t="str">
        <f>IF(SUM('Test Sample Data'!H$3:H$98)&gt;10,IF(AND(ISNUMBER('Test Sample Data'!H452),'Test Sample Data'!H452&lt;$B$1,'Test Sample Data'!H452&gt;0),'Test Sample Data'!H452,$B$1),"")</f>
        <v/>
      </c>
      <c r="I453" s="15" t="str">
        <f>IF(SUM('Test Sample Data'!I$3:I$98)&gt;10,IF(AND(ISNUMBER('Test Sample Data'!I452),'Test Sample Data'!I452&lt;$B$1,'Test Sample Data'!I452&gt;0),'Test Sample Data'!I452,$B$1),"")</f>
        <v/>
      </c>
      <c r="J453" s="15" t="str">
        <f>IF(SUM('Test Sample Data'!J$3:J$98)&gt;10,IF(AND(ISNUMBER('Test Sample Data'!J452),'Test Sample Data'!J452&lt;$B$1,'Test Sample Data'!J452&gt;0),'Test Sample Data'!J452,$B$1),"")</f>
        <v/>
      </c>
      <c r="K453" s="15" t="str">
        <f>IF(SUM('Test Sample Data'!K$3:K$98)&gt;10,IF(AND(ISNUMBER('Test Sample Data'!K452),'Test Sample Data'!K452&lt;$B$1,'Test Sample Data'!K452&gt;0),'Test Sample Data'!K452,$B$1),"")</f>
        <v/>
      </c>
      <c r="L453" s="15" t="str">
        <f>IF(SUM('Test Sample Data'!L$3:L$98)&gt;10,IF(AND(ISNUMBER('Test Sample Data'!L452),'Test Sample Data'!L452&lt;$B$1,'Test Sample Data'!L452&gt;0),'Test Sample Data'!L452,$B$1),"")</f>
        <v/>
      </c>
      <c r="M453" s="15" t="str">
        <f>IF(SUM('Test Sample Data'!M$3:M$98)&gt;10,IF(AND(ISNUMBER('Test Sample Data'!M452),'Test Sample Data'!M452&lt;$B$1,'Test Sample Data'!M452&gt;0),'Test Sample Data'!M452,$B$1),"")</f>
        <v/>
      </c>
      <c r="N453" s="15" t="str">
        <f>'Gene Table'!E452</f>
        <v>INS</v>
      </c>
      <c r="O453" s="14" t="s">
        <v>269</v>
      </c>
      <c r="P453" s="15" t="str">
        <f>IF(SUM('Control Sample Data'!D$3:D$98)&gt;10,IF(AND(ISNUMBER('Control Sample Data'!D452),'Control Sample Data'!D452&lt;$B$1,'Control Sample Data'!D452&gt;0),'Control Sample Data'!D452,$B$1),"")</f>
        <v/>
      </c>
      <c r="Q453" s="15" t="str">
        <f>IF(SUM('Control Sample Data'!E$3:E$98)&gt;10,IF(AND(ISNUMBER('Control Sample Data'!E452),'Control Sample Data'!E452&lt;$B$1,'Control Sample Data'!E452&gt;0),'Control Sample Data'!E452,$B$1),"")</f>
        <v/>
      </c>
      <c r="R453" s="15" t="str">
        <f>IF(SUM('Control Sample Data'!F$3:F$98)&gt;10,IF(AND(ISNUMBER('Control Sample Data'!F452),'Control Sample Data'!F452&lt;$B$1,'Control Sample Data'!F452&gt;0),'Control Sample Data'!F452,$B$1),"")</f>
        <v/>
      </c>
      <c r="S453" s="15" t="str">
        <f>IF(SUM('Control Sample Data'!G$3:G$98)&gt;10,IF(AND(ISNUMBER('Control Sample Data'!G452),'Control Sample Data'!G452&lt;$B$1,'Control Sample Data'!G452&gt;0),'Control Sample Data'!G452,$B$1),"")</f>
        <v/>
      </c>
      <c r="T453" s="15" t="str">
        <f>IF(SUM('Control Sample Data'!H$3:H$98)&gt;10,IF(AND(ISNUMBER('Control Sample Data'!H452),'Control Sample Data'!H452&lt;$B$1,'Control Sample Data'!H452&gt;0),'Control Sample Data'!H452,$B$1),"")</f>
        <v/>
      </c>
      <c r="U453" s="15" t="str">
        <f>IF(SUM('Control Sample Data'!I$3:I$98)&gt;10,IF(AND(ISNUMBER('Control Sample Data'!I452),'Control Sample Data'!I452&lt;$B$1,'Control Sample Data'!I452&gt;0),'Control Sample Data'!I452,$B$1),"")</f>
        <v/>
      </c>
      <c r="V453" s="15" t="str">
        <f>IF(SUM('Control Sample Data'!J$3:J$98)&gt;10,IF(AND(ISNUMBER('Control Sample Data'!J452),'Control Sample Data'!J452&lt;$B$1,'Control Sample Data'!J452&gt;0),'Control Sample Data'!J452,$B$1),"")</f>
        <v/>
      </c>
      <c r="W453" s="15" t="str">
        <f>IF(SUM('Control Sample Data'!K$3:K$98)&gt;10,IF(AND(ISNUMBER('Control Sample Data'!K452),'Control Sample Data'!K452&lt;$B$1,'Control Sample Data'!K452&gt;0),'Control Sample Data'!K452,$B$1),"")</f>
        <v/>
      </c>
      <c r="X453" s="15" t="str">
        <f>IF(SUM('Control Sample Data'!L$3:L$98)&gt;10,IF(AND(ISNUMBER('Control Sample Data'!L452),'Control Sample Data'!L452&lt;$B$1,'Control Sample Data'!L452&gt;0),'Control Sample Data'!L452,$B$1),"")</f>
        <v/>
      </c>
      <c r="Y453" s="15" t="str">
        <f>IF(SUM('Control Sample Data'!M$3:M$98)&gt;10,IF(AND(ISNUMBER('Control Sample Data'!M452),'Control Sample Data'!M452&lt;$B$1,'Control Sample Data'!M452&gt;0),'Control Sample Data'!M452,$B$1),"")</f>
        <v/>
      </c>
      <c r="AT453" s="34" t="str">
        <f t="shared" si="386"/>
        <v/>
      </c>
      <c r="AU453" s="34" t="str">
        <f t="shared" si="387"/>
        <v/>
      </c>
      <c r="AV453" s="34" t="str">
        <f t="shared" si="388"/>
        <v/>
      </c>
      <c r="AW453" s="34" t="str">
        <f t="shared" si="389"/>
        <v/>
      </c>
      <c r="AX453" s="34" t="str">
        <f t="shared" si="390"/>
        <v/>
      </c>
      <c r="AY453" s="34" t="str">
        <f t="shared" si="391"/>
        <v/>
      </c>
      <c r="AZ453" s="34" t="str">
        <f t="shared" si="392"/>
        <v/>
      </c>
      <c r="BA453" s="34" t="str">
        <f t="shared" si="393"/>
        <v/>
      </c>
      <c r="BB453" s="34" t="str">
        <f t="shared" si="394"/>
        <v/>
      </c>
      <c r="BC453" s="34" t="str">
        <f t="shared" si="394"/>
        <v/>
      </c>
      <c r="BD453" s="34" t="str">
        <f aca="true" t="shared" si="399" ref="BD453:BD483">IF(ISERROR(P453-AJ$410),"",P453-AJ$410)</f>
        <v/>
      </c>
      <c r="BE453" s="34" t="str">
        <f aca="true" t="shared" si="400" ref="BE453:BE483">IF(ISERROR(Q453-AK$410),"",Q453-AK$410)</f>
        <v/>
      </c>
      <c r="BF453" s="34" t="str">
        <f aca="true" t="shared" si="401" ref="BF453:BF483">IF(ISERROR(R453-AL$410),"",R453-AL$410)</f>
        <v/>
      </c>
      <c r="BG453" s="34" t="str">
        <f aca="true" t="shared" si="402" ref="BG453:BG483">IF(ISERROR(S453-AM$410),"",S453-AM$410)</f>
        <v/>
      </c>
      <c r="BH453" s="34" t="str">
        <f aca="true" t="shared" si="403" ref="BH453:BH483">IF(ISERROR(T453-AN$410),"",T453-AN$410)</f>
        <v/>
      </c>
      <c r="BI453" s="34" t="str">
        <f aca="true" t="shared" si="404" ref="BI453:BI483">IF(ISERROR(U453-AO$410),"",U453-AO$410)</f>
        <v/>
      </c>
      <c r="BJ453" s="34" t="str">
        <f aca="true" t="shared" si="405" ref="BJ453:BJ483">IF(ISERROR(V453-AP$410),"",V453-AP$410)</f>
        <v/>
      </c>
      <c r="BK453" s="34" t="str">
        <f aca="true" t="shared" si="406" ref="BK453:BK483">IF(ISERROR(W453-AQ$410),"",W453-AQ$410)</f>
        <v/>
      </c>
      <c r="BL453" s="34" t="str">
        <f aca="true" t="shared" si="407" ref="BL453:BL483">IF(ISERROR(X453-AR$410),"",X453-AR$410)</f>
        <v/>
      </c>
      <c r="BM453" s="34" t="str">
        <f aca="true" t="shared" si="408" ref="BM453:BM483">IF(ISERROR(Y453-AS$410),"",Y453-AS$410)</f>
        <v/>
      </c>
      <c r="BN453" s="36" t="e">
        <f t="shared" si="397"/>
        <v>#DIV/0!</v>
      </c>
      <c r="BO453" s="36" t="e">
        <f t="shared" si="398"/>
        <v>#DIV/0!</v>
      </c>
      <c r="BP453" s="37" t="str">
        <f aca="true" t="shared" si="409" ref="BP453:BP516">IF(ISNUMBER(AT453),POWER(2,-AT453),"")</f>
        <v/>
      </c>
      <c r="BQ453" s="37" t="str">
        <f aca="true" t="shared" si="410" ref="BQ453:BQ516">IF(ISNUMBER(AU453),POWER(2,-AU453),"")</f>
        <v/>
      </c>
      <c r="BR453" s="37" t="str">
        <f aca="true" t="shared" si="411" ref="BR453:BR516">IF(ISNUMBER(AV453),POWER(2,-AV453),"")</f>
        <v/>
      </c>
      <c r="BS453" s="37" t="str">
        <f aca="true" t="shared" si="412" ref="BS453:BS516">IF(ISNUMBER(AW453),POWER(2,-AW453),"")</f>
        <v/>
      </c>
      <c r="BT453" s="37" t="str">
        <f aca="true" t="shared" si="413" ref="BT453:BT516">IF(ISNUMBER(AX453),POWER(2,-AX453),"")</f>
        <v/>
      </c>
      <c r="BU453" s="37" t="str">
        <f aca="true" t="shared" si="414" ref="BU453:BU516">IF(ISNUMBER(AY453),POWER(2,-AY453),"")</f>
        <v/>
      </c>
      <c r="BV453" s="37" t="str">
        <f aca="true" t="shared" si="415" ref="BV453:BV516">IF(ISNUMBER(AZ453),POWER(2,-AZ453),"")</f>
        <v/>
      </c>
      <c r="BW453" s="37" t="str">
        <f aca="true" t="shared" si="416" ref="BW453:BW516">IF(ISNUMBER(BA453),POWER(2,-BA453),"")</f>
        <v/>
      </c>
      <c r="BX453" s="37" t="str">
        <f aca="true" t="shared" si="417" ref="BX453:BX516">IF(ISNUMBER(BB453),POWER(2,-BB453),"")</f>
        <v/>
      </c>
      <c r="BY453" s="37" t="str">
        <f aca="true" t="shared" si="418" ref="BY453:BY516">IF(ISNUMBER(BC453),POWER(2,-BC453),"")</f>
        <v/>
      </c>
      <c r="BZ453" s="37" t="str">
        <f aca="true" t="shared" si="419" ref="BZ453:BZ516">IF(ISNUMBER(BD453),POWER(2,-BD453),"")</f>
        <v/>
      </c>
      <c r="CA453" s="37" t="str">
        <f aca="true" t="shared" si="420" ref="CA453:CA516">IF(ISNUMBER(BE453),POWER(2,-BE453),"")</f>
        <v/>
      </c>
      <c r="CB453" s="37" t="str">
        <f aca="true" t="shared" si="421" ref="CB453:CB516">IF(ISNUMBER(BF453),POWER(2,-BF453),"")</f>
        <v/>
      </c>
      <c r="CC453" s="37" t="str">
        <f aca="true" t="shared" si="422" ref="CC453:CC516">IF(ISNUMBER(BG453),POWER(2,-BG453),"")</f>
        <v/>
      </c>
      <c r="CD453" s="37" t="str">
        <f aca="true" t="shared" si="423" ref="CD453:CD516">IF(ISNUMBER(BH453),POWER(2,-BH453),"")</f>
        <v/>
      </c>
      <c r="CE453" s="37" t="str">
        <f aca="true" t="shared" si="424" ref="CE453:CE516">IF(ISNUMBER(BI453),POWER(2,-BI453),"")</f>
        <v/>
      </c>
      <c r="CF453" s="37" t="str">
        <f aca="true" t="shared" si="425" ref="CF453:CF516">IF(ISNUMBER(BJ453),POWER(2,-BJ453),"")</f>
        <v/>
      </c>
      <c r="CG453" s="37" t="str">
        <f aca="true" t="shared" si="426" ref="CG453:CG516">IF(ISNUMBER(BK453),POWER(2,-BK453),"")</f>
        <v/>
      </c>
      <c r="CH453" s="37" t="str">
        <f aca="true" t="shared" si="427" ref="CH453:CH516">IF(ISNUMBER(BL453),POWER(2,-BL453),"")</f>
        <v/>
      </c>
      <c r="CI453" s="37" t="str">
        <f aca="true" t="shared" si="428" ref="CI453:CI516">IF(ISNUMBER(BM453),POWER(2,-BM453),"")</f>
        <v/>
      </c>
    </row>
    <row r="454" spans="1:87" ht="12.75">
      <c r="A454" s="16"/>
      <c r="B454" s="14" t="str">
        <f>'Gene Table'!E453</f>
        <v>IL18</v>
      </c>
      <c r="C454" s="14" t="s">
        <v>273</v>
      </c>
      <c r="D454" s="15" t="str">
        <f>IF(SUM('Test Sample Data'!D$3:D$98)&gt;10,IF(AND(ISNUMBER('Test Sample Data'!D453),'Test Sample Data'!D453&lt;$B$1,'Test Sample Data'!D453&gt;0),'Test Sample Data'!D453,$B$1),"")</f>
        <v/>
      </c>
      <c r="E454" s="15" t="str">
        <f>IF(SUM('Test Sample Data'!E$3:E$98)&gt;10,IF(AND(ISNUMBER('Test Sample Data'!E453),'Test Sample Data'!E453&lt;$B$1,'Test Sample Data'!E453&gt;0),'Test Sample Data'!E453,$B$1),"")</f>
        <v/>
      </c>
      <c r="F454" s="15" t="str">
        <f>IF(SUM('Test Sample Data'!F$3:F$98)&gt;10,IF(AND(ISNUMBER('Test Sample Data'!F453),'Test Sample Data'!F453&lt;$B$1,'Test Sample Data'!F453&gt;0),'Test Sample Data'!F453,$B$1),"")</f>
        <v/>
      </c>
      <c r="G454" s="15" t="str">
        <f>IF(SUM('Test Sample Data'!G$3:G$98)&gt;10,IF(AND(ISNUMBER('Test Sample Data'!G453),'Test Sample Data'!G453&lt;$B$1,'Test Sample Data'!G453&gt;0),'Test Sample Data'!G453,$B$1),"")</f>
        <v/>
      </c>
      <c r="H454" s="15" t="str">
        <f>IF(SUM('Test Sample Data'!H$3:H$98)&gt;10,IF(AND(ISNUMBER('Test Sample Data'!H453),'Test Sample Data'!H453&lt;$B$1,'Test Sample Data'!H453&gt;0),'Test Sample Data'!H453,$B$1),"")</f>
        <v/>
      </c>
      <c r="I454" s="15" t="str">
        <f>IF(SUM('Test Sample Data'!I$3:I$98)&gt;10,IF(AND(ISNUMBER('Test Sample Data'!I453),'Test Sample Data'!I453&lt;$B$1,'Test Sample Data'!I453&gt;0),'Test Sample Data'!I453,$B$1),"")</f>
        <v/>
      </c>
      <c r="J454" s="15" t="str">
        <f>IF(SUM('Test Sample Data'!J$3:J$98)&gt;10,IF(AND(ISNUMBER('Test Sample Data'!J453),'Test Sample Data'!J453&lt;$B$1,'Test Sample Data'!J453&gt;0),'Test Sample Data'!J453,$B$1),"")</f>
        <v/>
      </c>
      <c r="K454" s="15" t="str">
        <f>IF(SUM('Test Sample Data'!K$3:K$98)&gt;10,IF(AND(ISNUMBER('Test Sample Data'!K453),'Test Sample Data'!K453&lt;$B$1,'Test Sample Data'!K453&gt;0),'Test Sample Data'!K453,$B$1),"")</f>
        <v/>
      </c>
      <c r="L454" s="15" t="str">
        <f>IF(SUM('Test Sample Data'!L$3:L$98)&gt;10,IF(AND(ISNUMBER('Test Sample Data'!L453),'Test Sample Data'!L453&lt;$B$1,'Test Sample Data'!L453&gt;0),'Test Sample Data'!L453,$B$1),"")</f>
        <v/>
      </c>
      <c r="M454" s="15" t="str">
        <f>IF(SUM('Test Sample Data'!M$3:M$98)&gt;10,IF(AND(ISNUMBER('Test Sample Data'!M453),'Test Sample Data'!M453&lt;$B$1,'Test Sample Data'!M453&gt;0),'Test Sample Data'!M453,$B$1),"")</f>
        <v/>
      </c>
      <c r="N454" s="15" t="str">
        <f>'Gene Table'!E453</f>
        <v>IL18</v>
      </c>
      <c r="O454" s="14" t="s">
        <v>273</v>
      </c>
      <c r="P454" s="15" t="str">
        <f>IF(SUM('Control Sample Data'!D$3:D$98)&gt;10,IF(AND(ISNUMBER('Control Sample Data'!D453),'Control Sample Data'!D453&lt;$B$1,'Control Sample Data'!D453&gt;0),'Control Sample Data'!D453,$B$1),"")</f>
        <v/>
      </c>
      <c r="Q454" s="15" t="str">
        <f>IF(SUM('Control Sample Data'!E$3:E$98)&gt;10,IF(AND(ISNUMBER('Control Sample Data'!E453),'Control Sample Data'!E453&lt;$B$1,'Control Sample Data'!E453&gt;0),'Control Sample Data'!E453,$B$1),"")</f>
        <v/>
      </c>
      <c r="R454" s="15" t="str">
        <f>IF(SUM('Control Sample Data'!F$3:F$98)&gt;10,IF(AND(ISNUMBER('Control Sample Data'!F453),'Control Sample Data'!F453&lt;$B$1,'Control Sample Data'!F453&gt;0),'Control Sample Data'!F453,$B$1),"")</f>
        <v/>
      </c>
      <c r="S454" s="15" t="str">
        <f>IF(SUM('Control Sample Data'!G$3:G$98)&gt;10,IF(AND(ISNUMBER('Control Sample Data'!G453),'Control Sample Data'!G453&lt;$B$1,'Control Sample Data'!G453&gt;0),'Control Sample Data'!G453,$B$1),"")</f>
        <v/>
      </c>
      <c r="T454" s="15" t="str">
        <f>IF(SUM('Control Sample Data'!H$3:H$98)&gt;10,IF(AND(ISNUMBER('Control Sample Data'!H453),'Control Sample Data'!H453&lt;$B$1,'Control Sample Data'!H453&gt;0),'Control Sample Data'!H453,$B$1),"")</f>
        <v/>
      </c>
      <c r="U454" s="15" t="str">
        <f>IF(SUM('Control Sample Data'!I$3:I$98)&gt;10,IF(AND(ISNUMBER('Control Sample Data'!I453),'Control Sample Data'!I453&lt;$B$1,'Control Sample Data'!I453&gt;0),'Control Sample Data'!I453,$B$1),"")</f>
        <v/>
      </c>
      <c r="V454" s="15" t="str">
        <f>IF(SUM('Control Sample Data'!J$3:J$98)&gt;10,IF(AND(ISNUMBER('Control Sample Data'!J453),'Control Sample Data'!J453&lt;$B$1,'Control Sample Data'!J453&gt;0),'Control Sample Data'!J453,$B$1),"")</f>
        <v/>
      </c>
      <c r="W454" s="15" t="str">
        <f>IF(SUM('Control Sample Data'!K$3:K$98)&gt;10,IF(AND(ISNUMBER('Control Sample Data'!K453),'Control Sample Data'!K453&lt;$B$1,'Control Sample Data'!K453&gt;0),'Control Sample Data'!K453,$B$1),"")</f>
        <v/>
      </c>
      <c r="X454" s="15" t="str">
        <f>IF(SUM('Control Sample Data'!L$3:L$98)&gt;10,IF(AND(ISNUMBER('Control Sample Data'!L453),'Control Sample Data'!L453&lt;$B$1,'Control Sample Data'!L453&gt;0),'Control Sample Data'!L453,$B$1),"")</f>
        <v/>
      </c>
      <c r="Y454" s="15" t="str">
        <f>IF(SUM('Control Sample Data'!M$3:M$98)&gt;10,IF(AND(ISNUMBER('Control Sample Data'!M453),'Control Sample Data'!M453&lt;$B$1,'Control Sample Data'!M453&gt;0),'Control Sample Data'!M453,$B$1),"")</f>
        <v/>
      </c>
      <c r="AT454" s="34" t="str">
        <f aca="true" t="shared" si="429" ref="AT454:AT483">IF(ISERROR(D454-Z$410),"",D454-Z$410)</f>
        <v/>
      </c>
      <c r="AU454" s="34" t="str">
        <f aca="true" t="shared" si="430" ref="AU454:AU483">IF(ISERROR(E454-AA$410),"",E454-AA$410)</f>
        <v/>
      </c>
      <c r="AV454" s="34" t="str">
        <f aca="true" t="shared" si="431" ref="AV454:AV483">IF(ISERROR(F454-AB$410),"",F454-AB$410)</f>
        <v/>
      </c>
      <c r="AW454" s="34" t="str">
        <f aca="true" t="shared" si="432" ref="AW454:AW483">IF(ISERROR(G454-AC$410),"",G454-AC$410)</f>
        <v/>
      </c>
      <c r="AX454" s="34" t="str">
        <f aca="true" t="shared" si="433" ref="AX454:AX483">IF(ISERROR(H454-AD$410),"",H454-AD$410)</f>
        <v/>
      </c>
      <c r="AY454" s="34" t="str">
        <f aca="true" t="shared" si="434" ref="AY454:AY483">IF(ISERROR(I454-AE$410),"",I454-AE$410)</f>
        <v/>
      </c>
      <c r="AZ454" s="34" t="str">
        <f aca="true" t="shared" si="435" ref="AZ454:AZ483">IF(ISERROR(J454-AF$410),"",J454-AF$410)</f>
        <v/>
      </c>
      <c r="BA454" s="34" t="str">
        <f aca="true" t="shared" si="436" ref="BA454:BA483">IF(ISERROR(K454-AG$410),"",K454-AG$410)</f>
        <v/>
      </c>
      <c r="BB454" s="34" t="str">
        <f aca="true" t="shared" si="437" ref="BB454:BC483">IF(ISERROR(L454-AH$410),"",L454-AH$410)</f>
        <v/>
      </c>
      <c r="BC454" s="34" t="str">
        <f t="shared" si="437"/>
        <v/>
      </c>
      <c r="BD454" s="34" t="str">
        <f t="shared" si="399"/>
        <v/>
      </c>
      <c r="BE454" s="34" t="str">
        <f t="shared" si="400"/>
        <v/>
      </c>
      <c r="BF454" s="34" t="str">
        <f t="shared" si="401"/>
        <v/>
      </c>
      <c r="BG454" s="34" t="str">
        <f t="shared" si="402"/>
        <v/>
      </c>
      <c r="BH454" s="34" t="str">
        <f t="shared" si="403"/>
        <v/>
      </c>
      <c r="BI454" s="34" t="str">
        <f t="shared" si="404"/>
        <v/>
      </c>
      <c r="BJ454" s="34" t="str">
        <f t="shared" si="405"/>
        <v/>
      </c>
      <c r="BK454" s="34" t="str">
        <f t="shared" si="406"/>
        <v/>
      </c>
      <c r="BL454" s="34" t="str">
        <f t="shared" si="407"/>
        <v/>
      </c>
      <c r="BM454" s="34" t="str">
        <f t="shared" si="408"/>
        <v/>
      </c>
      <c r="BN454" s="36" t="e">
        <f t="shared" si="397"/>
        <v>#DIV/0!</v>
      </c>
      <c r="BO454" s="36" t="e">
        <f t="shared" si="398"/>
        <v>#DIV/0!</v>
      </c>
      <c r="BP454" s="37" t="str">
        <f t="shared" si="409"/>
        <v/>
      </c>
      <c r="BQ454" s="37" t="str">
        <f t="shared" si="410"/>
        <v/>
      </c>
      <c r="BR454" s="37" t="str">
        <f t="shared" si="411"/>
        <v/>
      </c>
      <c r="BS454" s="37" t="str">
        <f t="shared" si="412"/>
        <v/>
      </c>
      <c r="BT454" s="37" t="str">
        <f t="shared" si="413"/>
        <v/>
      </c>
      <c r="BU454" s="37" t="str">
        <f t="shared" si="414"/>
        <v/>
      </c>
      <c r="BV454" s="37" t="str">
        <f t="shared" si="415"/>
        <v/>
      </c>
      <c r="BW454" s="37" t="str">
        <f t="shared" si="416"/>
        <v/>
      </c>
      <c r="BX454" s="37" t="str">
        <f t="shared" si="417"/>
        <v/>
      </c>
      <c r="BY454" s="37" t="str">
        <f t="shared" si="418"/>
        <v/>
      </c>
      <c r="BZ454" s="37" t="str">
        <f t="shared" si="419"/>
        <v/>
      </c>
      <c r="CA454" s="37" t="str">
        <f t="shared" si="420"/>
        <v/>
      </c>
      <c r="CB454" s="37" t="str">
        <f t="shared" si="421"/>
        <v/>
      </c>
      <c r="CC454" s="37" t="str">
        <f t="shared" si="422"/>
        <v/>
      </c>
      <c r="CD454" s="37" t="str">
        <f t="shared" si="423"/>
        <v/>
      </c>
      <c r="CE454" s="37" t="str">
        <f t="shared" si="424"/>
        <v/>
      </c>
      <c r="CF454" s="37" t="str">
        <f t="shared" si="425"/>
        <v/>
      </c>
      <c r="CG454" s="37" t="str">
        <f t="shared" si="426"/>
        <v/>
      </c>
      <c r="CH454" s="37" t="str">
        <f t="shared" si="427"/>
        <v/>
      </c>
      <c r="CI454" s="37" t="str">
        <f t="shared" si="428"/>
        <v/>
      </c>
    </row>
    <row r="455" spans="1:87" ht="12.75">
      <c r="A455" s="16"/>
      <c r="B455" s="14" t="str">
        <f>'Gene Table'!E454</f>
        <v>IL13</v>
      </c>
      <c r="C455" s="14" t="s">
        <v>277</v>
      </c>
      <c r="D455" s="15" t="str">
        <f>IF(SUM('Test Sample Data'!D$3:D$98)&gt;10,IF(AND(ISNUMBER('Test Sample Data'!D454),'Test Sample Data'!D454&lt;$B$1,'Test Sample Data'!D454&gt;0),'Test Sample Data'!D454,$B$1),"")</f>
        <v/>
      </c>
      <c r="E455" s="15" t="str">
        <f>IF(SUM('Test Sample Data'!E$3:E$98)&gt;10,IF(AND(ISNUMBER('Test Sample Data'!E454),'Test Sample Data'!E454&lt;$B$1,'Test Sample Data'!E454&gt;0),'Test Sample Data'!E454,$B$1),"")</f>
        <v/>
      </c>
      <c r="F455" s="15" t="str">
        <f>IF(SUM('Test Sample Data'!F$3:F$98)&gt;10,IF(AND(ISNUMBER('Test Sample Data'!F454),'Test Sample Data'!F454&lt;$B$1,'Test Sample Data'!F454&gt;0),'Test Sample Data'!F454,$B$1),"")</f>
        <v/>
      </c>
      <c r="G455" s="15" t="str">
        <f>IF(SUM('Test Sample Data'!G$3:G$98)&gt;10,IF(AND(ISNUMBER('Test Sample Data'!G454),'Test Sample Data'!G454&lt;$B$1,'Test Sample Data'!G454&gt;0),'Test Sample Data'!G454,$B$1),"")</f>
        <v/>
      </c>
      <c r="H455" s="15" t="str">
        <f>IF(SUM('Test Sample Data'!H$3:H$98)&gt;10,IF(AND(ISNUMBER('Test Sample Data'!H454),'Test Sample Data'!H454&lt;$B$1,'Test Sample Data'!H454&gt;0),'Test Sample Data'!H454,$B$1),"")</f>
        <v/>
      </c>
      <c r="I455" s="15" t="str">
        <f>IF(SUM('Test Sample Data'!I$3:I$98)&gt;10,IF(AND(ISNUMBER('Test Sample Data'!I454),'Test Sample Data'!I454&lt;$B$1,'Test Sample Data'!I454&gt;0),'Test Sample Data'!I454,$B$1),"")</f>
        <v/>
      </c>
      <c r="J455" s="15" t="str">
        <f>IF(SUM('Test Sample Data'!J$3:J$98)&gt;10,IF(AND(ISNUMBER('Test Sample Data'!J454),'Test Sample Data'!J454&lt;$B$1,'Test Sample Data'!J454&gt;0),'Test Sample Data'!J454,$B$1),"")</f>
        <v/>
      </c>
      <c r="K455" s="15" t="str">
        <f>IF(SUM('Test Sample Data'!K$3:K$98)&gt;10,IF(AND(ISNUMBER('Test Sample Data'!K454),'Test Sample Data'!K454&lt;$B$1,'Test Sample Data'!K454&gt;0),'Test Sample Data'!K454,$B$1),"")</f>
        <v/>
      </c>
      <c r="L455" s="15" t="str">
        <f>IF(SUM('Test Sample Data'!L$3:L$98)&gt;10,IF(AND(ISNUMBER('Test Sample Data'!L454),'Test Sample Data'!L454&lt;$B$1,'Test Sample Data'!L454&gt;0),'Test Sample Data'!L454,$B$1),"")</f>
        <v/>
      </c>
      <c r="M455" s="15" t="str">
        <f>IF(SUM('Test Sample Data'!M$3:M$98)&gt;10,IF(AND(ISNUMBER('Test Sample Data'!M454),'Test Sample Data'!M454&lt;$B$1,'Test Sample Data'!M454&gt;0),'Test Sample Data'!M454,$B$1),"")</f>
        <v/>
      </c>
      <c r="N455" s="15" t="str">
        <f>'Gene Table'!E454</f>
        <v>IL13</v>
      </c>
      <c r="O455" s="14" t="s">
        <v>277</v>
      </c>
      <c r="P455" s="15" t="str">
        <f>IF(SUM('Control Sample Data'!D$3:D$98)&gt;10,IF(AND(ISNUMBER('Control Sample Data'!D454),'Control Sample Data'!D454&lt;$B$1,'Control Sample Data'!D454&gt;0),'Control Sample Data'!D454,$B$1),"")</f>
        <v/>
      </c>
      <c r="Q455" s="15" t="str">
        <f>IF(SUM('Control Sample Data'!E$3:E$98)&gt;10,IF(AND(ISNUMBER('Control Sample Data'!E454),'Control Sample Data'!E454&lt;$B$1,'Control Sample Data'!E454&gt;0),'Control Sample Data'!E454,$B$1),"")</f>
        <v/>
      </c>
      <c r="R455" s="15" t="str">
        <f>IF(SUM('Control Sample Data'!F$3:F$98)&gt;10,IF(AND(ISNUMBER('Control Sample Data'!F454),'Control Sample Data'!F454&lt;$B$1,'Control Sample Data'!F454&gt;0),'Control Sample Data'!F454,$B$1),"")</f>
        <v/>
      </c>
      <c r="S455" s="15" t="str">
        <f>IF(SUM('Control Sample Data'!G$3:G$98)&gt;10,IF(AND(ISNUMBER('Control Sample Data'!G454),'Control Sample Data'!G454&lt;$B$1,'Control Sample Data'!G454&gt;0),'Control Sample Data'!G454,$B$1),"")</f>
        <v/>
      </c>
      <c r="T455" s="15" t="str">
        <f>IF(SUM('Control Sample Data'!H$3:H$98)&gt;10,IF(AND(ISNUMBER('Control Sample Data'!H454),'Control Sample Data'!H454&lt;$B$1,'Control Sample Data'!H454&gt;0),'Control Sample Data'!H454,$B$1),"")</f>
        <v/>
      </c>
      <c r="U455" s="15" t="str">
        <f>IF(SUM('Control Sample Data'!I$3:I$98)&gt;10,IF(AND(ISNUMBER('Control Sample Data'!I454),'Control Sample Data'!I454&lt;$B$1,'Control Sample Data'!I454&gt;0),'Control Sample Data'!I454,$B$1),"")</f>
        <v/>
      </c>
      <c r="V455" s="15" t="str">
        <f>IF(SUM('Control Sample Data'!J$3:J$98)&gt;10,IF(AND(ISNUMBER('Control Sample Data'!J454),'Control Sample Data'!J454&lt;$B$1,'Control Sample Data'!J454&gt;0),'Control Sample Data'!J454,$B$1),"")</f>
        <v/>
      </c>
      <c r="W455" s="15" t="str">
        <f>IF(SUM('Control Sample Data'!K$3:K$98)&gt;10,IF(AND(ISNUMBER('Control Sample Data'!K454),'Control Sample Data'!K454&lt;$B$1,'Control Sample Data'!K454&gt;0),'Control Sample Data'!K454,$B$1),"")</f>
        <v/>
      </c>
      <c r="X455" s="15" t="str">
        <f>IF(SUM('Control Sample Data'!L$3:L$98)&gt;10,IF(AND(ISNUMBER('Control Sample Data'!L454),'Control Sample Data'!L454&lt;$B$1,'Control Sample Data'!L454&gt;0),'Control Sample Data'!L454,$B$1),"")</f>
        <v/>
      </c>
      <c r="Y455" s="15" t="str">
        <f>IF(SUM('Control Sample Data'!M$3:M$98)&gt;10,IF(AND(ISNUMBER('Control Sample Data'!M454),'Control Sample Data'!M454&lt;$B$1,'Control Sample Data'!M454&gt;0),'Control Sample Data'!M454,$B$1),"")</f>
        <v/>
      </c>
      <c r="AT455" s="34" t="str">
        <f t="shared" si="429"/>
        <v/>
      </c>
      <c r="AU455" s="34" t="str">
        <f t="shared" si="430"/>
        <v/>
      </c>
      <c r="AV455" s="34" t="str">
        <f t="shared" si="431"/>
        <v/>
      </c>
      <c r="AW455" s="34" t="str">
        <f t="shared" si="432"/>
        <v/>
      </c>
      <c r="AX455" s="34" t="str">
        <f t="shared" si="433"/>
        <v/>
      </c>
      <c r="AY455" s="34" t="str">
        <f t="shared" si="434"/>
        <v/>
      </c>
      <c r="AZ455" s="34" t="str">
        <f t="shared" si="435"/>
        <v/>
      </c>
      <c r="BA455" s="34" t="str">
        <f t="shared" si="436"/>
        <v/>
      </c>
      <c r="BB455" s="34" t="str">
        <f t="shared" si="437"/>
        <v/>
      </c>
      <c r="BC455" s="34" t="str">
        <f t="shared" si="437"/>
        <v/>
      </c>
      <c r="BD455" s="34" t="str">
        <f t="shared" si="399"/>
        <v/>
      </c>
      <c r="BE455" s="34" t="str">
        <f t="shared" si="400"/>
        <v/>
      </c>
      <c r="BF455" s="34" t="str">
        <f t="shared" si="401"/>
        <v/>
      </c>
      <c r="BG455" s="34" t="str">
        <f t="shared" si="402"/>
        <v/>
      </c>
      <c r="BH455" s="34" t="str">
        <f t="shared" si="403"/>
        <v/>
      </c>
      <c r="BI455" s="34" t="str">
        <f t="shared" si="404"/>
        <v/>
      </c>
      <c r="BJ455" s="34" t="str">
        <f t="shared" si="405"/>
        <v/>
      </c>
      <c r="BK455" s="34" t="str">
        <f t="shared" si="406"/>
        <v/>
      </c>
      <c r="BL455" s="34" t="str">
        <f t="shared" si="407"/>
        <v/>
      </c>
      <c r="BM455" s="34" t="str">
        <f t="shared" si="408"/>
        <v/>
      </c>
      <c r="BN455" s="36" t="e">
        <f t="shared" si="397"/>
        <v>#DIV/0!</v>
      </c>
      <c r="BO455" s="36" t="e">
        <f t="shared" si="398"/>
        <v>#DIV/0!</v>
      </c>
      <c r="BP455" s="37" t="str">
        <f t="shared" si="409"/>
        <v/>
      </c>
      <c r="BQ455" s="37" t="str">
        <f t="shared" si="410"/>
        <v/>
      </c>
      <c r="BR455" s="37" t="str">
        <f t="shared" si="411"/>
        <v/>
      </c>
      <c r="BS455" s="37" t="str">
        <f t="shared" si="412"/>
        <v/>
      </c>
      <c r="BT455" s="37" t="str">
        <f t="shared" si="413"/>
        <v/>
      </c>
      <c r="BU455" s="37" t="str">
        <f t="shared" si="414"/>
        <v/>
      </c>
      <c r="BV455" s="37" t="str">
        <f t="shared" si="415"/>
        <v/>
      </c>
      <c r="BW455" s="37" t="str">
        <f t="shared" si="416"/>
        <v/>
      </c>
      <c r="BX455" s="37" t="str">
        <f t="shared" si="417"/>
        <v/>
      </c>
      <c r="BY455" s="37" t="str">
        <f t="shared" si="418"/>
        <v/>
      </c>
      <c r="BZ455" s="37" t="str">
        <f t="shared" si="419"/>
        <v/>
      </c>
      <c r="CA455" s="37" t="str">
        <f t="shared" si="420"/>
        <v/>
      </c>
      <c r="CB455" s="37" t="str">
        <f t="shared" si="421"/>
        <v/>
      </c>
      <c r="CC455" s="37" t="str">
        <f t="shared" si="422"/>
        <v/>
      </c>
      <c r="CD455" s="37" t="str">
        <f t="shared" si="423"/>
        <v/>
      </c>
      <c r="CE455" s="37" t="str">
        <f t="shared" si="424"/>
        <v/>
      </c>
      <c r="CF455" s="37" t="str">
        <f t="shared" si="425"/>
        <v/>
      </c>
      <c r="CG455" s="37" t="str">
        <f t="shared" si="426"/>
        <v/>
      </c>
      <c r="CH455" s="37" t="str">
        <f t="shared" si="427"/>
        <v/>
      </c>
      <c r="CI455" s="37" t="str">
        <f t="shared" si="428"/>
        <v/>
      </c>
    </row>
    <row r="456" spans="1:87" ht="12.75">
      <c r="A456" s="16"/>
      <c r="B456" s="14" t="str">
        <f>'Gene Table'!E455</f>
        <v>IL12RB2</v>
      </c>
      <c r="C456" s="14" t="s">
        <v>281</v>
      </c>
      <c r="D456" s="15" t="str">
        <f>IF(SUM('Test Sample Data'!D$3:D$98)&gt;10,IF(AND(ISNUMBER('Test Sample Data'!D455),'Test Sample Data'!D455&lt;$B$1,'Test Sample Data'!D455&gt;0),'Test Sample Data'!D455,$B$1),"")</f>
        <v/>
      </c>
      <c r="E456" s="15" t="str">
        <f>IF(SUM('Test Sample Data'!E$3:E$98)&gt;10,IF(AND(ISNUMBER('Test Sample Data'!E455),'Test Sample Data'!E455&lt;$B$1,'Test Sample Data'!E455&gt;0),'Test Sample Data'!E455,$B$1),"")</f>
        <v/>
      </c>
      <c r="F456" s="15" t="str">
        <f>IF(SUM('Test Sample Data'!F$3:F$98)&gt;10,IF(AND(ISNUMBER('Test Sample Data'!F455),'Test Sample Data'!F455&lt;$B$1,'Test Sample Data'!F455&gt;0),'Test Sample Data'!F455,$B$1),"")</f>
        <v/>
      </c>
      <c r="G456" s="15" t="str">
        <f>IF(SUM('Test Sample Data'!G$3:G$98)&gt;10,IF(AND(ISNUMBER('Test Sample Data'!G455),'Test Sample Data'!G455&lt;$B$1,'Test Sample Data'!G455&gt;0),'Test Sample Data'!G455,$B$1),"")</f>
        <v/>
      </c>
      <c r="H456" s="15" t="str">
        <f>IF(SUM('Test Sample Data'!H$3:H$98)&gt;10,IF(AND(ISNUMBER('Test Sample Data'!H455),'Test Sample Data'!H455&lt;$B$1,'Test Sample Data'!H455&gt;0),'Test Sample Data'!H455,$B$1),"")</f>
        <v/>
      </c>
      <c r="I456" s="15" t="str">
        <f>IF(SUM('Test Sample Data'!I$3:I$98)&gt;10,IF(AND(ISNUMBER('Test Sample Data'!I455),'Test Sample Data'!I455&lt;$B$1,'Test Sample Data'!I455&gt;0),'Test Sample Data'!I455,$B$1),"")</f>
        <v/>
      </c>
      <c r="J456" s="15" t="str">
        <f>IF(SUM('Test Sample Data'!J$3:J$98)&gt;10,IF(AND(ISNUMBER('Test Sample Data'!J455),'Test Sample Data'!J455&lt;$B$1,'Test Sample Data'!J455&gt;0),'Test Sample Data'!J455,$B$1),"")</f>
        <v/>
      </c>
      <c r="K456" s="15" t="str">
        <f>IF(SUM('Test Sample Data'!K$3:K$98)&gt;10,IF(AND(ISNUMBER('Test Sample Data'!K455),'Test Sample Data'!K455&lt;$B$1,'Test Sample Data'!K455&gt;0),'Test Sample Data'!K455,$B$1),"")</f>
        <v/>
      </c>
      <c r="L456" s="15" t="str">
        <f>IF(SUM('Test Sample Data'!L$3:L$98)&gt;10,IF(AND(ISNUMBER('Test Sample Data'!L455),'Test Sample Data'!L455&lt;$B$1,'Test Sample Data'!L455&gt;0),'Test Sample Data'!L455,$B$1),"")</f>
        <v/>
      </c>
      <c r="M456" s="15" t="str">
        <f>IF(SUM('Test Sample Data'!M$3:M$98)&gt;10,IF(AND(ISNUMBER('Test Sample Data'!M455),'Test Sample Data'!M455&lt;$B$1,'Test Sample Data'!M455&gt;0),'Test Sample Data'!M455,$B$1),"")</f>
        <v/>
      </c>
      <c r="N456" s="15" t="str">
        <f>'Gene Table'!E455</f>
        <v>IL12RB2</v>
      </c>
      <c r="O456" s="14" t="s">
        <v>281</v>
      </c>
      <c r="P456" s="15" t="str">
        <f>IF(SUM('Control Sample Data'!D$3:D$98)&gt;10,IF(AND(ISNUMBER('Control Sample Data'!D455),'Control Sample Data'!D455&lt;$B$1,'Control Sample Data'!D455&gt;0),'Control Sample Data'!D455,$B$1),"")</f>
        <v/>
      </c>
      <c r="Q456" s="15" t="str">
        <f>IF(SUM('Control Sample Data'!E$3:E$98)&gt;10,IF(AND(ISNUMBER('Control Sample Data'!E455),'Control Sample Data'!E455&lt;$B$1,'Control Sample Data'!E455&gt;0),'Control Sample Data'!E455,$B$1),"")</f>
        <v/>
      </c>
      <c r="R456" s="15" t="str">
        <f>IF(SUM('Control Sample Data'!F$3:F$98)&gt;10,IF(AND(ISNUMBER('Control Sample Data'!F455),'Control Sample Data'!F455&lt;$B$1,'Control Sample Data'!F455&gt;0),'Control Sample Data'!F455,$B$1),"")</f>
        <v/>
      </c>
      <c r="S456" s="15" t="str">
        <f>IF(SUM('Control Sample Data'!G$3:G$98)&gt;10,IF(AND(ISNUMBER('Control Sample Data'!G455),'Control Sample Data'!G455&lt;$B$1,'Control Sample Data'!G455&gt;0),'Control Sample Data'!G455,$B$1),"")</f>
        <v/>
      </c>
      <c r="T456" s="15" t="str">
        <f>IF(SUM('Control Sample Data'!H$3:H$98)&gt;10,IF(AND(ISNUMBER('Control Sample Data'!H455),'Control Sample Data'!H455&lt;$B$1,'Control Sample Data'!H455&gt;0),'Control Sample Data'!H455,$B$1),"")</f>
        <v/>
      </c>
      <c r="U456" s="15" t="str">
        <f>IF(SUM('Control Sample Data'!I$3:I$98)&gt;10,IF(AND(ISNUMBER('Control Sample Data'!I455),'Control Sample Data'!I455&lt;$B$1,'Control Sample Data'!I455&gt;0),'Control Sample Data'!I455,$B$1),"")</f>
        <v/>
      </c>
      <c r="V456" s="15" t="str">
        <f>IF(SUM('Control Sample Data'!J$3:J$98)&gt;10,IF(AND(ISNUMBER('Control Sample Data'!J455),'Control Sample Data'!J455&lt;$B$1,'Control Sample Data'!J455&gt;0),'Control Sample Data'!J455,$B$1),"")</f>
        <v/>
      </c>
      <c r="W456" s="15" t="str">
        <f>IF(SUM('Control Sample Data'!K$3:K$98)&gt;10,IF(AND(ISNUMBER('Control Sample Data'!K455),'Control Sample Data'!K455&lt;$B$1,'Control Sample Data'!K455&gt;0),'Control Sample Data'!K455,$B$1),"")</f>
        <v/>
      </c>
      <c r="X456" s="15" t="str">
        <f>IF(SUM('Control Sample Data'!L$3:L$98)&gt;10,IF(AND(ISNUMBER('Control Sample Data'!L455),'Control Sample Data'!L455&lt;$B$1,'Control Sample Data'!L455&gt;0),'Control Sample Data'!L455,$B$1),"")</f>
        <v/>
      </c>
      <c r="Y456" s="15" t="str">
        <f>IF(SUM('Control Sample Data'!M$3:M$98)&gt;10,IF(AND(ISNUMBER('Control Sample Data'!M455),'Control Sample Data'!M455&lt;$B$1,'Control Sample Data'!M455&gt;0),'Control Sample Data'!M455,$B$1),"")</f>
        <v/>
      </c>
      <c r="AT456" s="34" t="str">
        <f t="shared" si="429"/>
        <v/>
      </c>
      <c r="AU456" s="34" t="str">
        <f t="shared" si="430"/>
        <v/>
      </c>
      <c r="AV456" s="34" t="str">
        <f t="shared" si="431"/>
        <v/>
      </c>
      <c r="AW456" s="34" t="str">
        <f t="shared" si="432"/>
        <v/>
      </c>
      <c r="AX456" s="34" t="str">
        <f t="shared" si="433"/>
        <v/>
      </c>
      <c r="AY456" s="34" t="str">
        <f t="shared" si="434"/>
        <v/>
      </c>
      <c r="AZ456" s="34" t="str">
        <f t="shared" si="435"/>
        <v/>
      </c>
      <c r="BA456" s="34" t="str">
        <f t="shared" si="436"/>
        <v/>
      </c>
      <c r="BB456" s="34" t="str">
        <f t="shared" si="437"/>
        <v/>
      </c>
      <c r="BC456" s="34" t="str">
        <f t="shared" si="437"/>
        <v/>
      </c>
      <c r="BD456" s="34" t="str">
        <f t="shared" si="399"/>
        <v/>
      </c>
      <c r="BE456" s="34" t="str">
        <f t="shared" si="400"/>
        <v/>
      </c>
      <c r="BF456" s="34" t="str">
        <f t="shared" si="401"/>
        <v/>
      </c>
      <c r="BG456" s="34" t="str">
        <f t="shared" si="402"/>
        <v/>
      </c>
      <c r="BH456" s="34" t="str">
        <f t="shared" si="403"/>
        <v/>
      </c>
      <c r="BI456" s="34" t="str">
        <f t="shared" si="404"/>
        <v/>
      </c>
      <c r="BJ456" s="34" t="str">
        <f t="shared" si="405"/>
        <v/>
      </c>
      <c r="BK456" s="34" t="str">
        <f t="shared" si="406"/>
        <v/>
      </c>
      <c r="BL456" s="34" t="str">
        <f t="shared" si="407"/>
        <v/>
      </c>
      <c r="BM456" s="34" t="str">
        <f t="shared" si="408"/>
        <v/>
      </c>
      <c r="BN456" s="36" t="e">
        <f t="shared" si="397"/>
        <v>#DIV/0!</v>
      </c>
      <c r="BO456" s="36" t="e">
        <f t="shared" si="398"/>
        <v>#DIV/0!</v>
      </c>
      <c r="BP456" s="37" t="str">
        <f t="shared" si="409"/>
        <v/>
      </c>
      <c r="BQ456" s="37" t="str">
        <f t="shared" si="410"/>
        <v/>
      </c>
      <c r="BR456" s="37" t="str">
        <f t="shared" si="411"/>
        <v/>
      </c>
      <c r="BS456" s="37" t="str">
        <f t="shared" si="412"/>
        <v/>
      </c>
      <c r="BT456" s="37" t="str">
        <f t="shared" si="413"/>
        <v/>
      </c>
      <c r="BU456" s="37" t="str">
        <f t="shared" si="414"/>
        <v/>
      </c>
      <c r="BV456" s="37" t="str">
        <f t="shared" si="415"/>
        <v/>
      </c>
      <c r="BW456" s="37" t="str">
        <f t="shared" si="416"/>
        <v/>
      </c>
      <c r="BX456" s="37" t="str">
        <f t="shared" si="417"/>
        <v/>
      </c>
      <c r="BY456" s="37" t="str">
        <f t="shared" si="418"/>
        <v/>
      </c>
      <c r="BZ456" s="37" t="str">
        <f t="shared" si="419"/>
        <v/>
      </c>
      <c r="CA456" s="37" t="str">
        <f t="shared" si="420"/>
        <v/>
      </c>
      <c r="CB456" s="37" t="str">
        <f t="shared" si="421"/>
        <v/>
      </c>
      <c r="CC456" s="37" t="str">
        <f t="shared" si="422"/>
        <v/>
      </c>
      <c r="CD456" s="37" t="str">
        <f t="shared" si="423"/>
        <v/>
      </c>
      <c r="CE456" s="37" t="str">
        <f t="shared" si="424"/>
        <v/>
      </c>
      <c r="CF456" s="37" t="str">
        <f t="shared" si="425"/>
        <v/>
      </c>
      <c r="CG456" s="37" t="str">
        <f t="shared" si="426"/>
        <v/>
      </c>
      <c r="CH456" s="37" t="str">
        <f t="shared" si="427"/>
        <v/>
      </c>
      <c r="CI456" s="37" t="str">
        <f t="shared" si="428"/>
        <v/>
      </c>
    </row>
    <row r="457" spans="1:87" ht="12.75">
      <c r="A457" s="16"/>
      <c r="B457" s="14" t="str">
        <f>'Gene Table'!E456</f>
        <v>IL4</v>
      </c>
      <c r="C457" s="14" t="s">
        <v>285</v>
      </c>
      <c r="D457" s="15" t="str">
        <f>IF(SUM('Test Sample Data'!D$3:D$98)&gt;10,IF(AND(ISNUMBER('Test Sample Data'!D456),'Test Sample Data'!D456&lt;$B$1,'Test Sample Data'!D456&gt;0),'Test Sample Data'!D456,$B$1),"")</f>
        <v/>
      </c>
      <c r="E457" s="15" t="str">
        <f>IF(SUM('Test Sample Data'!E$3:E$98)&gt;10,IF(AND(ISNUMBER('Test Sample Data'!E456),'Test Sample Data'!E456&lt;$B$1,'Test Sample Data'!E456&gt;0),'Test Sample Data'!E456,$B$1),"")</f>
        <v/>
      </c>
      <c r="F457" s="15" t="str">
        <f>IF(SUM('Test Sample Data'!F$3:F$98)&gt;10,IF(AND(ISNUMBER('Test Sample Data'!F456),'Test Sample Data'!F456&lt;$B$1,'Test Sample Data'!F456&gt;0),'Test Sample Data'!F456,$B$1),"")</f>
        <v/>
      </c>
      <c r="G457" s="15" t="str">
        <f>IF(SUM('Test Sample Data'!G$3:G$98)&gt;10,IF(AND(ISNUMBER('Test Sample Data'!G456),'Test Sample Data'!G456&lt;$B$1,'Test Sample Data'!G456&gt;0),'Test Sample Data'!G456,$B$1),"")</f>
        <v/>
      </c>
      <c r="H457" s="15" t="str">
        <f>IF(SUM('Test Sample Data'!H$3:H$98)&gt;10,IF(AND(ISNUMBER('Test Sample Data'!H456),'Test Sample Data'!H456&lt;$B$1,'Test Sample Data'!H456&gt;0),'Test Sample Data'!H456,$B$1),"")</f>
        <v/>
      </c>
      <c r="I457" s="15" t="str">
        <f>IF(SUM('Test Sample Data'!I$3:I$98)&gt;10,IF(AND(ISNUMBER('Test Sample Data'!I456),'Test Sample Data'!I456&lt;$B$1,'Test Sample Data'!I456&gt;0),'Test Sample Data'!I456,$B$1),"")</f>
        <v/>
      </c>
      <c r="J457" s="15" t="str">
        <f>IF(SUM('Test Sample Data'!J$3:J$98)&gt;10,IF(AND(ISNUMBER('Test Sample Data'!J456),'Test Sample Data'!J456&lt;$B$1,'Test Sample Data'!J456&gt;0),'Test Sample Data'!J456,$B$1),"")</f>
        <v/>
      </c>
      <c r="K457" s="15" t="str">
        <f>IF(SUM('Test Sample Data'!K$3:K$98)&gt;10,IF(AND(ISNUMBER('Test Sample Data'!K456),'Test Sample Data'!K456&lt;$B$1,'Test Sample Data'!K456&gt;0),'Test Sample Data'!K456,$B$1),"")</f>
        <v/>
      </c>
      <c r="L457" s="15" t="str">
        <f>IF(SUM('Test Sample Data'!L$3:L$98)&gt;10,IF(AND(ISNUMBER('Test Sample Data'!L456),'Test Sample Data'!L456&lt;$B$1,'Test Sample Data'!L456&gt;0),'Test Sample Data'!L456,$B$1),"")</f>
        <v/>
      </c>
      <c r="M457" s="15" t="str">
        <f>IF(SUM('Test Sample Data'!M$3:M$98)&gt;10,IF(AND(ISNUMBER('Test Sample Data'!M456),'Test Sample Data'!M456&lt;$B$1,'Test Sample Data'!M456&gt;0),'Test Sample Data'!M456,$B$1),"")</f>
        <v/>
      </c>
      <c r="N457" s="15" t="str">
        <f>'Gene Table'!E456</f>
        <v>IL4</v>
      </c>
      <c r="O457" s="14" t="s">
        <v>285</v>
      </c>
      <c r="P457" s="15" t="str">
        <f>IF(SUM('Control Sample Data'!D$3:D$98)&gt;10,IF(AND(ISNUMBER('Control Sample Data'!D456),'Control Sample Data'!D456&lt;$B$1,'Control Sample Data'!D456&gt;0),'Control Sample Data'!D456,$B$1),"")</f>
        <v/>
      </c>
      <c r="Q457" s="15" t="str">
        <f>IF(SUM('Control Sample Data'!E$3:E$98)&gt;10,IF(AND(ISNUMBER('Control Sample Data'!E456),'Control Sample Data'!E456&lt;$B$1,'Control Sample Data'!E456&gt;0),'Control Sample Data'!E456,$B$1),"")</f>
        <v/>
      </c>
      <c r="R457" s="15" t="str">
        <f>IF(SUM('Control Sample Data'!F$3:F$98)&gt;10,IF(AND(ISNUMBER('Control Sample Data'!F456),'Control Sample Data'!F456&lt;$B$1,'Control Sample Data'!F456&gt;0),'Control Sample Data'!F456,$B$1),"")</f>
        <v/>
      </c>
      <c r="S457" s="15" t="str">
        <f>IF(SUM('Control Sample Data'!G$3:G$98)&gt;10,IF(AND(ISNUMBER('Control Sample Data'!G456),'Control Sample Data'!G456&lt;$B$1,'Control Sample Data'!G456&gt;0),'Control Sample Data'!G456,$B$1),"")</f>
        <v/>
      </c>
      <c r="T457" s="15" t="str">
        <f>IF(SUM('Control Sample Data'!H$3:H$98)&gt;10,IF(AND(ISNUMBER('Control Sample Data'!H456),'Control Sample Data'!H456&lt;$B$1,'Control Sample Data'!H456&gt;0),'Control Sample Data'!H456,$B$1),"")</f>
        <v/>
      </c>
      <c r="U457" s="15" t="str">
        <f>IF(SUM('Control Sample Data'!I$3:I$98)&gt;10,IF(AND(ISNUMBER('Control Sample Data'!I456),'Control Sample Data'!I456&lt;$B$1,'Control Sample Data'!I456&gt;0),'Control Sample Data'!I456,$B$1),"")</f>
        <v/>
      </c>
      <c r="V457" s="15" t="str">
        <f>IF(SUM('Control Sample Data'!J$3:J$98)&gt;10,IF(AND(ISNUMBER('Control Sample Data'!J456),'Control Sample Data'!J456&lt;$B$1,'Control Sample Data'!J456&gt;0),'Control Sample Data'!J456,$B$1),"")</f>
        <v/>
      </c>
      <c r="W457" s="15" t="str">
        <f>IF(SUM('Control Sample Data'!K$3:K$98)&gt;10,IF(AND(ISNUMBER('Control Sample Data'!K456),'Control Sample Data'!K456&lt;$B$1,'Control Sample Data'!K456&gt;0),'Control Sample Data'!K456,$B$1),"")</f>
        <v/>
      </c>
      <c r="X457" s="15" t="str">
        <f>IF(SUM('Control Sample Data'!L$3:L$98)&gt;10,IF(AND(ISNUMBER('Control Sample Data'!L456),'Control Sample Data'!L456&lt;$B$1,'Control Sample Data'!L456&gt;0),'Control Sample Data'!L456,$B$1),"")</f>
        <v/>
      </c>
      <c r="Y457" s="15" t="str">
        <f>IF(SUM('Control Sample Data'!M$3:M$98)&gt;10,IF(AND(ISNUMBER('Control Sample Data'!M456),'Control Sample Data'!M456&lt;$B$1,'Control Sample Data'!M456&gt;0),'Control Sample Data'!M456,$B$1),"")</f>
        <v/>
      </c>
      <c r="AT457" s="34" t="str">
        <f t="shared" si="429"/>
        <v/>
      </c>
      <c r="AU457" s="34" t="str">
        <f t="shared" si="430"/>
        <v/>
      </c>
      <c r="AV457" s="34" t="str">
        <f t="shared" si="431"/>
        <v/>
      </c>
      <c r="AW457" s="34" t="str">
        <f t="shared" si="432"/>
        <v/>
      </c>
      <c r="AX457" s="34" t="str">
        <f t="shared" si="433"/>
        <v/>
      </c>
      <c r="AY457" s="34" t="str">
        <f t="shared" si="434"/>
        <v/>
      </c>
      <c r="AZ457" s="34" t="str">
        <f t="shared" si="435"/>
        <v/>
      </c>
      <c r="BA457" s="34" t="str">
        <f t="shared" si="436"/>
        <v/>
      </c>
      <c r="BB457" s="34" t="str">
        <f t="shared" si="437"/>
        <v/>
      </c>
      <c r="BC457" s="34" t="str">
        <f t="shared" si="437"/>
        <v/>
      </c>
      <c r="BD457" s="34" t="str">
        <f t="shared" si="399"/>
        <v/>
      </c>
      <c r="BE457" s="34" t="str">
        <f t="shared" si="400"/>
        <v/>
      </c>
      <c r="BF457" s="34" t="str">
        <f t="shared" si="401"/>
        <v/>
      </c>
      <c r="BG457" s="34" t="str">
        <f t="shared" si="402"/>
        <v/>
      </c>
      <c r="BH457" s="34" t="str">
        <f t="shared" si="403"/>
        <v/>
      </c>
      <c r="BI457" s="34" t="str">
        <f t="shared" si="404"/>
        <v/>
      </c>
      <c r="BJ457" s="34" t="str">
        <f t="shared" si="405"/>
        <v/>
      </c>
      <c r="BK457" s="34" t="str">
        <f t="shared" si="406"/>
        <v/>
      </c>
      <c r="BL457" s="34" t="str">
        <f t="shared" si="407"/>
        <v/>
      </c>
      <c r="BM457" s="34" t="str">
        <f t="shared" si="408"/>
        <v/>
      </c>
      <c r="BN457" s="36" t="e">
        <f t="shared" si="397"/>
        <v>#DIV/0!</v>
      </c>
      <c r="BO457" s="36" t="e">
        <f t="shared" si="398"/>
        <v>#DIV/0!</v>
      </c>
      <c r="BP457" s="37" t="str">
        <f t="shared" si="409"/>
        <v/>
      </c>
      <c r="BQ457" s="37" t="str">
        <f t="shared" si="410"/>
        <v/>
      </c>
      <c r="BR457" s="37" t="str">
        <f t="shared" si="411"/>
        <v/>
      </c>
      <c r="BS457" s="37" t="str">
        <f t="shared" si="412"/>
        <v/>
      </c>
      <c r="BT457" s="37" t="str">
        <f t="shared" si="413"/>
        <v/>
      </c>
      <c r="BU457" s="37" t="str">
        <f t="shared" si="414"/>
        <v/>
      </c>
      <c r="BV457" s="37" t="str">
        <f t="shared" si="415"/>
        <v/>
      </c>
      <c r="BW457" s="37" t="str">
        <f t="shared" si="416"/>
        <v/>
      </c>
      <c r="BX457" s="37" t="str">
        <f t="shared" si="417"/>
        <v/>
      </c>
      <c r="BY457" s="37" t="str">
        <f t="shared" si="418"/>
        <v/>
      </c>
      <c r="BZ457" s="37" t="str">
        <f t="shared" si="419"/>
        <v/>
      </c>
      <c r="CA457" s="37" t="str">
        <f t="shared" si="420"/>
        <v/>
      </c>
      <c r="CB457" s="37" t="str">
        <f t="shared" si="421"/>
        <v/>
      </c>
      <c r="CC457" s="37" t="str">
        <f t="shared" si="422"/>
        <v/>
      </c>
      <c r="CD457" s="37" t="str">
        <f t="shared" si="423"/>
        <v/>
      </c>
      <c r="CE457" s="37" t="str">
        <f t="shared" si="424"/>
        <v/>
      </c>
      <c r="CF457" s="37" t="str">
        <f t="shared" si="425"/>
        <v/>
      </c>
      <c r="CG457" s="37" t="str">
        <f t="shared" si="426"/>
        <v/>
      </c>
      <c r="CH457" s="37" t="str">
        <f t="shared" si="427"/>
        <v/>
      </c>
      <c r="CI457" s="37" t="str">
        <f t="shared" si="428"/>
        <v/>
      </c>
    </row>
    <row r="458" spans="1:87" ht="12.75">
      <c r="A458" s="16"/>
      <c r="B458" s="14" t="str">
        <f>'Gene Table'!E457</f>
        <v>IGHMBP2</v>
      </c>
      <c r="C458" s="14" t="s">
        <v>289</v>
      </c>
      <c r="D458" s="15" t="str">
        <f>IF(SUM('Test Sample Data'!D$3:D$98)&gt;10,IF(AND(ISNUMBER('Test Sample Data'!D457),'Test Sample Data'!D457&lt;$B$1,'Test Sample Data'!D457&gt;0),'Test Sample Data'!D457,$B$1),"")</f>
        <v/>
      </c>
      <c r="E458" s="15" t="str">
        <f>IF(SUM('Test Sample Data'!E$3:E$98)&gt;10,IF(AND(ISNUMBER('Test Sample Data'!E457),'Test Sample Data'!E457&lt;$B$1,'Test Sample Data'!E457&gt;0),'Test Sample Data'!E457,$B$1),"")</f>
        <v/>
      </c>
      <c r="F458" s="15" t="str">
        <f>IF(SUM('Test Sample Data'!F$3:F$98)&gt;10,IF(AND(ISNUMBER('Test Sample Data'!F457),'Test Sample Data'!F457&lt;$B$1,'Test Sample Data'!F457&gt;0),'Test Sample Data'!F457,$B$1),"")</f>
        <v/>
      </c>
      <c r="G458" s="15" t="str">
        <f>IF(SUM('Test Sample Data'!G$3:G$98)&gt;10,IF(AND(ISNUMBER('Test Sample Data'!G457),'Test Sample Data'!G457&lt;$B$1,'Test Sample Data'!G457&gt;0),'Test Sample Data'!G457,$B$1),"")</f>
        <v/>
      </c>
      <c r="H458" s="15" t="str">
        <f>IF(SUM('Test Sample Data'!H$3:H$98)&gt;10,IF(AND(ISNUMBER('Test Sample Data'!H457),'Test Sample Data'!H457&lt;$B$1,'Test Sample Data'!H457&gt;0),'Test Sample Data'!H457,$B$1),"")</f>
        <v/>
      </c>
      <c r="I458" s="15" t="str">
        <f>IF(SUM('Test Sample Data'!I$3:I$98)&gt;10,IF(AND(ISNUMBER('Test Sample Data'!I457),'Test Sample Data'!I457&lt;$B$1,'Test Sample Data'!I457&gt;0),'Test Sample Data'!I457,$B$1),"")</f>
        <v/>
      </c>
      <c r="J458" s="15" t="str">
        <f>IF(SUM('Test Sample Data'!J$3:J$98)&gt;10,IF(AND(ISNUMBER('Test Sample Data'!J457),'Test Sample Data'!J457&lt;$B$1,'Test Sample Data'!J457&gt;0),'Test Sample Data'!J457,$B$1),"")</f>
        <v/>
      </c>
      <c r="K458" s="15" t="str">
        <f>IF(SUM('Test Sample Data'!K$3:K$98)&gt;10,IF(AND(ISNUMBER('Test Sample Data'!K457),'Test Sample Data'!K457&lt;$B$1,'Test Sample Data'!K457&gt;0),'Test Sample Data'!K457,$B$1),"")</f>
        <v/>
      </c>
      <c r="L458" s="15" t="str">
        <f>IF(SUM('Test Sample Data'!L$3:L$98)&gt;10,IF(AND(ISNUMBER('Test Sample Data'!L457),'Test Sample Data'!L457&lt;$B$1,'Test Sample Data'!L457&gt;0),'Test Sample Data'!L457,$B$1),"")</f>
        <v/>
      </c>
      <c r="M458" s="15" t="str">
        <f>IF(SUM('Test Sample Data'!M$3:M$98)&gt;10,IF(AND(ISNUMBER('Test Sample Data'!M457),'Test Sample Data'!M457&lt;$B$1,'Test Sample Data'!M457&gt;0),'Test Sample Data'!M457,$B$1),"")</f>
        <v/>
      </c>
      <c r="N458" s="15" t="str">
        <f>'Gene Table'!E457</f>
        <v>IGHMBP2</v>
      </c>
      <c r="O458" s="14" t="s">
        <v>289</v>
      </c>
      <c r="P458" s="15" t="str">
        <f>IF(SUM('Control Sample Data'!D$3:D$98)&gt;10,IF(AND(ISNUMBER('Control Sample Data'!D457),'Control Sample Data'!D457&lt;$B$1,'Control Sample Data'!D457&gt;0),'Control Sample Data'!D457,$B$1),"")</f>
        <v/>
      </c>
      <c r="Q458" s="15" t="str">
        <f>IF(SUM('Control Sample Data'!E$3:E$98)&gt;10,IF(AND(ISNUMBER('Control Sample Data'!E457),'Control Sample Data'!E457&lt;$B$1,'Control Sample Data'!E457&gt;0),'Control Sample Data'!E457,$B$1),"")</f>
        <v/>
      </c>
      <c r="R458" s="15" t="str">
        <f>IF(SUM('Control Sample Data'!F$3:F$98)&gt;10,IF(AND(ISNUMBER('Control Sample Data'!F457),'Control Sample Data'!F457&lt;$B$1,'Control Sample Data'!F457&gt;0),'Control Sample Data'!F457,$B$1),"")</f>
        <v/>
      </c>
      <c r="S458" s="15" t="str">
        <f>IF(SUM('Control Sample Data'!G$3:G$98)&gt;10,IF(AND(ISNUMBER('Control Sample Data'!G457),'Control Sample Data'!G457&lt;$B$1,'Control Sample Data'!G457&gt;0),'Control Sample Data'!G457,$B$1),"")</f>
        <v/>
      </c>
      <c r="T458" s="15" t="str">
        <f>IF(SUM('Control Sample Data'!H$3:H$98)&gt;10,IF(AND(ISNUMBER('Control Sample Data'!H457),'Control Sample Data'!H457&lt;$B$1,'Control Sample Data'!H457&gt;0),'Control Sample Data'!H457,$B$1),"")</f>
        <v/>
      </c>
      <c r="U458" s="15" t="str">
        <f>IF(SUM('Control Sample Data'!I$3:I$98)&gt;10,IF(AND(ISNUMBER('Control Sample Data'!I457),'Control Sample Data'!I457&lt;$B$1,'Control Sample Data'!I457&gt;0),'Control Sample Data'!I457,$B$1),"")</f>
        <v/>
      </c>
      <c r="V458" s="15" t="str">
        <f>IF(SUM('Control Sample Data'!J$3:J$98)&gt;10,IF(AND(ISNUMBER('Control Sample Data'!J457),'Control Sample Data'!J457&lt;$B$1,'Control Sample Data'!J457&gt;0),'Control Sample Data'!J457,$B$1),"")</f>
        <v/>
      </c>
      <c r="W458" s="15" t="str">
        <f>IF(SUM('Control Sample Data'!K$3:K$98)&gt;10,IF(AND(ISNUMBER('Control Sample Data'!K457),'Control Sample Data'!K457&lt;$B$1,'Control Sample Data'!K457&gt;0),'Control Sample Data'!K457,$B$1),"")</f>
        <v/>
      </c>
      <c r="X458" s="15" t="str">
        <f>IF(SUM('Control Sample Data'!L$3:L$98)&gt;10,IF(AND(ISNUMBER('Control Sample Data'!L457),'Control Sample Data'!L457&lt;$B$1,'Control Sample Data'!L457&gt;0),'Control Sample Data'!L457,$B$1),"")</f>
        <v/>
      </c>
      <c r="Y458" s="15" t="str">
        <f>IF(SUM('Control Sample Data'!M$3:M$98)&gt;10,IF(AND(ISNUMBER('Control Sample Data'!M457),'Control Sample Data'!M457&lt;$B$1,'Control Sample Data'!M457&gt;0),'Control Sample Data'!M457,$B$1),"")</f>
        <v/>
      </c>
      <c r="AT458" s="34" t="str">
        <f t="shared" si="429"/>
        <v/>
      </c>
      <c r="AU458" s="34" t="str">
        <f t="shared" si="430"/>
        <v/>
      </c>
      <c r="AV458" s="34" t="str">
        <f t="shared" si="431"/>
        <v/>
      </c>
      <c r="AW458" s="34" t="str">
        <f t="shared" si="432"/>
        <v/>
      </c>
      <c r="AX458" s="34" t="str">
        <f t="shared" si="433"/>
        <v/>
      </c>
      <c r="AY458" s="34" t="str">
        <f t="shared" si="434"/>
        <v/>
      </c>
      <c r="AZ458" s="34" t="str">
        <f t="shared" si="435"/>
        <v/>
      </c>
      <c r="BA458" s="34" t="str">
        <f t="shared" si="436"/>
        <v/>
      </c>
      <c r="BB458" s="34" t="str">
        <f t="shared" si="437"/>
        <v/>
      </c>
      <c r="BC458" s="34" t="str">
        <f t="shared" si="437"/>
        <v/>
      </c>
      <c r="BD458" s="34" t="str">
        <f t="shared" si="399"/>
        <v/>
      </c>
      <c r="BE458" s="34" t="str">
        <f t="shared" si="400"/>
        <v/>
      </c>
      <c r="BF458" s="34" t="str">
        <f t="shared" si="401"/>
        <v/>
      </c>
      <c r="BG458" s="34" t="str">
        <f t="shared" si="402"/>
        <v/>
      </c>
      <c r="BH458" s="34" t="str">
        <f t="shared" si="403"/>
        <v/>
      </c>
      <c r="BI458" s="34" t="str">
        <f t="shared" si="404"/>
        <v/>
      </c>
      <c r="BJ458" s="34" t="str">
        <f t="shared" si="405"/>
        <v/>
      </c>
      <c r="BK458" s="34" t="str">
        <f t="shared" si="406"/>
        <v/>
      </c>
      <c r="BL458" s="34" t="str">
        <f t="shared" si="407"/>
        <v/>
      </c>
      <c r="BM458" s="34" t="str">
        <f t="shared" si="408"/>
        <v/>
      </c>
      <c r="BN458" s="36" t="e">
        <f t="shared" si="397"/>
        <v>#DIV/0!</v>
      </c>
      <c r="BO458" s="36" t="e">
        <f t="shared" si="398"/>
        <v>#DIV/0!</v>
      </c>
      <c r="BP458" s="37" t="str">
        <f t="shared" si="409"/>
        <v/>
      </c>
      <c r="BQ458" s="37" t="str">
        <f t="shared" si="410"/>
        <v/>
      </c>
      <c r="BR458" s="37" t="str">
        <f t="shared" si="411"/>
        <v/>
      </c>
      <c r="BS458" s="37" t="str">
        <f t="shared" si="412"/>
        <v/>
      </c>
      <c r="BT458" s="37" t="str">
        <f t="shared" si="413"/>
        <v/>
      </c>
      <c r="BU458" s="37" t="str">
        <f t="shared" si="414"/>
        <v/>
      </c>
      <c r="BV458" s="37" t="str">
        <f t="shared" si="415"/>
        <v/>
      </c>
      <c r="BW458" s="37" t="str">
        <f t="shared" si="416"/>
        <v/>
      </c>
      <c r="BX458" s="37" t="str">
        <f t="shared" si="417"/>
        <v/>
      </c>
      <c r="BY458" s="37" t="str">
        <f t="shared" si="418"/>
        <v/>
      </c>
      <c r="BZ458" s="37" t="str">
        <f t="shared" si="419"/>
        <v/>
      </c>
      <c r="CA458" s="37" t="str">
        <f t="shared" si="420"/>
        <v/>
      </c>
      <c r="CB458" s="37" t="str">
        <f t="shared" si="421"/>
        <v/>
      </c>
      <c r="CC458" s="37" t="str">
        <f t="shared" si="422"/>
        <v/>
      </c>
      <c r="CD458" s="37" t="str">
        <f t="shared" si="423"/>
        <v/>
      </c>
      <c r="CE458" s="37" t="str">
        <f t="shared" si="424"/>
        <v/>
      </c>
      <c r="CF458" s="37" t="str">
        <f t="shared" si="425"/>
        <v/>
      </c>
      <c r="CG458" s="37" t="str">
        <f t="shared" si="426"/>
        <v/>
      </c>
      <c r="CH458" s="37" t="str">
        <f t="shared" si="427"/>
        <v/>
      </c>
      <c r="CI458" s="37" t="str">
        <f t="shared" si="428"/>
        <v/>
      </c>
    </row>
    <row r="459" spans="1:87" ht="12.75">
      <c r="A459" s="16"/>
      <c r="B459" s="14" t="str">
        <f>'Gene Table'!E458</f>
        <v>IGFBP7</v>
      </c>
      <c r="C459" s="14" t="s">
        <v>293</v>
      </c>
      <c r="D459" s="15" t="str">
        <f>IF(SUM('Test Sample Data'!D$3:D$98)&gt;10,IF(AND(ISNUMBER('Test Sample Data'!D458),'Test Sample Data'!D458&lt;$B$1,'Test Sample Data'!D458&gt;0),'Test Sample Data'!D458,$B$1),"")</f>
        <v/>
      </c>
      <c r="E459" s="15" t="str">
        <f>IF(SUM('Test Sample Data'!E$3:E$98)&gt;10,IF(AND(ISNUMBER('Test Sample Data'!E458),'Test Sample Data'!E458&lt;$B$1,'Test Sample Data'!E458&gt;0),'Test Sample Data'!E458,$B$1),"")</f>
        <v/>
      </c>
      <c r="F459" s="15" t="str">
        <f>IF(SUM('Test Sample Data'!F$3:F$98)&gt;10,IF(AND(ISNUMBER('Test Sample Data'!F458),'Test Sample Data'!F458&lt;$B$1,'Test Sample Data'!F458&gt;0),'Test Sample Data'!F458,$B$1),"")</f>
        <v/>
      </c>
      <c r="G459" s="15" t="str">
        <f>IF(SUM('Test Sample Data'!G$3:G$98)&gt;10,IF(AND(ISNUMBER('Test Sample Data'!G458),'Test Sample Data'!G458&lt;$B$1,'Test Sample Data'!G458&gt;0),'Test Sample Data'!G458,$B$1),"")</f>
        <v/>
      </c>
      <c r="H459" s="15" t="str">
        <f>IF(SUM('Test Sample Data'!H$3:H$98)&gt;10,IF(AND(ISNUMBER('Test Sample Data'!H458),'Test Sample Data'!H458&lt;$B$1,'Test Sample Data'!H458&gt;0),'Test Sample Data'!H458,$B$1),"")</f>
        <v/>
      </c>
      <c r="I459" s="15" t="str">
        <f>IF(SUM('Test Sample Data'!I$3:I$98)&gt;10,IF(AND(ISNUMBER('Test Sample Data'!I458),'Test Sample Data'!I458&lt;$B$1,'Test Sample Data'!I458&gt;0),'Test Sample Data'!I458,$B$1),"")</f>
        <v/>
      </c>
      <c r="J459" s="15" t="str">
        <f>IF(SUM('Test Sample Data'!J$3:J$98)&gt;10,IF(AND(ISNUMBER('Test Sample Data'!J458),'Test Sample Data'!J458&lt;$B$1,'Test Sample Data'!J458&gt;0),'Test Sample Data'!J458,$B$1),"")</f>
        <v/>
      </c>
      <c r="K459" s="15" t="str">
        <f>IF(SUM('Test Sample Data'!K$3:K$98)&gt;10,IF(AND(ISNUMBER('Test Sample Data'!K458),'Test Sample Data'!K458&lt;$B$1,'Test Sample Data'!K458&gt;0),'Test Sample Data'!K458,$B$1),"")</f>
        <v/>
      </c>
      <c r="L459" s="15" t="str">
        <f>IF(SUM('Test Sample Data'!L$3:L$98)&gt;10,IF(AND(ISNUMBER('Test Sample Data'!L458),'Test Sample Data'!L458&lt;$B$1,'Test Sample Data'!L458&gt;0),'Test Sample Data'!L458,$B$1),"")</f>
        <v/>
      </c>
      <c r="M459" s="15" t="str">
        <f>IF(SUM('Test Sample Data'!M$3:M$98)&gt;10,IF(AND(ISNUMBER('Test Sample Data'!M458),'Test Sample Data'!M458&lt;$B$1,'Test Sample Data'!M458&gt;0),'Test Sample Data'!M458,$B$1),"")</f>
        <v/>
      </c>
      <c r="N459" s="15" t="str">
        <f>'Gene Table'!E458</f>
        <v>IGFBP7</v>
      </c>
      <c r="O459" s="14" t="s">
        <v>293</v>
      </c>
      <c r="P459" s="15" t="str">
        <f>IF(SUM('Control Sample Data'!D$3:D$98)&gt;10,IF(AND(ISNUMBER('Control Sample Data'!D458),'Control Sample Data'!D458&lt;$B$1,'Control Sample Data'!D458&gt;0),'Control Sample Data'!D458,$B$1),"")</f>
        <v/>
      </c>
      <c r="Q459" s="15" t="str">
        <f>IF(SUM('Control Sample Data'!E$3:E$98)&gt;10,IF(AND(ISNUMBER('Control Sample Data'!E458),'Control Sample Data'!E458&lt;$B$1,'Control Sample Data'!E458&gt;0),'Control Sample Data'!E458,$B$1),"")</f>
        <v/>
      </c>
      <c r="R459" s="15" t="str">
        <f>IF(SUM('Control Sample Data'!F$3:F$98)&gt;10,IF(AND(ISNUMBER('Control Sample Data'!F458),'Control Sample Data'!F458&lt;$B$1,'Control Sample Data'!F458&gt;0),'Control Sample Data'!F458,$B$1),"")</f>
        <v/>
      </c>
      <c r="S459" s="15" t="str">
        <f>IF(SUM('Control Sample Data'!G$3:G$98)&gt;10,IF(AND(ISNUMBER('Control Sample Data'!G458),'Control Sample Data'!G458&lt;$B$1,'Control Sample Data'!G458&gt;0),'Control Sample Data'!G458,$B$1),"")</f>
        <v/>
      </c>
      <c r="T459" s="15" t="str">
        <f>IF(SUM('Control Sample Data'!H$3:H$98)&gt;10,IF(AND(ISNUMBER('Control Sample Data'!H458),'Control Sample Data'!H458&lt;$B$1,'Control Sample Data'!H458&gt;0),'Control Sample Data'!H458,$B$1),"")</f>
        <v/>
      </c>
      <c r="U459" s="15" t="str">
        <f>IF(SUM('Control Sample Data'!I$3:I$98)&gt;10,IF(AND(ISNUMBER('Control Sample Data'!I458),'Control Sample Data'!I458&lt;$B$1,'Control Sample Data'!I458&gt;0),'Control Sample Data'!I458,$B$1),"")</f>
        <v/>
      </c>
      <c r="V459" s="15" t="str">
        <f>IF(SUM('Control Sample Data'!J$3:J$98)&gt;10,IF(AND(ISNUMBER('Control Sample Data'!J458),'Control Sample Data'!J458&lt;$B$1,'Control Sample Data'!J458&gt;0),'Control Sample Data'!J458,$B$1),"")</f>
        <v/>
      </c>
      <c r="W459" s="15" t="str">
        <f>IF(SUM('Control Sample Data'!K$3:K$98)&gt;10,IF(AND(ISNUMBER('Control Sample Data'!K458),'Control Sample Data'!K458&lt;$B$1,'Control Sample Data'!K458&gt;0),'Control Sample Data'!K458,$B$1),"")</f>
        <v/>
      </c>
      <c r="X459" s="15" t="str">
        <f>IF(SUM('Control Sample Data'!L$3:L$98)&gt;10,IF(AND(ISNUMBER('Control Sample Data'!L458),'Control Sample Data'!L458&lt;$B$1,'Control Sample Data'!L458&gt;0),'Control Sample Data'!L458,$B$1),"")</f>
        <v/>
      </c>
      <c r="Y459" s="15" t="str">
        <f>IF(SUM('Control Sample Data'!M$3:M$98)&gt;10,IF(AND(ISNUMBER('Control Sample Data'!M458),'Control Sample Data'!M458&lt;$B$1,'Control Sample Data'!M458&gt;0),'Control Sample Data'!M458,$B$1),"")</f>
        <v/>
      </c>
      <c r="AT459" s="34" t="str">
        <f t="shared" si="429"/>
        <v/>
      </c>
      <c r="AU459" s="34" t="str">
        <f t="shared" si="430"/>
        <v/>
      </c>
      <c r="AV459" s="34" t="str">
        <f t="shared" si="431"/>
        <v/>
      </c>
      <c r="AW459" s="34" t="str">
        <f t="shared" si="432"/>
        <v/>
      </c>
      <c r="AX459" s="34" t="str">
        <f t="shared" si="433"/>
        <v/>
      </c>
      <c r="AY459" s="34" t="str">
        <f t="shared" si="434"/>
        <v/>
      </c>
      <c r="AZ459" s="34" t="str">
        <f t="shared" si="435"/>
        <v/>
      </c>
      <c r="BA459" s="34" t="str">
        <f t="shared" si="436"/>
        <v/>
      </c>
      <c r="BB459" s="34" t="str">
        <f t="shared" si="437"/>
        <v/>
      </c>
      <c r="BC459" s="34" t="str">
        <f t="shared" si="437"/>
        <v/>
      </c>
      <c r="BD459" s="34" t="str">
        <f t="shared" si="399"/>
        <v/>
      </c>
      <c r="BE459" s="34" t="str">
        <f t="shared" si="400"/>
        <v/>
      </c>
      <c r="BF459" s="34" t="str">
        <f t="shared" si="401"/>
        <v/>
      </c>
      <c r="BG459" s="34" t="str">
        <f t="shared" si="402"/>
        <v/>
      </c>
      <c r="BH459" s="34" t="str">
        <f t="shared" si="403"/>
        <v/>
      </c>
      <c r="BI459" s="34" t="str">
        <f t="shared" si="404"/>
        <v/>
      </c>
      <c r="BJ459" s="34" t="str">
        <f t="shared" si="405"/>
        <v/>
      </c>
      <c r="BK459" s="34" t="str">
        <f t="shared" si="406"/>
        <v/>
      </c>
      <c r="BL459" s="34" t="str">
        <f t="shared" si="407"/>
        <v/>
      </c>
      <c r="BM459" s="34" t="str">
        <f t="shared" si="408"/>
        <v/>
      </c>
      <c r="BN459" s="36" t="e">
        <f t="shared" si="397"/>
        <v>#DIV/0!</v>
      </c>
      <c r="BO459" s="36" t="e">
        <f t="shared" si="398"/>
        <v>#DIV/0!</v>
      </c>
      <c r="BP459" s="37" t="str">
        <f t="shared" si="409"/>
        <v/>
      </c>
      <c r="BQ459" s="37" t="str">
        <f t="shared" si="410"/>
        <v/>
      </c>
      <c r="BR459" s="37" t="str">
        <f t="shared" si="411"/>
        <v/>
      </c>
      <c r="BS459" s="37" t="str">
        <f t="shared" si="412"/>
        <v/>
      </c>
      <c r="BT459" s="37" t="str">
        <f t="shared" si="413"/>
        <v/>
      </c>
      <c r="BU459" s="37" t="str">
        <f t="shared" si="414"/>
        <v/>
      </c>
      <c r="BV459" s="37" t="str">
        <f t="shared" si="415"/>
        <v/>
      </c>
      <c r="BW459" s="37" t="str">
        <f t="shared" si="416"/>
        <v/>
      </c>
      <c r="BX459" s="37" t="str">
        <f t="shared" si="417"/>
        <v/>
      </c>
      <c r="BY459" s="37" t="str">
        <f t="shared" si="418"/>
        <v/>
      </c>
      <c r="BZ459" s="37" t="str">
        <f t="shared" si="419"/>
        <v/>
      </c>
      <c r="CA459" s="37" t="str">
        <f t="shared" si="420"/>
        <v/>
      </c>
      <c r="CB459" s="37" t="str">
        <f t="shared" si="421"/>
        <v/>
      </c>
      <c r="CC459" s="37" t="str">
        <f t="shared" si="422"/>
        <v/>
      </c>
      <c r="CD459" s="37" t="str">
        <f t="shared" si="423"/>
        <v/>
      </c>
      <c r="CE459" s="37" t="str">
        <f t="shared" si="424"/>
        <v/>
      </c>
      <c r="CF459" s="37" t="str">
        <f t="shared" si="425"/>
        <v/>
      </c>
      <c r="CG459" s="37" t="str">
        <f t="shared" si="426"/>
        <v/>
      </c>
      <c r="CH459" s="37" t="str">
        <f t="shared" si="427"/>
        <v/>
      </c>
      <c r="CI459" s="37" t="str">
        <f t="shared" si="428"/>
        <v/>
      </c>
    </row>
    <row r="460" spans="1:87" ht="12.75">
      <c r="A460" s="16"/>
      <c r="B460" s="14" t="str">
        <f>'Gene Table'!E459</f>
        <v>IGFBP5</v>
      </c>
      <c r="C460" s="14" t="s">
        <v>297</v>
      </c>
      <c r="D460" s="15" t="str">
        <f>IF(SUM('Test Sample Data'!D$3:D$98)&gt;10,IF(AND(ISNUMBER('Test Sample Data'!D459),'Test Sample Data'!D459&lt;$B$1,'Test Sample Data'!D459&gt;0),'Test Sample Data'!D459,$B$1),"")</f>
        <v/>
      </c>
      <c r="E460" s="15" t="str">
        <f>IF(SUM('Test Sample Data'!E$3:E$98)&gt;10,IF(AND(ISNUMBER('Test Sample Data'!E459),'Test Sample Data'!E459&lt;$B$1,'Test Sample Data'!E459&gt;0),'Test Sample Data'!E459,$B$1),"")</f>
        <v/>
      </c>
      <c r="F460" s="15" t="str">
        <f>IF(SUM('Test Sample Data'!F$3:F$98)&gt;10,IF(AND(ISNUMBER('Test Sample Data'!F459),'Test Sample Data'!F459&lt;$B$1,'Test Sample Data'!F459&gt;0),'Test Sample Data'!F459,$B$1),"")</f>
        <v/>
      </c>
      <c r="G460" s="15" t="str">
        <f>IF(SUM('Test Sample Data'!G$3:G$98)&gt;10,IF(AND(ISNUMBER('Test Sample Data'!G459),'Test Sample Data'!G459&lt;$B$1,'Test Sample Data'!G459&gt;0),'Test Sample Data'!G459,$B$1),"")</f>
        <v/>
      </c>
      <c r="H460" s="15" t="str">
        <f>IF(SUM('Test Sample Data'!H$3:H$98)&gt;10,IF(AND(ISNUMBER('Test Sample Data'!H459),'Test Sample Data'!H459&lt;$B$1,'Test Sample Data'!H459&gt;0),'Test Sample Data'!H459,$B$1),"")</f>
        <v/>
      </c>
      <c r="I460" s="15" t="str">
        <f>IF(SUM('Test Sample Data'!I$3:I$98)&gt;10,IF(AND(ISNUMBER('Test Sample Data'!I459),'Test Sample Data'!I459&lt;$B$1,'Test Sample Data'!I459&gt;0),'Test Sample Data'!I459,$B$1),"")</f>
        <v/>
      </c>
      <c r="J460" s="15" t="str">
        <f>IF(SUM('Test Sample Data'!J$3:J$98)&gt;10,IF(AND(ISNUMBER('Test Sample Data'!J459),'Test Sample Data'!J459&lt;$B$1,'Test Sample Data'!J459&gt;0),'Test Sample Data'!J459,$B$1),"")</f>
        <v/>
      </c>
      <c r="K460" s="15" t="str">
        <f>IF(SUM('Test Sample Data'!K$3:K$98)&gt;10,IF(AND(ISNUMBER('Test Sample Data'!K459),'Test Sample Data'!K459&lt;$B$1,'Test Sample Data'!K459&gt;0),'Test Sample Data'!K459,$B$1),"")</f>
        <v/>
      </c>
      <c r="L460" s="15" t="str">
        <f>IF(SUM('Test Sample Data'!L$3:L$98)&gt;10,IF(AND(ISNUMBER('Test Sample Data'!L459),'Test Sample Data'!L459&lt;$B$1,'Test Sample Data'!L459&gt;0),'Test Sample Data'!L459,$B$1),"")</f>
        <v/>
      </c>
      <c r="M460" s="15" t="str">
        <f>IF(SUM('Test Sample Data'!M$3:M$98)&gt;10,IF(AND(ISNUMBER('Test Sample Data'!M459),'Test Sample Data'!M459&lt;$B$1,'Test Sample Data'!M459&gt;0),'Test Sample Data'!M459,$B$1),"")</f>
        <v/>
      </c>
      <c r="N460" s="15" t="str">
        <f>'Gene Table'!E459</f>
        <v>IGFBP5</v>
      </c>
      <c r="O460" s="14" t="s">
        <v>297</v>
      </c>
      <c r="P460" s="15" t="str">
        <f>IF(SUM('Control Sample Data'!D$3:D$98)&gt;10,IF(AND(ISNUMBER('Control Sample Data'!D459),'Control Sample Data'!D459&lt;$B$1,'Control Sample Data'!D459&gt;0),'Control Sample Data'!D459,$B$1),"")</f>
        <v/>
      </c>
      <c r="Q460" s="15" t="str">
        <f>IF(SUM('Control Sample Data'!E$3:E$98)&gt;10,IF(AND(ISNUMBER('Control Sample Data'!E459),'Control Sample Data'!E459&lt;$B$1,'Control Sample Data'!E459&gt;0),'Control Sample Data'!E459,$B$1),"")</f>
        <v/>
      </c>
      <c r="R460" s="15" t="str">
        <f>IF(SUM('Control Sample Data'!F$3:F$98)&gt;10,IF(AND(ISNUMBER('Control Sample Data'!F459),'Control Sample Data'!F459&lt;$B$1,'Control Sample Data'!F459&gt;0),'Control Sample Data'!F459,$B$1),"")</f>
        <v/>
      </c>
      <c r="S460" s="15" t="str">
        <f>IF(SUM('Control Sample Data'!G$3:G$98)&gt;10,IF(AND(ISNUMBER('Control Sample Data'!G459),'Control Sample Data'!G459&lt;$B$1,'Control Sample Data'!G459&gt;0),'Control Sample Data'!G459,$B$1),"")</f>
        <v/>
      </c>
      <c r="T460" s="15" t="str">
        <f>IF(SUM('Control Sample Data'!H$3:H$98)&gt;10,IF(AND(ISNUMBER('Control Sample Data'!H459),'Control Sample Data'!H459&lt;$B$1,'Control Sample Data'!H459&gt;0),'Control Sample Data'!H459,$B$1),"")</f>
        <v/>
      </c>
      <c r="U460" s="15" t="str">
        <f>IF(SUM('Control Sample Data'!I$3:I$98)&gt;10,IF(AND(ISNUMBER('Control Sample Data'!I459),'Control Sample Data'!I459&lt;$B$1,'Control Sample Data'!I459&gt;0),'Control Sample Data'!I459,$B$1),"")</f>
        <v/>
      </c>
      <c r="V460" s="15" t="str">
        <f>IF(SUM('Control Sample Data'!J$3:J$98)&gt;10,IF(AND(ISNUMBER('Control Sample Data'!J459),'Control Sample Data'!J459&lt;$B$1,'Control Sample Data'!J459&gt;0),'Control Sample Data'!J459,$B$1),"")</f>
        <v/>
      </c>
      <c r="W460" s="15" t="str">
        <f>IF(SUM('Control Sample Data'!K$3:K$98)&gt;10,IF(AND(ISNUMBER('Control Sample Data'!K459),'Control Sample Data'!K459&lt;$B$1,'Control Sample Data'!K459&gt;0),'Control Sample Data'!K459,$B$1),"")</f>
        <v/>
      </c>
      <c r="X460" s="15" t="str">
        <f>IF(SUM('Control Sample Data'!L$3:L$98)&gt;10,IF(AND(ISNUMBER('Control Sample Data'!L459),'Control Sample Data'!L459&lt;$B$1,'Control Sample Data'!L459&gt;0),'Control Sample Data'!L459,$B$1),"")</f>
        <v/>
      </c>
      <c r="Y460" s="15" t="str">
        <f>IF(SUM('Control Sample Data'!M$3:M$98)&gt;10,IF(AND(ISNUMBER('Control Sample Data'!M459),'Control Sample Data'!M459&lt;$B$1,'Control Sample Data'!M459&gt;0),'Control Sample Data'!M459,$B$1),"")</f>
        <v/>
      </c>
      <c r="AT460" s="34" t="str">
        <f t="shared" si="429"/>
        <v/>
      </c>
      <c r="AU460" s="34" t="str">
        <f t="shared" si="430"/>
        <v/>
      </c>
      <c r="AV460" s="34" t="str">
        <f t="shared" si="431"/>
        <v/>
      </c>
      <c r="AW460" s="34" t="str">
        <f t="shared" si="432"/>
        <v/>
      </c>
      <c r="AX460" s="34" t="str">
        <f t="shared" si="433"/>
        <v/>
      </c>
      <c r="AY460" s="34" t="str">
        <f t="shared" si="434"/>
        <v/>
      </c>
      <c r="AZ460" s="34" t="str">
        <f t="shared" si="435"/>
        <v/>
      </c>
      <c r="BA460" s="34" t="str">
        <f t="shared" si="436"/>
        <v/>
      </c>
      <c r="BB460" s="34" t="str">
        <f t="shared" si="437"/>
        <v/>
      </c>
      <c r="BC460" s="34" t="str">
        <f t="shared" si="437"/>
        <v/>
      </c>
      <c r="BD460" s="34" t="str">
        <f t="shared" si="399"/>
        <v/>
      </c>
      <c r="BE460" s="34" t="str">
        <f t="shared" si="400"/>
        <v/>
      </c>
      <c r="BF460" s="34" t="str">
        <f t="shared" si="401"/>
        <v/>
      </c>
      <c r="BG460" s="34" t="str">
        <f t="shared" si="402"/>
        <v/>
      </c>
      <c r="BH460" s="34" t="str">
        <f t="shared" si="403"/>
        <v/>
      </c>
      <c r="BI460" s="34" t="str">
        <f t="shared" si="404"/>
        <v/>
      </c>
      <c r="BJ460" s="34" t="str">
        <f t="shared" si="405"/>
        <v/>
      </c>
      <c r="BK460" s="34" t="str">
        <f t="shared" si="406"/>
        <v/>
      </c>
      <c r="BL460" s="34" t="str">
        <f t="shared" si="407"/>
        <v/>
      </c>
      <c r="BM460" s="34" t="str">
        <f t="shared" si="408"/>
        <v/>
      </c>
      <c r="BN460" s="36" t="e">
        <f t="shared" si="397"/>
        <v>#DIV/0!</v>
      </c>
      <c r="BO460" s="36" t="e">
        <f t="shared" si="398"/>
        <v>#DIV/0!</v>
      </c>
      <c r="BP460" s="37" t="str">
        <f t="shared" si="409"/>
        <v/>
      </c>
      <c r="BQ460" s="37" t="str">
        <f t="shared" si="410"/>
        <v/>
      </c>
      <c r="BR460" s="37" t="str">
        <f t="shared" si="411"/>
        <v/>
      </c>
      <c r="BS460" s="37" t="str">
        <f t="shared" si="412"/>
        <v/>
      </c>
      <c r="BT460" s="37" t="str">
        <f t="shared" si="413"/>
        <v/>
      </c>
      <c r="BU460" s="37" t="str">
        <f t="shared" si="414"/>
        <v/>
      </c>
      <c r="BV460" s="37" t="str">
        <f t="shared" si="415"/>
        <v/>
      </c>
      <c r="BW460" s="37" t="str">
        <f t="shared" si="416"/>
        <v/>
      </c>
      <c r="BX460" s="37" t="str">
        <f t="shared" si="417"/>
        <v/>
      </c>
      <c r="BY460" s="37" t="str">
        <f t="shared" si="418"/>
        <v/>
      </c>
      <c r="BZ460" s="37" t="str">
        <f t="shared" si="419"/>
        <v/>
      </c>
      <c r="CA460" s="37" t="str">
        <f t="shared" si="420"/>
        <v/>
      </c>
      <c r="CB460" s="37" t="str">
        <f t="shared" si="421"/>
        <v/>
      </c>
      <c r="CC460" s="37" t="str">
        <f t="shared" si="422"/>
        <v/>
      </c>
      <c r="CD460" s="37" t="str">
        <f t="shared" si="423"/>
        <v/>
      </c>
      <c r="CE460" s="37" t="str">
        <f t="shared" si="424"/>
        <v/>
      </c>
      <c r="CF460" s="37" t="str">
        <f t="shared" si="425"/>
        <v/>
      </c>
      <c r="CG460" s="37" t="str">
        <f t="shared" si="426"/>
        <v/>
      </c>
      <c r="CH460" s="37" t="str">
        <f t="shared" si="427"/>
        <v/>
      </c>
      <c r="CI460" s="37" t="str">
        <f t="shared" si="428"/>
        <v/>
      </c>
    </row>
    <row r="461" spans="1:87" ht="12.75">
      <c r="A461" s="16"/>
      <c r="B461" s="14" t="str">
        <f>'Gene Table'!E460</f>
        <v>IGFBP2</v>
      </c>
      <c r="C461" s="14" t="s">
        <v>301</v>
      </c>
      <c r="D461" s="15" t="str">
        <f>IF(SUM('Test Sample Data'!D$3:D$98)&gt;10,IF(AND(ISNUMBER('Test Sample Data'!D460),'Test Sample Data'!D460&lt;$B$1,'Test Sample Data'!D460&gt;0),'Test Sample Data'!D460,$B$1),"")</f>
        <v/>
      </c>
      <c r="E461" s="15" t="str">
        <f>IF(SUM('Test Sample Data'!E$3:E$98)&gt;10,IF(AND(ISNUMBER('Test Sample Data'!E460),'Test Sample Data'!E460&lt;$B$1,'Test Sample Data'!E460&gt;0),'Test Sample Data'!E460,$B$1),"")</f>
        <v/>
      </c>
      <c r="F461" s="15" t="str">
        <f>IF(SUM('Test Sample Data'!F$3:F$98)&gt;10,IF(AND(ISNUMBER('Test Sample Data'!F460),'Test Sample Data'!F460&lt;$B$1,'Test Sample Data'!F460&gt;0),'Test Sample Data'!F460,$B$1),"")</f>
        <v/>
      </c>
      <c r="G461" s="15" t="str">
        <f>IF(SUM('Test Sample Data'!G$3:G$98)&gt;10,IF(AND(ISNUMBER('Test Sample Data'!G460),'Test Sample Data'!G460&lt;$B$1,'Test Sample Data'!G460&gt;0),'Test Sample Data'!G460,$B$1),"")</f>
        <v/>
      </c>
      <c r="H461" s="15" t="str">
        <f>IF(SUM('Test Sample Data'!H$3:H$98)&gt;10,IF(AND(ISNUMBER('Test Sample Data'!H460),'Test Sample Data'!H460&lt;$B$1,'Test Sample Data'!H460&gt;0),'Test Sample Data'!H460,$B$1),"")</f>
        <v/>
      </c>
      <c r="I461" s="15" t="str">
        <f>IF(SUM('Test Sample Data'!I$3:I$98)&gt;10,IF(AND(ISNUMBER('Test Sample Data'!I460),'Test Sample Data'!I460&lt;$B$1,'Test Sample Data'!I460&gt;0),'Test Sample Data'!I460,$B$1),"")</f>
        <v/>
      </c>
      <c r="J461" s="15" t="str">
        <f>IF(SUM('Test Sample Data'!J$3:J$98)&gt;10,IF(AND(ISNUMBER('Test Sample Data'!J460),'Test Sample Data'!J460&lt;$B$1,'Test Sample Data'!J460&gt;0),'Test Sample Data'!J460,$B$1),"")</f>
        <v/>
      </c>
      <c r="K461" s="15" t="str">
        <f>IF(SUM('Test Sample Data'!K$3:K$98)&gt;10,IF(AND(ISNUMBER('Test Sample Data'!K460),'Test Sample Data'!K460&lt;$B$1,'Test Sample Data'!K460&gt;0),'Test Sample Data'!K460,$B$1),"")</f>
        <v/>
      </c>
      <c r="L461" s="15" t="str">
        <f>IF(SUM('Test Sample Data'!L$3:L$98)&gt;10,IF(AND(ISNUMBER('Test Sample Data'!L460),'Test Sample Data'!L460&lt;$B$1,'Test Sample Data'!L460&gt;0),'Test Sample Data'!L460,$B$1),"")</f>
        <v/>
      </c>
      <c r="M461" s="15" t="str">
        <f>IF(SUM('Test Sample Data'!M$3:M$98)&gt;10,IF(AND(ISNUMBER('Test Sample Data'!M460),'Test Sample Data'!M460&lt;$B$1,'Test Sample Data'!M460&gt;0),'Test Sample Data'!M460,$B$1),"")</f>
        <v/>
      </c>
      <c r="N461" s="15" t="str">
        <f>'Gene Table'!E460</f>
        <v>IGFBP2</v>
      </c>
      <c r="O461" s="14" t="s">
        <v>301</v>
      </c>
      <c r="P461" s="15" t="str">
        <f>IF(SUM('Control Sample Data'!D$3:D$98)&gt;10,IF(AND(ISNUMBER('Control Sample Data'!D460),'Control Sample Data'!D460&lt;$B$1,'Control Sample Data'!D460&gt;0),'Control Sample Data'!D460,$B$1),"")</f>
        <v/>
      </c>
      <c r="Q461" s="15" t="str">
        <f>IF(SUM('Control Sample Data'!E$3:E$98)&gt;10,IF(AND(ISNUMBER('Control Sample Data'!E460),'Control Sample Data'!E460&lt;$B$1,'Control Sample Data'!E460&gt;0),'Control Sample Data'!E460,$B$1),"")</f>
        <v/>
      </c>
      <c r="R461" s="15" t="str">
        <f>IF(SUM('Control Sample Data'!F$3:F$98)&gt;10,IF(AND(ISNUMBER('Control Sample Data'!F460),'Control Sample Data'!F460&lt;$B$1,'Control Sample Data'!F460&gt;0),'Control Sample Data'!F460,$B$1),"")</f>
        <v/>
      </c>
      <c r="S461" s="15" t="str">
        <f>IF(SUM('Control Sample Data'!G$3:G$98)&gt;10,IF(AND(ISNUMBER('Control Sample Data'!G460),'Control Sample Data'!G460&lt;$B$1,'Control Sample Data'!G460&gt;0),'Control Sample Data'!G460,$B$1),"")</f>
        <v/>
      </c>
      <c r="T461" s="15" t="str">
        <f>IF(SUM('Control Sample Data'!H$3:H$98)&gt;10,IF(AND(ISNUMBER('Control Sample Data'!H460),'Control Sample Data'!H460&lt;$B$1,'Control Sample Data'!H460&gt;0),'Control Sample Data'!H460,$B$1),"")</f>
        <v/>
      </c>
      <c r="U461" s="15" t="str">
        <f>IF(SUM('Control Sample Data'!I$3:I$98)&gt;10,IF(AND(ISNUMBER('Control Sample Data'!I460),'Control Sample Data'!I460&lt;$B$1,'Control Sample Data'!I460&gt;0),'Control Sample Data'!I460,$B$1),"")</f>
        <v/>
      </c>
      <c r="V461" s="15" t="str">
        <f>IF(SUM('Control Sample Data'!J$3:J$98)&gt;10,IF(AND(ISNUMBER('Control Sample Data'!J460),'Control Sample Data'!J460&lt;$B$1,'Control Sample Data'!J460&gt;0),'Control Sample Data'!J460,$B$1),"")</f>
        <v/>
      </c>
      <c r="W461" s="15" t="str">
        <f>IF(SUM('Control Sample Data'!K$3:K$98)&gt;10,IF(AND(ISNUMBER('Control Sample Data'!K460),'Control Sample Data'!K460&lt;$B$1,'Control Sample Data'!K460&gt;0),'Control Sample Data'!K460,$B$1),"")</f>
        <v/>
      </c>
      <c r="X461" s="15" t="str">
        <f>IF(SUM('Control Sample Data'!L$3:L$98)&gt;10,IF(AND(ISNUMBER('Control Sample Data'!L460),'Control Sample Data'!L460&lt;$B$1,'Control Sample Data'!L460&gt;0),'Control Sample Data'!L460,$B$1),"")</f>
        <v/>
      </c>
      <c r="Y461" s="15" t="str">
        <f>IF(SUM('Control Sample Data'!M$3:M$98)&gt;10,IF(AND(ISNUMBER('Control Sample Data'!M460),'Control Sample Data'!M460&lt;$B$1,'Control Sample Data'!M460&gt;0),'Control Sample Data'!M460,$B$1),"")</f>
        <v/>
      </c>
      <c r="AT461" s="34" t="str">
        <f t="shared" si="429"/>
        <v/>
      </c>
      <c r="AU461" s="34" t="str">
        <f t="shared" si="430"/>
        <v/>
      </c>
      <c r="AV461" s="34" t="str">
        <f t="shared" si="431"/>
        <v/>
      </c>
      <c r="AW461" s="34" t="str">
        <f t="shared" si="432"/>
        <v/>
      </c>
      <c r="AX461" s="34" t="str">
        <f t="shared" si="433"/>
        <v/>
      </c>
      <c r="AY461" s="34" t="str">
        <f t="shared" si="434"/>
        <v/>
      </c>
      <c r="AZ461" s="34" t="str">
        <f t="shared" si="435"/>
        <v/>
      </c>
      <c r="BA461" s="34" t="str">
        <f t="shared" si="436"/>
        <v/>
      </c>
      <c r="BB461" s="34" t="str">
        <f t="shared" si="437"/>
        <v/>
      </c>
      <c r="BC461" s="34" t="str">
        <f t="shared" si="437"/>
        <v/>
      </c>
      <c r="BD461" s="34" t="str">
        <f t="shared" si="399"/>
        <v/>
      </c>
      <c r="BE461" s="34" t="str">
        <f t="shared" si="400"/>
        <v/>
      </c>
      <c r="BF461" s="34" t="str">
        <f t="shared" si="401"/>
        <v/>
      </c>
      <c r="BG461" s="34" t="str">
        <f t="shared" si="402"/>
        <v/>
      </c>
      <c r="BH461" s="34" t="str">
        <f t="shared" si="403"/>
        <v/>
      </c>
      <c r="BI461" s="34" t="str">
        <f t="shared" si="404"/>
        <v/>
      </c>
      <c r="BJ461" s="34" t="str">
        <f t="shared" si="405"/>
        <v/>
      </c>
      <c r="BK461" s="34" t="str">
        <f t="shared" si="406"/>
        <v/>
      </c>
      <c r="BL461" s="34" t="str">
        <f t="shared" si="407"/>
        <v/>
      </c>
      <c r="BM461" s="34" t="str">
        <f t="shared" si="408"/>
        <v/>
      </c>
      <c r="BN461" s="36" t="e">
        <f t="shared" si="397"/>
        <v>#DIV/0!</v>
      </c>
      <c r="BO461" s="36" t="e">
        <f t="shared" si="398"/>
        <v>#DIV/0!</v>
      </c>
      <c r="BP461" s="37" t="str">
        <f t="shared" si="409"/>
        <v/>
      </c>
      <c r="BQ461" s="37" t="str">
        <f t="shared" si="410"/>
        <v/>
      </c>
      <c r="BR461" s="37" t="str">
        <f t="shared" si="411"/>
        <v/>
      </c>
      <c r="BS461" s="37" t="str">
        <f t="shared" si="412"/>
        <v/>
      </c>
      <c r="BT461" s="37" t="str">
        <f t="shared" si="413"/>
        <v/>
      </c>
      <c r="BU461" s="37" t="str">
        <f t="shared" si="414"/>
        <v/>
      </c>
      <c r="BV461" s="37" t="str">
        <f t="shared" si="415"/>
        <v/>
      </c>
      <c r="BW461" s="37" t="str">
        <f t="shared" si="416"/>
        <v/>
      </c>
      <c r="BX461" s="37" t="str">
        <f t="shared" si="417"/>
        <v/>
      </c>
      <c r="BY461" s="37" t="str">
        <f t="shared" si="418"/>
        <v/>
      </c>
      <c r="BZ461" s="37" t="str">
        <f t="shared" si="419"/>
        <v/>
      </c>
      <c r="CA461" s="37" t="str">
        <f t="shared" si="420"/>
        <v/>
      </c>
      <c r="CB461" s="37" t="str">
        <f t="shared" si="421"/>
        <v/>
      </c>
      <c r="CC461" s="37" t="str">
        <f t="shared" si="422"/>
        <v/>
      </c>
      <c r="CD461" s="37" t="str">
        <f t="shared" si="423"/>
        <v/>
      </c>
      <c r="CE461" s="37" t="str">
        <f t="shared" si="424"/>
        <v/>
      </c>
      <c r="CF461" s="37" t="str">
        <f t="shared" si="425"/>
        <v/>
      </c>
      <c r="CG461" s="37" t="str">
        <f t="shared" si="426"/>
        <v/>
      </c>
      <c r="CH461" s="37" t="str">
        <f t="shared" si="427"/>
        <v/>
      </c>
      <c r="CI461" s="37" t="str">
        <f t="shared" si="428"/>
        <v/>
      </c>
    </row>
    <row r="462" spans="1:87" ht="12.75">
      <c r="A462" s="16"/>
      <c r="B462" s="14" t="str">
        <f>'Gene Table'!E461</f>
        <v>IGF2</v>
      </c>
      <c r="C462" s="14" t="s">
        <v>305</v>
      </c>
      <c r="D462" s="15" t="str">
        <f>IF(SUM('Test Sample Data'!D$3:D$98)&gt;10,IF(AND(ISNUMBER('Test Sample Data'!D461),'Test Sample Data'!D461&lt;$B$1,'Test Sample Data'!D461&gt;0),'Test Sample Data'!D461,$B$1),"")</f>
        <v/>
      </c>
      <c r="E462" s="15" t="str">
        <f>IF(SUM('Test Sample Data'!E$3:E$98)&gt;10,IF(AND(ISNUMBER('Test Sample Data'!E461),'Test Sample Data'!E461&lt;$B$1,'Test Sample Data'!E461&gt;0),'Test Sample Data'!E461,$B$1),"")</f>
        <v/>
      </c>
      <c r="F462" s="15" t="str">
        <f>IF(SUM('Test Sample Data'!F$3:F$98)&gt;10,IF(AND(ISNUMBER('Test Sample Data'!F461),'Test Sample Data'!F461&lt;$B$1,'Test Sample Data'!F461&gt;0),'Test Sample Data'!F461,$B$1),"")</f>
        <v/>
      </c>
      <c r="G462" s="15" t="str">
        <f>IF(SUM('Test Sample Data'!G$3:G$98)&gt;10,IF(AND(ISNUMBER('Test Sample Data'!G461),'Test Sample Data'!G461&lt;$B$1,'Test Sample Data'!G461&gt;0),'Test Sample Data'!G461,$B$1),"")</f>
        <v/>
      </c>
      <c r="H462" s="15" t="str">
        <f>IF(SUM('Test Sample Data'!H$3:H$98)&gt;10,IF(AND(ISNUMBER('Test Sample Data'!H461),'Test Sample Data'!H461&lt;$B$1,'Test Sample Data'!H461&gt;0),'Test Sample Data'!H461,$B$1),"")</f>
        <v/>
      </c>
      <c r="I462" s="15" t="str">
        <f>IF(SUM('Test Sample Data'!I$3:I$98)&gt;10,IF(AND(ISNUMBER('Test Sample Data'!I461),'Test Sample Data'!I461&lt;$B$1,'Test Sample Data'!I461&gt;0),'Test Sample Data'!I461,$B$1),"")</f>
        <v/>
      </c>
      <c r="J462" s="15" t="str">
        <f>IF(SUM('Test Sample Data'!J$3:J$98)&gt;10,IF(AND(ISNUMBER('Test Sample Data'!J461),'Test Sample Data'!J461&lt;$B$1,'Test Sample Data'!J461&gt;0),'Test Sample Data'!J461,$B$1),"")</f>
        <v/>
      </c>
      <c r="K462" s="15" t="str">
        <f>IF(SUM('Test Sample Data'!K$3:K$98)&gt;10,IF(AND(ISNUMBER('Test Sample Data'!K461),'Test Sample Data'!K461&lt;$B$1,'Test Sample Data'!K461&gt;0),'Test Sample Data'!K461,$B$1),"")</f>
        <v/>
      </c>
      <c r="L462" s="15" t="str">
        <f>IF(SUM('Test Sample Data'!L$3:L$98)&gt;10,IF(AND(ISNUMBER('Test Sample Data'!L461),'Test Sample Data'!L461&lt;$B$1,'Test Sample Data'!L461&gt;0),'Test Sample Data'!L461,$B$1),"")</f>
        <v/>
      </c>
      <c r="M462" s="15" t="str">
        <f>IF(SUM('Test Sample Data'!M$3:M$98)&gt;10,IF(AND(ISNUMBER('Test Sample Data'!M461),'Test Sample Data'!M461&lt;$B$1,'Test Sample Data'!M461&gt;0),'Test Sample Data'!M461,$B$1),"")</f>
        <v/>
      </c>
      <c r="N462" s="15" t="str">
        <f>'Gene Table'!E461</f>
        <v>IGF2</v>
      </c>
      <c r="O462" s="14" t="s">
        <v>305</v>
      </c>
      <c r="P462" s="15" t="str">
        <f>IF(SUM('Control Sample Data'!D$3:D$98)&gt;10,IF(AND(ISNUMBER('Control Sample Data'!D461),'Control Sample Data'!D461&lt;$B$1,'Control Sample Data'!D461&gt;0),'Control Sample Data'!D461,$B$1),"")</f>
        <v/>
      </c>
      <c r="Q462" s="15" t="str">
        <f>IF(SUM('Control Sample Data'!E$3:E$98)&gt;10,IF(AND(ISNUMBER('Control Sample Data'!E461),'Control Sample Data'!E461&lt;$B$1,'Control Sample Data'!E461&gt;0),'Control Sample Data'!E461,$B$1),"")</f>
        <v/>
      </c>
      <c r="R462" s="15" t="str">
        <f>IF(SUM('Control Sample Data'!F$3:F$98)&gt;10,IF(AND(ISNUMBER('Control Sample Data'!F461),'Control Sample Data'!F461&lt;$B$1,'Control Sample Data'!F461&gt;0),'Control Sample Data'!F461,$B$1),"")</f>
        <v/>
      </c>
      <c r="S462" s="15" t="str">
        <f>IF(SUM('Control Sample Data'!G$3:G$98)&gt;10,IF(AND(ISNUMBER('Control Sample Data'!G461),'Control Sample Data'!G461&lt;$B$1,'Control Sample Data'!G461&gt;0),'Control Sample Data'!G461,$B$1),"")</f>
        <v/>
      </c>
      <c r="T462" s="15" t="str">
        <f>IF(SUM('Control Sample Data'!H$3:H$98)&gt;10,IF(AND(ISNUMBER('Control Sample Data'!H461),'Control Sample Data'!H461&lt;$B$1,'Control Sample Data'!H461&gt;0),'Control Sample Data'!H461,$B$1),"")</f>
        <v/>
      </c>
      <c r="U462" s="15" t="str">
        <f>IF(SUM('Control Sample Data'!I$3:I$98)&gt;10,IF(AND(ISNUMBER('Control Sample Data'!I461),'Control Sample Data'!I461&lt;$B$1,'Control Sample Data'!I461&gt;0),'Control Sample Data'!I461,$B$1),"")</f>
        <v/>
      </c>
      <c r="V462" s="15" t="str">
        <f>IF(SUM('Control Sample Data'!J$3:J$98)&gt;10,IF(AND(ISNUMBER('Control Sample Data'!J461),'Control Sample Data'!J461&lt;$B$1,'Control Sample Data'!J461&gt;0),'Control Sample Data'!J461,$B$1),"")</f>
        <v/>
      </c>
      <c r="W462" s="15" t="str">
        <f>IF(SUM('Control Sample Data'!K$3:K$98)&gt;10,IF(AND(ISNUMBER('Control Sample Data'!K461),'Control Sample Data'!K461&lt;$B$1,'Control Sample Data'!K461&gt;0),'Control Sample Data'!K461,$B$1),"")</f>
        <v/>
      </c>
      <c r="X462" s="15" t="str">
        <f>IF(SUM('Control Sample Data'!L$3:L$98)&gt;10,IF(AND(ISNUMBER('Control Sample Data'!L461),'Control Sample Data'!L461&lt;$B$1,'Control Sample Data'!L461&gt;0),'Control Sample Data'!L461,$B$1),"")</f>
        <v/>
      </c>
      <c r="Y462" s="15" t="str">
        <f>IF(SUM('Control Sample Data'!M$3:M$98)&gt;10,IF(AND(ISNUMBER('Control Sample Data'!M461),'Control Sample Data'!M461&lt;$B$1,'Control Sample Data'!M461&gt;0),'Control Sample Data'!M461,$B$1),"")</f>
        <v/>
      </c>
      <c r="AT462" s="34" t="str">
        <f t="shared" si="429"/>
        <v/>
      </c>
      <c r="AU462" s="34" t="str">
        <f t="shared" si="430"/>
        <v/>
      </c>
      <c r="AV462" s="34" t="str">
        <f t="shared" si="431"/>
        <v/>
      </c>
      <c r="AW462" s="34" t="str">
        <f t="shared" si="432"/>
        <v/>
      </c>
      <c r="AX462" s="34" t="str">
        <f t="shared" si="433"/>
        <v/>
      </c>
      <c r="AY462" s="34" t="str">
        <f t="shared" si="434"/>
        <v/>
      </c>
      <c r="AZ462" s="34" t="str">
        <f t="shared" si="435"/>
        <v/>
      </c>
      <c r="BA462" s="34" t="str">
        <f t="shared" si="436"/>
        <v/>
      </c>
      <c r="BB462" s="34" t="str">
        <f t="shared" si="437"/>
        <v/>
      </c>
      <c r="BC462" s="34" t="str">
        <f t="shared" si="437"/>
        <v/>
      </c>
      <c r="BD462" s="34" t="str">
        <f t="shared" si="399"/>
        <v/>
      </c>
      <c r="BE462" s="34" t="str">
        <f t="shared" si="400"/>
        <v/>
      </c>
      <c r="BF462" s="34" t="str">
        <f t="shared" si="401"/>
        <v/>
      </c>
      <c r="BG462" s="34" t="str">
        <f t="shared" si="402"/>
        <v/>
      </c>
      <c r="BH462" s="34" t="str">
        <f t="shared" si="403"/>
        <v/>
      </c>
      <c r="BI462" s="34" t="str">
        <f t="shared" si="404"/>
        <v/>
      </c>
      <c r="BJ462" s="34" t="str">
        <f t="shared" si="405"/>
        <v/>
      </c>
      <c r="BK462" s="34" t="str">
        <f t="shared" si="406"/>
        <v/>
      </c>
      <c r="BL462" s="34" t="str">
        <f t="shared" si="407"/>
        <v/>
      </c>
      <c r="BM462" s="34" t="str">
        <f t="shared" si="408"/>
        <v/>
      </c>
      <c r="BN462" s="36" t="e">
        <f t="shared" si="397"/>
        <v>#DIV/0!</v>
      </c>
      <c r="BO462" s="36" t="e">
        <f t="shared" si="398"/>
        <v>#DIV/0!</v>
      </c>
      <c r="BP462" s="37" t="str">
        <f t="shared" si="409"/>
        <v/>
      </c>
      <c r="BQ462" s="37" t="str">
        <f t="shared" si="410"/>
        <v/>
      </c>
      <c r="BR462" s="37" t="str">
        <f t="shared" si="411"/>
        <v/>
      </c>
      <c r="BS462" s="37" t="str">
        <f t="shared" si="412"/>
        <v/>
      </c>
      <c r="BT462" s="37" t="str">
        <f t="shared" si="413"/>
        <v/>
      </c>
      <c r="BU462" s="37" t="str">
        <f t="shared" si="414"/>
        <v/>
      </c>
      <c r="BV462" s="37" t="str">
        <f t="shared" si="415"/>
        <v/>
      </c>
      <c r="BW462" s="37" t="str">
        <f t="shared" si="416"/>
        <v/>
      </c>
      <c r="BX462" s="37" t="str">
        <f t="shared" si="417"/>
        <v/>
      </c>
      <c r="BY462" s="37" t="str">
        <f t="shared" si="418"/>
        <v/>
      </c>
      <c r="BZ462" s="37" t="str">
        <f t="shared" si="419"/>
        <v/>
      </c>
      <c r="CA462" s="37" t="str">
        <f t="shared" si="420"/>
        <v/>
      </c>
      <c r="CB462" s="37" t="str">
        <f t="shared" si="421"/>
        <v/>
      </c>
      <c r="CC462" s="37" t="str">
        <f t="shared" si="422"/>
        <v/>
      </c>
      <c r="CD462" s="37" t="str">
        <f t="shared" si="423"/>
        <v/>
      </c>
      <c r="CE462" s="37" t="str">
        <f t="shared" si="424"/>
        <v/>
      </c>
      <c r="CF462" s="37" t="str">
        <f t="shared" si="425"/>
        <v/>
      </c>
      <c r="CG462" s="37" t="str">
        <f t="shared" si="426"/>
        <v/>
      </c>
      <c r="CH462" s="37" t="str">
        <f t="shared" si="427"/>
        <v/>
      </c>
      <c r="CI462" s="37" t="str">
        <f t="shared" si="428"/>
        <v/>
      </c>
    </row>
    <row r="463" spans="1:87" ht="12.75">
      <c r="A463" s="16"/>
      <c r="B463" s="14" t="str">
        <f>'Gene Table'!E462</f>
        <v>HUS1</v>
      </c>
      <c r="C463" s="14" t="s">
        <v>309</v>
      </c>
      <c r="D463" s="15" t="str">
        <f>IF(SUM('Test Sample Data'!D$3:D$98)&gt;10,IF(AND(ISNUMBER('Test Sample Data'!D462),'Test Sample Data'!D462&lt;$B$1,'Test Sample Data'!D462&gt;0),'Test Sample Data'!D462,$B$1),"")</f>
        <v/>
      </c>
      <c r="E463" s="15" t="str">
        <f>IF(SUM('Test Sample Data'!E$3:E$98)&gt;10,IF(AND(ISNUMBER('Test Sample Data'!E462),'Test Sample Data'!E462&lt;$B$1,'Test Sample Data'!E462&gt;0),'Test Sample Data'!E462,$B$1),"")</f>
        <v/>
      </c>
      <c r="F463" s="15" t="str">
        <f>IF(SUM('Test Sample Data'!F$3:F$98)&gt;10,IF(AND(ISNUMBER('Test Sample Data'!F462),'Test Sample Data'!F462&lt;$B$1,'Test Sample Data'!F462&gt;0),'Test Sample Data'!F462,$B$1),"")</f>
        <v/>
      </c>
      <c r="G463" s="15" t="str">
        <f>IF(SUM('Test Sample Data'!G$3:G$98)&gt;10,IF(AND(ISNUMBER('Test Sample Data'!G462),'Test Sample Data'!G462&lt;$B$1,'Test Sample Data'!G462&gt;0),'Test Sample Data'!G462,$B$1),"")</f>
        <v/>
      </c>
      <c r="H463" s="15" t="str">
        <f>IF(SUM('Test Sample Data'!H$3:H$98)&gt;10,IF(AND(ISNUMBER('Test Sample Data'!H462),'Test Sample Data'!H462&lt;$B$1,'Test Sample Data'!H462&gt;0),'Test Sample Data'!H462,$B$1),"")</f>
        <v/>
      </c>
      <c r="I463" s="15" t="str">
        <f>IF(SUM('Test Sample Data'!I$3:I$98)&gt;10,IF(AND(ISNUMBER('Test Sample Data'!I462),'Test Sample Data'!I462&lt;$B$1,'Test Sample Data'!I462&gt;0),'Test Sample Data'!I462,$B$1),"")</f>
        <v/>
      </c>
      <c r="J463" s="15" t="str">
        <f>IF(SUM('Test Sample Data'!J$3:J$98)&gt;10,IF(AND(ISNUMBER('Test Sample Data'!J462),'Test Sample Data'!J462&lt;$B$1,'Test Sample Data'!J462&gt;0),'Test Sample Data'!J462,$B$1),"")</f>
        <v/>
      </c>
      <c r="K463" s="15" t="str">
        <f>IF(SUM('Test Sample Data'!K$3:K$98)&gt;10,IF(AND(ISNUMBER('Test Sample Data'!K462),'Test Sample Data'!K462&lt;$B$1,'Test Sample Data'!K462&gt;0),'Test Sample Data'!K462,$B$1),"")</f>
        <v/>
      </c>
      <c r="L463" s="15" t="str">
        <f>IF(SUM('Test Sample Data'!L$3:L$98)&gt;10,IF(AND(ISNUMBER('Test Sample Data'!L462),'Test Sample Data'!L462&lt;$B$1,'Test Sample Data'!L462&gt;0),'Test Sample Data'!L462,$B$1),"")</f>
        <v/>
      </c>
      <c r="M463" s="15" t="str">
        <f>IF(SUM('Test Sample Data'!M$3:M$98)&gt;10,IF(AND(ISNUMBER('Test Sample Data'!M462),'Test Sample Data'!M462&lt;$B$1,'Test Sample Data'!M462&gt;0),'Test Sample Data'!M462,$B$1),"")</f>
        <v/>
      </c>
      <c r="N463" s="15" t="str">
        <f>'Gene Table'!E462</f>
        <v>HUS1</v>
      </c>
      <c r="O463" s="14" t="s">
        <v>309</v>
      </c>
      <c r="P463" s="15" t="str">
        <f>IF(SUM('Control Sample Data'!D$3:D$98)&gt;10,IF(AND(ISNUMBER('Control Sample Data'!D462),'Control Sample Data'!D462&lt;$B$1,'Control Sample Data'!D462&gt;0),'Control Sample Data'!D462,$B$1),"")</f>
        <v/>
      </c>
      <c r="Q463" s="15" t="str">
        <f>IF(SUM('Control Sample Data'!E$3:E$98)&gt;10,IF(AND(ISNUMBER('Control Sample Data'!E462),'Control Sample Data'!E462&lt;$B$1,'Control Sample Data'!E462&gt;0),'Control Sample Data'!E462,$B$1),"")</f>
        <v/>
      </c>
      <c r="R463" s="15" t="str">
        <f>IF(SUM('Control Sample Data'!F$3:F$98)&gt;10,IF(AND(ISNUMBER('Control Sample Data'!F462),'Control Sample Data'!F462&lt;$B$1,'Control Sample Data'!F462&gt;0),'Control Sample Data'!F462,$B$1),"")</f>
        <v/>
      </c>
      <c r="S463" s="15" t="str">
        <f>IF(SUM('Control Sample Data'!G$3:G$98)&gt;10,IF(AND(ISNUMBER('Control Sample Data'!G462),'Control Sample Data'!G462&lt;$B$1,'Control Sample Data'!G462&gt;0),'Control Sample Data'!G462,$B$1),"")</f>
        <v/>
      </c>
      <c r="T463" s="15" t="str">
        <f>IF(SUM('Control Sample Data'!H$3:H$98)&gt;10,IF(AND(ISNUMBER('Control Sample Data'!H462),'Control Sample Data'!H462&lt;$B$1,'Control Sample Data'!H462&gt;0),'Control Sample Data'!H462,$B$1),"")</f>
        <v/>
      </c>
      <c r="U463" s="15" t="str">
        <f>IF(SUM('Control Sample Data'!I$3:I$98)&gt;10,IF(AND(ISNUMBER('Control Sample Data'!I462),'Control Sample Data'!I462&lt;$B$1,'Control Sample Data'!I462&gt;0),'Control Sample Data'!I462,$B$1),"")</f>
        <v/>
      </c>
      <c r="V463" s="15" t="str">
        <f>IF(SUM('Control Sample Data'!J$3:J$98)&gt;10,IF(AND(ISNUMBER('Control Sample Data'!J462),'Control Sample Data'!J462&lt;$B$1,'Control Sample Data'!J462&gt;0),'Control Sample Data'!J462,$B$1),"")</f>
        <v/>
      </c>
      <c r="W463" s="15" t="str">
        <f>IF(SUM('Control Sample Data'!K$3:K$98)&gt;10,IF(AND(ISNUMBER('Control Sample Data'!K462),'Control Sample Data'!K462&lt;$B$1,'Control Sample Data'!K462&gt;0),'Control Sample Data'!K462,$B$1),"")</f>
        <v/>
      </c>
      <c r="X463" s="15" t="str">
        <f>IF(SUM('Control Sample Data'!L$3:L$98)&gt;10,IF(AND(ISNUMBER('Control Sample Data'!L462),'Control Sample Data'!L462&lt;$B$1,'Control Sample Data'!L462&gt;0),'Control Sample Data'!L462,$B$1),"")</f>
        <v/>
      </c>
      <c r="Y463" s="15" t="str">
        <f>IF(SUM('Control Sample Data'!M$3:M$98)&gt;10,IF(AND(ISNUMBER('Control Sample Data'!M462),'Control Sample Data'!M462&lt;$B$1,'Control Sample Data'!M462&gt;0),'Control Sample Data'!M462,$B$1),"")</f>
        <v/>
      </c>
      <c r="AT463" s="34" t="str">
        <f t="shared" si="429"/>
        <v/>
      </c>
      <c r="AU463" s="34" t="str">
        <f t="shared" si="430"/>
        <v/>
      </c>
      <c r="AV463" s="34" t="str">
        <f t="shared" si="431"/>
        <v/>
      </c>
      <c r="AW463" s="34" t="str">
        <f t="shared" si="432"/>
        <v/>
      </c>
      <c r="AX463" s="34" t="str">
        <f t="shared" si="433"/>
        <v/>
      </c>
      <c r="AY463" s="34" t="str">
        <f t="shared" si="434"/>
        <v/>
      </c>
      <c r="AZ463" s="34" t="str">
        <f t="shared" si="435"/>
        <v/>
      </c>
      <c r="BA463" s="34" t="str">
        <f t="shared" si="436"/>
        <v/>
      </c>
      <c r="BB463" s="34" t="str">
        <f t="shared" si="437"/>
        <v/>
      </c>
      <c r="BC463" s="34" t="str">
        <f t="shared" si="437"/>
        <v/>
      </c>
      <c r="BD463" s="34" t="str">
        <f t="shared" si="399"/>
        <v/>
      </c>
      <c r="BE463" s="34" t="str">
        <f t="shared" si="400"/>
        <v/>
      </c>
      <c r="BF463" s="34" t="str">
        <f t="shared" si="401"/>
        <v/>
      </c>
      <c r="BG463" s="34" t="str">
        <f t="shared" si="402"/>
        <v/>
      </c>
      <c r="BH463" s="34" t="str">
        <f t="shared" si="403"/>
        <v/>
      </c>
      <c r="BI463" s="34" t="str">
        <f t="shared" si="404"/>
        <v/>
      </c>
      <c r="BJ463" s="34" t="str">
        <f t="shared" si="405"/>
        <v/>
      </c>
      <c r="BK463" s="34" t="str">
        <f t="shared" si="406"/>
        <v/>
      </c>
      <c r="BL463" s="34" t="str">
        <f t="shared" si="407"/>
        <v/>
      </c>
      <c r="BM463" s="34" t="str">
        <f t="shared" si="408"/>
        <v/>
      </c>
      <c r="BN463" s="36" t="e">
        <f t="shared" si="397"/>
        <v>#DIV/0!</v>
      </c>
      <c r="BO463" s="36" t="e">
        <f t="shared" si="398"/>
        <v>#DIV/0!</v>
      </c>
      <c r="BP463" s="37" t="str">
        <f t="shared" si="409"/>
        <v/>
      </c>
      <c r="BQ463" s="37" t="str">
        <f t="shared" si="410"/>
        <v/>
      </c>
      <c r="BR463" s="37" t="str">
        <f t="shared" si="411"/>
        <v/>
      </c>
      <c r="BS463" s="37" t="str">
        <f t="shared" si="412"/>
        <v/>
      </c>
      <c r="BT463" s="37" t="str">
        <f t="shared" si="413"/>
        <v/>
      </c>
      <c r="BU463" s="37" t="str">
        <f t="shared" si="414"/>
        <v/>
      </c>
      <c r="BV463" s="37" t="str">
        <f t="shared" si="415"/>
        <v/>
      </c>
      <c r="BW463" s="37" t="str">
        <f t="shared" si="416"/>
        <v/>
      </c>
      <c r="BX463" s="37" t="str">
        <f t="shared" si="417"/>
        <v/>
      </c>
      <c r="BY463" s="37" t="str">
        <f t="shared" si="418"/>
        <v/>
      </c>
      <c r="BZ463" s="37" t="str">
        <f t="shared" si="419"/>
        <v/>
      </c>
      <c r="CA463" s="37" t="str">
        <f t="shared" si="420"/>
        <v/>
      </c>
      <c r="CB463" s="37" t="str">
        <f t="shared" si="421"/>
        <v/>
      </c>
      <c r="CC463" s="37" t="str">
        <f t="shared" si="422"/>
        <v/>
      </c>
      <c r="CD463" s="37" t="str">
        <f t="shared" si="423"/>
        <v/>
      </c>
      <c r="CE463" s="37" t="str">
        <f t="shared" si="424"/>
        <v/>
      </c>
      <c r="CF463" s="37" t="str">
        <f t="shared" si="425"/>
        <v/>
      </c>
      <c r="CG463" s="37" t="str">
        <f t="shared" si="426"/>
        <v/>
      </c>
      <c r="CH463" s="37" t="str">
        <f t="shared" si="427"/>
        <v/>
      </c>
      <c r="CI463" s="37" t="str">
        <f t="shared" si="428"/>
        <v/>
      </c>
    </row>
    <row r="464" spans="1:87" ht="12.75">
      <c r="A464" s="16"/>
      <c r="B464" s="14" t="str">
        <f>'Gene Table'!E463</f>
        <v>HTR3A</v>
      </c>
      <c r="C464" s="14" t="s">
        <v>313</v>
      </c>
      <c r="D464" s="15" t="str">
        <f>IF(SUM('Test Sample Data'!D$3:D$98)&gt;10,IF(AND(ISNUMBER('Test Sample Data'!D463),'Test Sample Data'!D463&lt;$B$1,'Test Sample Data'!D463&gt;0),'Test Sample Data'!D463,$B$1),"")</f>
        <v/>
      </c>
      <c r="E464" s="15" t="str">
        <f>IF(SUM('Test Sample Data'!E$3:E$98)&gt;10,IF(AND(ISNUMBER('Test Sample Data'!E463),'Test Sample Data'!E463&lt;$B$1,'Test Sample Data'!E463&gt;0),'Test Sample Data'!E463,$B$1),"")</f>
        <v/>
      </c>
      <c r="F464" s="15" t="str">
        <f>IF(SUM('Test Sample Data'!F$3:F$98)&gt;10,IF(AND(ISNUMBER('Test Sample Data'!F463),'Test Sample Data'!F463&lt;$B$1,'Test Sample Data'!F463&gt;0),'Test Sample Data'!F463,$B$1),"")</f>
        <v/>
      </c>
      <c r="G464" s="15" t="str">
        <f>IF(SUM('Test Sample Data'!G$3:G$98)&gt;10,IF(AND(ISNUMBER('Test Sample Data'!G463),'Test Sample Data'!G463&lt;$B$1,'Test Sample Data'!G463&gt;0),'Test Sample Data'!G463,$B$1),"")</f>
        <v/>
      </c>
      <c r="H464" s="15" t="str">
        <f>IF(SUM('Test Sample Data'!H$3:H$98)&gt;10,IF(AND(ISNUMBER('Test Sample Data'!H463),'Test Sample Data'!H463&lt;$B$1,'Test Sample Data'!H463&gt;0),'Test Sample Data'!H463,$B$1),"")</f>
        <v/>
      </c>
      <c r="I464" s="15" t="str">
        <f>IF(SUM('Test Sample Data'!I$3:I$98)&gt;10,IF(AND(ISNUMBER('Test Sample Data'!I463),'Test Sample Data'!I463&lt;$B$1,'Test Sample Data'!I463&gt;0),'Test Sample Data'!I463,$B$1),"")</f>
        <v/>
      </c>
      <c r="J464" s="15" t="str">
        <f>IF(SUM('Test Sample Data'!J$3:J$98)&gt;10,IF(AND(ISNUMBER('Test Sample Data'!J463),'Test Sample Data'!J463&lt;$B$1,'Test Sample Data'!J463&gt;0),'Test Sample Data'!J463,$B$1),"")</f>
        <v/>
      </c>
      <c r="K464" s="15" t="str">
        <f>IF(SUM('Test Sample Data'!K$3:K$98)&gt;10,IF(AND(ISNUMBER('Test Sample Data'!K463),'Test Sample Data'!K463&lt;$B$1,'Test Sample Data'!K463&gt;0),'Test Sample Data'!K463,$B$1),"")</f>
        <v/>
      </c>
      <c r="L464" s="15" t="str">
        <f>IF(SUM('Test Sample Data'!L$3:L$98)&gt;10,IF(AND(ISNUMBER('Test Sample Data'!L463),'Test Sample Data'!L463&lt;$B$1,'Test Sample Data'!L463&gt;0),'Test Sample Data'!L463,$B$1),"")</f>
        <v/>
      </c>
      <c r="M464" s="15" t="str">
        <f>IF(SUM('Test Sample Data'!M$3:M$98)&gt;10,IF(AND(ISNUMBER('Test Sample Data'!M463),'Test Sample Data'!M463&lt;$B$1,'Test Sample Data'!M463&gt;0),'Test Sample Data'!M463,$B$1),"")</f>
        <v/>
      </c>
      <c r="N464" s="15" t="str">
        <f>'Gene Table'!E463</f>
        <v>HTR3A</v>
      </c>
      <c r="O464" s="14" t="s">
        <v>313</v>
      </c>
      <c r="P464" s="15" t="str">
        <f>IF(SUM('Control Sample Data'!D$3:D$98)&gt;10,IF(AND(ISNUMBER('Control Sample Data'!D463),'Control Sample Data'!D463&lt;$B$1,'Control Sample Data'!D463&gt;0),'Control Sample Data'!D463,$B$1),"")</f>
        <v/>
      </c>
      <c r="Q464" s="15" t="str">
        <f>IF(SUM('Control Sample Data'!E$3:E$98)&gt;10,IF(AND(ISNUMBER('Control Sample Data'!E463),'Control Sample Data'!E463&lt;$B$1,'Control Sample Data'!E463&gt;0),'Control Sample Data'!E463,$B$1),"")</f>
        <v/>
      </c>
      <c r="R464" s="15" t="str">
        <f>IF(SUM('Control Sample Data'!F$3:F$98)&gt;10,IF(AND(ISNUMBER('Control Sample Data'!F463),'Control Sample Data'!F463&lt;$B$1,'Control Sample Data'!F463&gt;0),'Control Sample Data'!F463,$B$1),"")</f>
        <v/>
      </c>
      <c r="S464" s="15" t="str">
        <f>IF(SUM('Control Sample Data'!G$3:G$98)&gt;10,IF(AND(ISNUMBER('Control Sample Data'!G463),'Control Sample Data'!G463&lt;$B$1,'Control Sample Data'!G463&gt;0),'Control Sample Data'!G463,$B$1),"")</f>
        <v/>
      </c>
      <c r="T464" s="15" t="str">
        <f>IF(SUM('Control Sample Data'!H$3:H$98)&gt;10,IF(AND(ISNUMBER('Control Sample Data'!H463),'Control Sample Data'!H463&lt;$B$1,'Control Sample Data'!H463&gt;0),'Control Sample Data'!H463,$B$1),"")</f>
        <v/>
      </c>
      <c r="U464" s="15" t="str">
        <f>IF(SUM('Control Sample Data'!I$3:I$98)&gt;10,IF(AND(ISNUMBER('Control Sample Data'!I463),'Control Sample Data'!I463&lt;$B$1,'Control Sample Data'!I463&gt;0),'Control Sample Data'!I463,$B$1),"")</f>
        <v/>
      </c>
      <c r="V464" s="15" t="str">
        <f>IF(SUM('Control Sample Data'!J$3:J$98)&gt;10,IF(AND(ISNUMBER('Control Sample Data'!J463),'Control Sample Data'!J463&lt;$B$1,'Control Sample Data'!J463&gt;0),'Control Sample Data'!J463,$B$1),"")</f>
        <v/>
      </c>
      <c r="W464" s="15" t="str">
        <f>IF(SUM('Control Sample Data'!K$3:K$98)&gt;10,IF(AND(ISNUMBER('Control Sample Data'!K463),'Control Sample Data'!K463&lt;$B$1,'Control Sample Data'!K463&gt;0),'Control Sample Data'!K463,$B$1),"")</f>
        <v/>
      </c>
      <c r="X464" s="15" t="str">
        <f>IF(SUM('Control Sample Data'!L$3:L$98)&gt;10,IF(AND(ISNUMBER('Control Sample Data'!L463),'Control Sample Data'!L463&lt;$B$1,'Control Sample Data'!L463&gt;0),'Control Sample Data'!L463,$B$1),"")</f>
        <v/>
      </c>
      <c r="Y464" s="15" t="str">
        <f>IF(SUM('Control Sample Data'!M$3:M$98)&gt;10,IF(AND(ISNUMBER('Control Sample Data'!M463),'Control Sample Data'!M463&lt;$B$1,'Control Sample Data'!M463&gt;0),'Control Sample Data'!M463,$B$1),"")</f>
        <v/>
      </c>
      <c r="AT464" s="34" t="str">
        <f t="shared" si="429"/>
        <v/>
      </c>
      <c r="AU464" s="34" t="str">
        <f t="shared" si="430"/>
        <v/>
      </c>
      <c r="AV464" s="34" t="str">
        <f t="shared" si="431"/>
        <v/>
      </c>
      <c r="AW464" s="34" t="str">
        <f t="shared" si="432"/>
        <v/>
      </c>
      <c r="AX464" s="34" t="str">
        <f t="shared" si="433"/>
        <v/>
      </c>
      <c r="AY464" s="34" t="str">
        <f t="shared" si="434"/>
        <v/>
      </c>
      <c r="AZ464" s="34" t="str">
        <f t="shared" si="435"/>
        <v/>
      </c>
      <c r="BA464" s="34" t="str">
        <f t="shared" si="436"/>
        <v/>
      </c>
      <c r="BB464" s="34" t="str">
        <f t="shared" si="437"/>
        <v/>
      </c>
      <c r="BC464" s="34" t="str">
        <f t="shared" si="437"/>
        <v/>
      </c>
      <c r="BD464" s="34" t="str">
        <f t="shared" si="399"/>
        <v/>
      </c>
      <c r="BE464" s="34" t="str">
        <f t="shared" si="400"/>
        <v/>
      </c>
      <c r="BF464" s="34" t="str">
        <f t="shared" si="401"/>
        <v/>
      </c>
      <c r="BG464" s="34" t="str">
        <f t="shared" si="402"/>
        <v/>
      </c>
      <c r="BH464" s="34" t="str">
        <f t="shared" si="403"/>
        <v/>
      </c>
      <c r="BI464" s="34" t="str">
        <f t="shared" si="404"/>
        <v/>
      </c>
      <c r="BJ464" s="34" t="str">
        <f t="shared" si="405"/>
        <v/>
      </c>
      <c r="BK464" s="34" t="str">
        <f t="shared" si="406"/>
        <v/>
      </c>
      <c r="BL464" s="34" t="str">
        <f t="shared" si="407"/>
        <v/>
      </c>
      <c r="BM464" s="34" t="str">
        <f t="shared" si="408"/>
        <v/>
      </c>
      <c r="BN464" s="36" t="e">
        <f t="shared" si="397"/>
        <v>#DIV/0!</v>
      </c>
      <c r="BO464" s="36" t="e">
        <f t="shared" si="398"/>
        <v>#DIV/0!</v>
      </c>
      <c r="BP464" s="37" t="str">
        <f t="shared" si="409"/>
        <v/>
      </c>
      <c r="BQ464" s="37" t="str">
        <f t="shared" si="410"/>
        <v/>
      </c>
      <c r="BR464" s="37" t="str">
        <f t="shared" si="411"/>
        <v/>
      </c>
      <c r="BS464" s="37" t="str">
        <f t="shared" si="412"/>
        <v/>
      </c>
      <c r="BT464" s="37" t="str">
        <f t="shared" si="413"/>
        <v/>
      </c>
      <c r="BU464" s="37" t="str">
        <f t="shared" si="414"/>
        <v/>
      </c>
      <c r="BV464" s="37" t="str">
        <f t="shared" si="415"/>
        <v/>
      </c>
      <c r="BW464" s="37" t="str">
        <f t="shared" si="416"/>
        <v/>
      </c>
      <c r="BX464" s="37" t="str">
        <f t="shared" si="417"/>
        <v/>
      </c>
      <c r="BY464" s="37" t="str">
        <f t="shared" si="418"/>
        <v/>
      </c>
      <c r="BZ464" s="37" t="str">
        <f t="shared" si="419"/>
        <v/>
      </c>
      <c r="CA464" s="37" t="str">
        <f t="shared" si="420"/>
        <v/>
      </c>
      <c r="CB464" s="37" t="str">
        <f t="shared" si="421"/>
        <v/>
      </c>
      <c r="CC464" s="37" t="str">
        <f t="shared" si="422"/>
        <v/>
      </c>
      <c r="CD464" s="37" t="str">
        <f t="shared" si="423"/>
        <v/>
      </c>
      <c r="CE464" s="37" t="str">
        <f t="shared" si="424"/>
        <v/>
      </c>
      <c r="CF464" s="37" t="str">
        <f t="shared" si="425"/>
        <v/>
      </c>
      <c r="CG464" s="37" t="str">
        <f t="shared" si="426"/>
        <v/>
      </c>
      <c r="CH464" s="37" t="str">
        <f t="shared" si="427"/>
        <v/>
      </c>
      <c r="CI464" s="37" t="str">
        <f t="shared" si="428"/>
        <v/>
      </c>
    </row>
    <row r="465" spans="1:87" ht="12.75">
      <c r="A465" s="16"/>
      <c r="B465" s="14" t="str">
        <f>'Gene Table'!E464</f>
        <v>HSD11B1</v>
      </c>
      <c r="C465" s="14" t="s">
        <v>317</v>
      </c>
      <c r="D465" s="15" t="str">
        <f>IF(SUM('Test Sample Data'!D$3:D$98)&gt;10,IF(AND(ISNUMBER('Test Sample Data'!D464),'Test Sample Data'!D464&lt;$B$1,'Test Sample Data'!D464&gt;0),'Test Sample Data'!D464,$B$1),"")</f>
        <v/>
      </c>
      <c r="E465" s="15" t="str">
        <f>IF(SUM('Test Sample Data'!E$3:E$98)&gt;10,IF(AND(ISNUMBER('Test Sample Data'!E464),'Test Sample Data'!E464&lt;$B$1,'Test Sample Data'!E464&gt;0),'Test Sample Data'!E464,$B$1),"")</f>
        <v/>
      </c>
      <c r="F465" s="15" t="str">
        <f>IF(SUM('Test Sample Data'!F$3:F$98)&gt;10,IF(AND(ISNUMBER('Test Sample Data'!F464),'Test Sample Data'!F464&lt;$B$1,'Test Sample Data'!F464&gt;0),'Test Sample Data'!F464,$B$1),"")</f>
        <v/>
      </c>
      <c r="G465" s="15" t="str">
        <f>IF(SUM('Test Sample Data'!G$3:G$98)&gt;10,IF(AND(ISNUMBER('Test Sample Data'!G464),'Test Sample Data'!G464&lt;$B$1,'Test Sample Data'!G464&gt;0),'Test Sample Data'!G464,$B$1),"")</f>
        <v/>
      </c>
      <c r="H465" s="15" t="str">
        <f>IF(SUM('Test Sample Data'!H$3:H$98)&gt;10,IF(AND(ISNUMBER('Test Sample Data'!H464),'Test Sample Data'!H464&lt;$B$1,'Test Sample Data'!H464&gt;0),'Test Sample Data'!H464,$B$1),"")</f>
        <v/>
      </c>
      <c r="I465" s="15" t="str">
        <f>IF(SUM('Test Sample Data'!I$3:I$98)&gt;10,IF(AND(ISNUMBER('Test Sample Data'!I464),'Test Sample Data'!I464&lt;$B$1,'Test Sample Data'!I464&gt;0),'Test Sample Data'!I464,$B$1),"")</f>
        <v/>
      </c>
      <c r="J465" s="15" t="str">
        <f>IF(SUM('Test Sample Data'!J$3:J$98)&gt;10,IF(AND(ISNUMBER('Test Sample Data'!J464),'Test Sample Data'!J464&lt;$B$1,'Test Sample Data'!J464&gt;0),'Test Sample Data'!J464,$B$1),"")</f>
        <v/>
      </c>
      <c r="K465" s="15" t="str">
        <f>IF(SUM('Test Sample Data'!K$3:K$98)&gt;10,IF(AND(ISNUMBER('Test Sample Data'!K464),'Test Sample Data'!K464&lt;$B$1,'Test Sample Data'!K464&gt;0),'Test Sample Data'!K464,$B$1),"")</f>
        <v/>
      </c>
      <c r="L465" s="15" t="str">
        <f>IF(SUM('Test Sample Data'!L$3:L$98)&gt;10,IF(AND(ISNUMBER('Test Sample Data'!L464),'Test Sample Data'!L464&lt;$B$1,'Test Sample Data'!L464&gt;0),'Test Sample Data'!L464,$B$1),"")</f>
        <v/>
      </c>
      <c r="M465" s="15" t="str">
        <f>IF(SUM('Test Sample Data'!M$3:M$98)&gt;10,IF(AND(ISNUMBER('Test Sample Data'!M464),'Test Sample Data'!M464&lt;$B$1,'Test Sample Data'!M464&gt;0),'Test Sample Data'!M464,$B$1),"")</f>
        <v/>
      </c>
      <c r="N465" s="15" t="str">
        <f>'Gene Table'!E464</f>
        <v>HSD11B1</v>
      </c>
      <c r="O465" s="14" t="s">
        <v>317</v>
      </c>
      <c r="P465" s="15" t="str">
        <f>IF(SUM('Control Sample Data'!D$3:D$98)&gt;10,IF(AND(ISNUMBER('Control Sample Data'!D464),'Control Sample Data'!D464&lt;$B$1,'Control Sample Data'!D464&gt;0),'Control Sample Data'!D464,$B$1),"")</f>
        <v/>
      </c>
      <c r="Q465" s="15" t="str">
        <f>IF(SUM('Control Sample Data'!E$3:E$98)&gt;10,IF(AND(ISNUMBER('Control Sample Data'!E464),'Control Sample Data'!E464&lt;$B$1,'Control Sample Data'!E464&gt;0),'Control Sample Data'!E464,$B$1),"")</f>
        <v/>
      </c>
      <c r="R465" s="15" t="str">
        <f>IF(SUM('Control Sample Data'!F$3:F$98)&gt;10,IF(AND(ISNUMBER('Control Sample Data'!F464),'Control Sample Data'!F464&lt;$B$1,'Control Sample Data'!F464&gt;0),'Control Sample Data'!F464,$B$1),"")</f>
        <v/>
      </c>
      <c r="S465" s="15" t="str">
        <f>IF(SUM('Control Sample Data'!G$3:G$98)&gt;10,IF(AND(ISNUMBER('Control Sample Data'!G464),'Control Sample Data'!G464&lt;$B$1,'Control Sample Data'!G464&gt;0),'Control Sample Data'!G464,$B$1),"")</f>
        <v/>
      </c>
      <c r="T465" s="15" t="str">
        <f>IF(SUM('Control Sample Data'!H$3:H$98)&gt;10,IF(AND(ISNUMBER('Control Sample Data'!H464),'Control Sample Data'!H464&lt;$B$1,'Control Sample Data'!H464&gt;0),'Control Sample Data'!H464,$B$1),"")</f>
        <v/>
      </c>
      <c r="U465" s="15" t="str">
        <f>IF(SUM('Control Sample Data'!I$3:I$98)&gt;10,IF(AND(ISNUMBER('Control Sample Data'!I464),'Control Sample Data'!I464&lt;$B$1,'Control Sample Data'!I464&gt;0),'Control Sample Data'!I464,$B$1),"")</f>
        <v/>
      </c>
      <c r="V465" s="15" t="str">
        <f>IF(SUM('Control Sample Data'!J$3:J$98)&gt;10,IF(AND(ISNUMBER('Control Sample Data'!J464),'Control Sample Data'!J464&lt;$B$1,'Control Sample Data'!J464&gt;0),'Control Sample Data'!J464,$B$1),"")</f>
        <v/>
      </c>
      <c r="W465" s="15" t="str">
        <f>IF(SUM('Control Sample Data'!K$3:K$98)&gt;10,IF(AND(ISNUMBER('Control Sample Data'!K464),'Control Sample Data'!K464&lt;$B$1,'Control Sample Data'!K464&gt;0),'Control Sample Data'!K464,$B$1),"")</f>
        <v/>
      </c>
      <c r="X465" s="15" t="str">
        <f>IF(SUM('Control Sample Data'!L$3:L$98)&gt;10,IF(AND(ISNUMBER('Control Sample Data'!L464),'Control Sample Data'!L464&lt;$B$1,'Control Sample Data'!L464&gt;0),'Control Sample Data'!L464,$B$1),"")</f>
        <v/>
      </c>
      <c r="Y465" s="15" t="str">
        <f>IF(SUM('Control Sample Data'!M$3:M$98)&gt;10,IF(AND(ISNUMBER('Control Sample Data'!M464),'Control Sample Data'!M464&lt;$B$1,'Control Sample Data'!M464&gt;0),'Control Sample Data'!M464,$B$1),"")</f>
        <v/>
      </c>
      <c r="AT465" s="34" t="str">
        <f t="shared" si="429"/>
        <v/>
      </c>
      <c r="AU465" s="34" t="str">
        <f t="shared" si="430"/>
        <v/>
      </c>
      <c r="AV465" s="34" t="str">
        <f t="shared" si="431"/>
        <v/>
      </c>
      <c r="AW465" s="34" t="str">
        <f t="shared" si="432"/>
        <v/>
      </c>
      <c r="AX465" s="34" t="str">
        <f t="shared" si="433"/>
        <v/>
      </c>
      <c r="AY465" s="34" t="str">
        <f t="shared" si="434"/>
        <v/>
      </c>
      <c r="AZ465" s="34" t="str">
        <f t="shared" si="435"/>
        <v/>
      </c>
      <c r="BA465" s="34" t="str">
        <f t="shared" si="436"/>
        <v/>
      </c>
      <c r="BB465" s="34" t="str">
        <f t="shared" si="437"/>
        <v/>
      </c>
      <c r="BC465" s="34" t="str">
        <f t="shared" si="437"/>
        <v/>
      </c>
      <c r="BD465" s="34" t="str">
        <f t="shared" si="399"/>
        <v/>
      </c>
      <c r="BE465" s="34" t="str">
        <f t="shared" si="400"/>
        <v/>
      </c>
      <c r="BF465" s="34" t="str">
        <f t="shared" si="401"/>
        <v/>
      </c>
      <c r="BG465" s="34" t="str">
        <f t="shared" si="402"/>
        <v/>
      </c>
      <c r="BH465" s="34" t="str">
        <f t="shared" si="403"/>
        <v/>
      </c>
      <c r="BI465" s="34" t="str">
        <f t="shared" si="404"/>
        <v/>
      </c>
      <c r="BJ465" s="34" t="str">
        <f t="shared" si="405"/>
        <v/>
      </c>
      <c r="BK465" s="34" t="str">
        <f t="shared" si="406"/>
        <v/>
      </c>
      <c r="BL465" s="34" t="str">
        <f t="shared" si="407"/>
        <v/>
      </c>
      <c r="BM465" s="34" t="str">
        <f t="shared" si="408"/>
        <v/>
      </c>
      <c r="BN465" s="36" t="e">
        <f t="shared" si="397"/>
        <v>#DIV/0!</v>
      </c>
      <c r="BO465" s="36" t="e">
        <f t="shared" si="398"/>
        <v>#DIV/0!</v>
      </c>
      <c r="BP465" s="37" t="str">
        <f t="shared" si="409"/>
        <v/>
      </c>
      <c r="BQ465" s="37" t="str">
        <f t="shared" si="410"/>
        <v/>
      </c>
      <c r="BR465" s="37" t="str">
        <f t="shared" si="411"/>
        <v/>
      </c>
      <c r="BS465" s="37" t="str">
        <f t="shared" si="412"/>
        <v/>
      </c>
      <c r="BT465" s="37" t="str">
        <f t="shared" si="413"/>
        <v/>
      </c>
      <c r="BU465" s="37" t="str">
        <f t="shared" si="414"/>
        <v/>
      </c>
      <c r="BV465" s="37" t="str">
        <f t="shared" si="415"/>
        <v/>
      </c>
      <c r="BW465" s="37" t="str">
        <f t="shared" si="416"/>
        <v/>
      </c>
      <c r="BX465" s="37" t="str">
        <f t="shared" si="417"/>
        <v/>
      </c>
      <c r="BY465" s="37" t="str">
        <f t="shared" si="418"/>
        <v/>
      </c>
      <c r="BZ465" s="37" t="str">
        <f t="shared" si="419"/>
        <v/>
      </c>
      <c r="CA465" s="37" t="str">
        <f t="shared" si="420"/>
        <v/>
      </c>
      <c r="CB465" s="37" t="str">
        <f t="shared" si="421"/>
        <v/>
      </c>
      <c r="CC465" s="37" t="str">
        <f t="shared" si="422"/>
        <v/>
      </c>
      <c r="CD465" s="37" t="str">
        <f t="shared" si="423"/>
        <v/>
      </c>
      <c r="CE465" s="37" t="str">
        <f t="shared" si="424"/>
        <v/>
      </c>
      <c r="CF465" s="37" t="str">
        <f t="shared" si="425"/>
        <v/>
      </c>
      <c r="CG465" s="37" t="str">
        <f t="shared" si="426"/>
        <v/>
      </c>
      <c r="CH465" s="37" t="str">
        <f t="shared" si="427"/>
        <v/>
      </c>
      <c r="CI465" s="37" t="str">
        <f t="shared" si="428"/>
        <v/>
      </c>
    </row>
    <row r="466" spans="1:87" ht="12.75">
      <c r="A466" s="16"/>
      <c r="B466" s="14" t="str">
        <f>'Gene Table'!E465</f>
        <v>HSD3B1</v>
      </c>
      <c r="C466" s="14" t="s">
        <v>321</v>
      </c>
      <c r="D466" s="15" t="str">
        <f>IF(SUM('Test Sample Data'!D$3:D$98)&gt;10,IF(AND(ISNUMBER('Test Sample Data'!D465),'Test Sample Data'!D465&lt;$B$1,'Test Sample Data'!D465&gt;0),'Test Sample Data'!D465,$B$1),"")</f>
        <v/>
      </c>
      <c r="E466" s="15" t="str">
        <f>IF(SUM('Test Sample Data'!E$3:E$98)&gt;10,IF(AND(ISNUMBER('Test Sample Data'!E465),'Test Sample Data'!E465&lt;$B$1,'Test Sample Data'!E465&gt;0),'Test Sample Data'!E465,$B$1),"")</f>
        <v/>
      </c>
      <c r="F466" s="15" t="str">
        <f>IF(SUM('Test Sample Data'!F$3:F$98)&gt;10,IF(AND(ISNUMBER('Test Sample Data'!F465),'Test Sample Data'!F465&lt;$B$1,'Test Sample Data'!F465&gt;0),'Test Sample Data'!F465,$B$1),"")</f>
        <v/>
      </c>
      <c r="G466" s="15" t="str">
        <f>IF(SUM('Test Sample Data'!G$3:G$98)&gt;10,IF(AND(ISNUMBER('Test Sample Data'!G465),'Test Sample Data'!G465&lt;$B$1,'Test Sample Data'!G465&gt;0),'Test Sample Data'!G465,$B$1),"")</f>
        <v/>
      </c>
      <c r="H466" s="15" t="str">
        <f>IF(SUM('Test Sample Data'!H$3:H$98)&gt;10,IF(AND(ISNUMBER('Test Sample Data'!H465),'Test Sample Data'!H465&lt;$B$1,'Test Sample Data'!H465&gt;0),'Test Sample Data'!H465,$B$1),"")</f>
        <v/>
      </c>
      <c r="I466" s="15" t="str">
        <f>IF(SUM('Test Sample Data'!I$3:I$98)&gt;10,IF(AND(ISNUMBER('Test Sample Data'!I465),'Test Sample Data'!I465&lt;$B$1,'Test Sample Data'!I465&gt;0),'Test Sample Data'!I465,$B$1),"")</f>
        <v/>
      </c>
      <c r="J466" s="15" t="str">
        <f>IF(SUM('Test Sample Data'!J$3:J$98)&gt;10,IF(AND(ISNUMBER('Test Sample Data'!J465),'Test Sample Data'!J465&lt;$B$1,'Test Sample Data'!J465&gt;0),'Test Sample Data'!J465,$B$1),"")</f>
        <v/>
      </c>
      <c r="K466" s="15" t="str">
        <f>IF(SUM('Test Sample Data'!K$3:K$98)&gt;10,IF(AND(ISNUMBER('Test Sample Data'!K465),'Test Sample Data'!K465&lt;$B$1,'Test Sample Data'!K465&gt;0),'Test Sample Data'!K465,$B$1),"")</f>
        <v/>
      </c>
      <c r="L466" s="15" t="str">
        <f>IF(SUM('Test Sample Data'!L$3:L$98)&gt;10,IF(AND(ISNUMBER('Test Sample Data'!L465),'Test Sample Data'!L465&lt;$B$1,'Test Sample Data'!L465&gt;0),'Test Sample Data'!L465,$B$1),"")</f>
        <v/>
      </c>
      <c r="M466" s="15" t="str">
        <f>IF(SUM('Test Sample Data'!M$3:M$98)&gt;10,IF(AND(ISNUMBER('Test Sample Data'!M465),'Test Sample Data'!M465&lt;$B$1,'Test Sample Data'!M465&gt;0),'Test Sample Data'!M465,$B$1),"")</f>
        <v/>
      </c>
      <c r="N466" s="15" t="str">
        <f>'Gene Table'!E465</f>
        <v>HSD3B1</v>
      </c>
      <c r="O466" s="14" t="s">
        <v>321</v>
      </c>
      <c r="P466" s="15" t="str">
        <f>IF(SUM('Control Sample Data'!D$3:D$98)&gt;10,IF(AND(ISNUMBER('Control Sample Data'!D465),'Control Sample Data'!D465&lt;$B$1,'Control Sample Data'!D465&gt;0),'Control Sample Data'!D465,$B$1),"")</f>
        <v/>
      </c>
      <c r="Q466" s="15" t="str">
        <f>IF(SUM('Control Sample Data'!E$3:E$98)&gt;10,IF(AND(ISNUMBER('Control Sample Data'!E465),'Control Sample Data'!E465&lt;$B$1,'Control Sample Data'!E465&gt;0),'Control Sample Data'!E465,$B$1),"")</f>
        <v/>
      </c>
      <c r="R466" s="15" t="str">
        <f>IF(SUM('Control Sample Data'!F$3:F$98)&gt;10,IF(AND(ISNUMBER('Control Sample Data'!F465),'Control Sample Data'!F465&lt;$B$1,'Control Sample Data'!F465&gt;0),'Control Sample Data'!F465,$B$1),"")</f>
        <v/>
      </c>
      <c r="S466" s="15" t="str">
        <f>IF(SUM('Control Sample Data'!G$3:G$98)&gt;10,IF(AND(ISNUMBER('Control Sample Data'!G465),'Control Sample Data'!G465&lt;$B$1,'Control Sample Data'!G465&gt;0),'Control Sample Data'!G465,$B$1),"")</f>
        <v/>
      </c>
      <c r="T466" s="15" t="str">
        <f>IF(SUM('Control Sample Data'!H$3:H$98)&gt;10,IF(AND(ISNUMBER('Control Sample Data'!H465),'Control Sample Data'!H465&lt;$B$1,'Control Sample Data'!H465&gt;0),'Control Sample Data'!H465,$B$1),"")</f>
        <v/>
      </c>
      <c r="U466" s="15" t="str">
        <f>IF(SUM('Control Sample Data'!I$3:I$98)&gt;10,IF(AND(ISNUMBER('Control Sample Data'!I465),'Control Sample Data'!I465&lt;$B$1,'Control Sample Data'!I465&gt;0),'Control Sample Data'!I465,$B$1),"")</f>
        <v/>
      </c>
      <c r="V466" s="15" t="str">
        <f>IF(SUM('Control Sample Data'!J$3:J$98)&gt;10,IF(AND(ISNUMBER('Control Sample Data'!J465),'Control Sample Data'!J465&lt;$B$1,'Control Sample Data'!J465&gt;0),'Control Sample Data'!J465,$B$1),"")</f>
        <v/>
      </c>
      <c r="W466" s="15" t="str">
        <f>IF(SUM('Control Sample Data'!K$3:K$98)&gt;10,IF(AND(ISNUMBER('Control Sample Data'!K465),'Control Sample Data'!K465&lt;$B$1,'Control Sample Data'!K465&gt;0),'Control Sample Data'!K465,$B$1),"")</f>
        <v/>
      </c>
      <c r="X466" s="15" t="str">
        <f>IF(SUM('Control Sample Data'!L$3:L$98)&gt;10,IF(AND(ISNUMBER('Control Sample Data'!L465),'Control Sample Data'!L465&lt;$B$1,'Control Sample Data'!L465&gt;0),'Control Sample Data'!L465,$B$1),"")</f>
        <v/>
      </c>
      <c r="Y466" s="15" t="str">
        <f>IF(SUM('Control Sample Data'!M$3:M$98)&gt;10,IF(AND(ISNUMBER('Control Sample Data'!M465),'Control Sample Data'!M465&lt;$B$1,'Control Sample Data'!M465&gt;0),'Control Sample Data'!M465,$B$1),"")</f>
        <v/>
      </c>
      <c r="AT466" s="34" t="str">
        <f t="shared" si="429"/>
        <v/>
      </c>
      <c r="AU466" s="34" t="str">
        <f t="shared" si="430"/>
        <v/>
      </c>
      <c r="AV466" s="34" t="str">
        <f t="shared" si="431"/>
        <v/>
      </c>
      <c r="AW466" s="34" t="str">
        <f t="shared" si="432"/>
        <v/>
      </c>
      <c r="AX466" s="34" t="str">
        <f t="shared" si="433"/>
        <v/>
      </c>
      <c r="AY466" s="34" t="str">
        <f t="shared" si="434"/>
        <v/>
      </c>
      <c r="AZ466" s="34" t="str">
        <f t="shared" si="435"/>
        <v/>
      </c>
      <c r="BA466" s="34" t="str">
        <f t="shared" si="436"/>
        <v/>
      </c>
      <c r="BB466" s="34" t="str">
        <f t="shared" si="437"/>
        <v/>
      </c>
      <c r="BC466" s="34" t="str">
        <f t="shared" si="437"/>
        <v/>
      </c>
      <c r="BD466" s="34" t="str">
        <f t="shared" si="399"/>
        <v/>
      </c>
      <c r="BE466" s="34" t="str">
        <f t="shared" si="400"/>
        <v/>
      </c>
      <c r="BF466" s="34" t="str">
        <f t="shared" si="401"/>
        <v/>
      </c>
      <c r="BG466" s="34" t="str">
        <f t="shared" si="402"/>
        <v/>
      </c>
      <c r="BH466" s="34" t="str">
        <f t="shared" si="403"/>
        <v/>
      </c>
      <c r="BI466" s="34" t="str">
        <f t="shared" si="404"/>
        <v/>
      </c>
      <c r="BJ466" s="34" t="str">
        <f t="shared" si="405"/>
        <v/>
      </c>
      <c r="BK466" s="34" t="str">
        <f t="shared" si="406"/>
        <v/>
      </c>
      <c r="BL466" s="34" t="str">
        <f t="shared" si="407"/>
        <v/>
      </c>
      <c r="BM466" s="34" t="str">
        <f t="shared" si="408"/>
        <v/>
      </c>
      <c r="BN466" s="36" t="e">
        <f t="shared" si="397"/>
        <v>#DIV/0!</v>
      </c>
      <c r="BO466" s="36" t="e">
        <f t="shared" si="398"/>
        <v>#DIV/0!</v>
      </c>
      <c r="BP466" s="37" t="str">
        <f t="shared" si="409"/>
        <v/>
      </c>
      <c r="BQ466" s="37" t="str">
        <f t="shared" si="410"/>
        <v/>
      </c>
      <c r="BR466" s="37" t="str">
        <f t="shared" si="411"/>
        <v/>
      </c>
      <c r="BS466" s="37" t="str">
        <f t="shared" si="412"/>
        <v/>
      </c>
      <c r="BT466" s="37" t="str">
        <f t="shared" si="413"/>
        <v/>
      </c>
      <c r="BU466" s="37" t="str">
        <f t="shared" si="414"/>
        <v/>
      </c>
      <c r="BV466" s="37" t="str">
        <f t="shared" si="415"/>
        <v/>
      </c>
      <c r="BW466" s="37" t="str">
        <f t="shared" si="416"/>
        <v/>
      </c>
      <c r="BX466" s="37" t="str">
        <f t="shared" si="417"/>
        <v/>
      </c>
      <c r="BY466" s="37" t="str">
        <f t="shared" si="418"/>
        <v/>
      </c>
      <c r="BZ466" s="37" t="str">
        <f t="shared" si="419"/>
        <v/>
      </c>
      <c r="CA466" s="37" t="str">
        <f t="shared" si="420"/>
        <v/>
      </c>
      <c r="CB466" s="37" t="str">
        <f t="shared" si="421"/>
        <v/>
      </c>
      <c r="CC466" s="37" t="str">
        <f t="shared" si="422"/>
        <v/>
      </c>
      <c r="CD466" s="37" t="str">
        <f t="shared" si="423"/>
        <v/>
      </c>
      <c r="CE466" s="37" t="str">
        <f t="shared" si="424"/>
        <v/>
      </c>
      <c r="CF466" s="37" t="str">
        <f t="shared" si="425"/>
        <v/>
      </c>
      <c r="CG466" s="37" t="str">
        <f t="shared" si="426"/>
        <v/>
      </c>
      <c r="CH466" s="37" t="str">
        <f t="shared" si="427"/>
        <v/>
      </c>
      <c r="CI466" s="37" t="str">
        <f t="shared" si="428"/>
        <v/>
      </c>
    </row>
    <row r="467" spans="1:87" ht="12.75">
      <c r="A467" s="16"/>
      <c r="B467" s="14" t="str">
        <f>'Gene Table'!E466</f>
        <v>PRMT1</v>
      </c>
      <c r="C467" s="14" t="s">
        <v>325</v>
      </c>
      <c r="D467" s="15" t="str">
        <f>IF(SUM('Test Sample Data'!D$3:D$98)&gt;10,IF(AND(ISNUMBER('Test Sample Data'!D466),'Test Sample Data'!D466&lt;$B$1,'Test Sample Data'!D466&gt;0),'Test Sample Data'!D466,$B$1),"")</f>
        <v/>
      </c>
      <c r="E467" s="15" t="str">
        <f>IF(SUM('Test Sample Data'!E$3:E$98)&gt;10,IF(AND(ISNUMBER('Test Sample Data'!E466),'Test Sample Data'!E466&lt;$B$1,'Test Sample Data'!E466&gt;0),'Test Sample Data'!E466,$B$1),"")</f>
        <v/>
      </c>
      <c r="F467" s="15" t="str">
        <f>IF(SUM('Test Sample Data'!F$3:F$98)&gt;10,IF(AND(ISNUMBER('Test Sample Data'!F466),'Test Sample Data'!F466&lt;$B$1,'Test Sample Data'!F466&gt;0),'Test Sample Data'!F466,$B$1),"")</f>
        <v/>
      </c>
      <c r="G467" s="15" t="str">
        <f>IF(SUM('Test Sample Data'!G$3:G$98)&gt;10,IF(AND(ISNUMBER('Test Sample Data'!G466),'Test Sample Data'!G466&lt;$B$1,'Test Sample Data'!G466&gt;0),'Test Sample Data'!G466,$B$1),"")</f>
        <v/>
      </c>
      <c r="H467" s="15" t="str">
        <f>IF(SUM('Test Sample Data'!H$3:H$98)&gt;10,IF(AND(ISNUMBER('Test Sample Data'!H466),'Test Sample Data'!H466&lt;$B$1,'Test Sample Data'!H466&gt;0),'Test Sample Data'!H466,$B$1),"")</f>
        <v/>
      </c>
      <c r="I467" s="15" t="str">
        <f>IF(SUM('Test Sample Data'!I$3:I$98)&gt;10,IF(AND(ISNUMBER('Test Sample Data'!I466),'Test Sample Data'!I466&lt;$B$1,'Test Sample Data'!I466&gt;0),'Test Sample Data'!I466,$B$1),"")</f>
        <v/>
      </c>
      <c r="J467" s="15" t="str">
        <f>IF(SUM('Test Sample Data'!J$3:J$98)&gt;10,IF(AND(ISNUMBER('Test Sample Data'!J466),'Test Sample Data'!J466&lt;$B$1,'Test Sample Data'!J466&gt;0),'Test Sample Data'!J466,$B$1),"")</f>
        <v/>
      </c>
      <c r="K467" s="15" t="str">
        <f>IF(SUM('Test Sample Data'!K$3:K$98)&gt;10,IF(AND(ISNUMBER('Test Sample Data'!K466),'Test Sample Data'!K466&lt;$B$1,'Test Sample Data'!K466&gt;0),'Test Sample Data'!K466,$B$1),"")</f>
        <v/>
      </c>
      <c r="L467" s="15" t="str">
        <f>IF(SUM('Test Sample Data'!L$3:L$98)&gt;10,IF(AND(ISNUMBER('Test Sample Data'!L466),'Test Sample Data'!L466&lt;$B$1,'Test Sample Data'!L466&gt;0),'Test Sample Data'!L466,$B$1),"")</f>
        <v/>
      </c>
      <c r="M467" s="15" t="str">
        <f>IF(SUM('Test Sample Data'!M$3:M$98)&gt;10,IF(AND(ISNUMBER('Test Sample Data'!M466),'Test Sample Data'!M466&lt;$B$1,'Test Sample Data'!M466&gt;0),'Test Sample Data'!M466,$B$1),"")</f>
        <v/>
      </c>
      <c r="N467" s="15" t="str">
        <f>'Gene Table'!E466</f>
        <v>PRMT1</v>
      </c>
      <c r="O467" s="14" t="s">
        <v>325</v>
      </c>
      <c r="P467" s="15" t="str">
        <f>IF(SUM('Control Sample Data'!D$3:D$98)&gt;10,IF(AND(ISNUMBER('Control Sample Data'!D466),'Control Sample Data'!D466&lt;$B$1,'Control Sample Data'!D466&gt;0),'Control Sample Data'!D466,$B$1),"")</f>
        <v/>
      </c>
      <c r="Q467" s="15" t="str">
        <f>IF(SUM('Control Sample Data'!E$3:E$98)&gt;10,IF(AND(ISNUMBER('Control Sample Data'!E466),'Control Sample Data'!E466&lt;$B$1,'Control Sample Data'!E466&gt;0),'Control Sample Data'!E466,$B$1),"")</f>
        <v/>
      </c>
      <c r="R467" s="15" t="str">
        <f>IF(SUM('Control Sample Data'!F$3:F$98)&gt;10,IF(AND(ISNUMBER('Control Sample Data'!F466),'Control Sample Data'!F466&lt;$B$1,'Control Sample Data'!F466&gt;0),'Control Sample Data'!F466,$B$1),"")</f>
        <v/>
      </c>
      <c r="S467" s="15" t="str">
        <f>IF(SUM('Control Sample Data'!G$3:G$98)&gt;10,IF(AND(ISNUMBER('Control Sample Data'!G466),'Control Sample Data'!G466&lt;$B$1,'Control Sample Data'!G466&gt;0),'Control Sample Data'!G466,$B$1),"")</f>
        <v/>
      </c>
      <c r="T467" s="15" t="str">
        <f>IF(SUM('Control Sample Data'!H$3:H$98)&gt;10,IF(AND(ISNUMBER('Control Sample Data'!H466),'Control Sample Data'!H466&lt;$B$1,'Control Sample Data'!H466&gt;0),'Control Sample Data'!H466,$B$1),"")</f>
        <v/>
      </c>
      <c r="U467" s="15" t="str">
        <f>IF(SUM('Control Sample Data'!I$3:I$98)&gt;10,IF(AND(ISNUMBER('Control Sample Data'!I466),'Control Sample Data'!I466&lt;$B$1,'Control Sample Data'!I466&gt;0),'Control Sample Data'!I466,$B$1),"")</f>
        <v/>
      </c>
      <c r="V467" s="15" t="str">
        <f>IF(SUM('Control Sample Data'!J$3:J$98)&gt;10,IF(AND(ISNUMBER('Control Sample Data'!J466),'Control Sample Data'!J466&lt;$B$1,'Control Sample Data'!J466&gt;0),'Control Sample Data'!J466,$B$1),"")</f>
        <v/>
      </c>
      <c r="W467" s="15" t="str">
        <f>IF(SUM('Control Sample Data'!K$3:K$98)&gt;10,IF(AND(ISNUMBER('Control Sample Data'!K466),'Control Sample Data'!K466&lt;$B$1,'Control Sample Data'!K466&gt;0),'Control Sample Data'!K466,$B$1),"")</f>
        <v/>
      </c>
      <c r="X467" s="15" t="str">
        <f>IF(SUM('Control Sample Data'!L$3:L$98)&gt;10,IF(AND(ISNUMBER('Control Sample Data'!L466),'Control Sample Data'!L466&lt;$B$1,'Control Sample Data'!L466&gt;0),'Control Sample Data'!L466,$B$1),"")</f>
        <v/>
      </c>
      <c r="Y467" s="15" t="str">
        <f>IF(SUM('Control Sample Data'!M$3:M$98)&gt;10,IF(AND(ISNUMBER('Control Sample Data'!M466),'Control Sample Data'!M466&lt;$B$1,'Control Sample Data'!M466&gt;0),'Control Sample Data'!M466,$B$1),"")</f>
        <v/>
      </c>
      <c r="AT467" s="34" t="str">
        <f t="shared" si="429"/>
        <v/>
      </c>
      <c r="AU467" s="34" t="str">
        <f t="shared" si="430"/>
        <v/>
      </c>
      <c r="AV467" s="34" t="str">
        <f t="shared" si="431"/>
        <v/>
      </c>
      <c r="AW467" s="34" t="str">
        <f t="shared" si="432"/>
        <v/>
      </c>
      <c r="AX467" s="34" t="str">
        <f t="shared" si="433"/>
        <v/>
      </c>
      <c r="AY467" s="34" t="str">
        <f t="shared" si="434"/>
        <v/>
      </c>
      <c r="AZ467" s="34" t="str">
        <f t="shared" si="435"/>
        <v/>
      </c>
      <c r="BA467" s="34" t="str">
        <f t="shared" si="436"/>
        <v/>
      </c>
      <c r="BB467" s="34" t="str">
        <f t="shared" si="437"/>
        <v/>
      </c>
      <c r="BC467" s="34" t="str">
        <f t="shared" si="437"/>
        <v/>
      </c>
      <c r="BD467" s="34" t="str">
        <f t="shared" si="399"/>
        <v/>
      </c>
      <c r="BE467" s="34" t="str">
        <f t="shared" si="400"/>
        <v/>
      </c>
      <c r="BF467" s="34" t="str">
        <f t="shared" si="401"/>
        <v/>
      </c>
      <c r="BG467" s="34" t="str">
        <f t="shared" si="402"/>
        <v/>
      </c>
      <c r="BH467" s="34" t="str">
        <f t="shared" si="403"/>
        <v/>
      </c>
      <c r="BI467" s="34" t="str">
        <f t="shared" si="404"/>
        <v/>
      </c>
      <c r="BJ467" s="34" t="str">
        <f t="shared" si="405"/>
        <v/>
      </c>
      <c r="BK467" s="34" t="str">
        <f t="shared" si="406"/>
        <v/>
      </c>
      <c r="BL467" s="34" t="str">
        <f t="shared" si="407"/>
        <v/>
      </c>
      <c r="BM467" s="34" t="str">
        <f t="shared" si="408"/>
        <v/>
      </c>
      <c r="BN467" s="36" t="e">
        <f t="shared" si="397"/>
        <v>#DIV/0!</v>
      </c>
      <c r="BO467" s="36" t="e">
        <f t="shared" si="398"/>
        <v>#DIV/0!</v>
      </c>
      <c r="BP467" s="37" t="str">
        <f t="shared" si="409"/>
        <v/>
      </c>
      <c r="BQ467" s="37" t="str">
        <f t="shared" si="410"/>
        <v/>
      </c>
      <c r="BR467" s="37" t="str">
        <f t="shared" si="411"/>
        <v/>
      </c>
      <c r="BS467" s="37" t="str">
        <f t="shared" si="412"/>
        <v/>
      </c>
      <c r="BT467" s="37" t="str">
        <f t="shared" si="413"/>
        <v/>
      </c>
      <c r="BU467" s="37" t="str">
        <f t="shared" si="414"/>
        <v/>
      </c>
      <c r="BV467" s="37" t="str">
        <f t="shared" si="415"/>
        <v/>
      </c>
      <c r="BW467" s="37" t="str">
        <f t="shared" si="416"/>
        <v/>
      </c>
      <c r="BX467" s="37" t="str">
        <f t="shared" si="417"/>
        <v/>
      </c>
      <c r="BY467" s="37" t="str">
        <f t="shared" si="418"/>
        <v/>
      </c>
      <c r="BZ467" s="37" t="str">
        <f t="shared" si="419"/>
        <v/>
      </c>
      <c r="CA467" s="37" t="str">
        <f t="shared" si="420"/>
        <v/>
      </c>
      <c r="CB467" s="37" t="str">
        <f t="shared" si="421"/>
        <v/>
      </c>
      <c r="CC467" s="37" t="str">
        <f t="shared" si="422"/>
        <v/>
      </c>
      <c r="CD467" s="37" t="str">
        <f t="shared" si="423"/>
        <v/>
      </c>
      <c r="CE467" s="37" t="str">
        <f t="shared" si="424"/>
        <v/>
      </c>
      <c r="CF467" s="37" t="str">
        <f t="shared" si="425"/>
        <v/>
      </c>
      <c r="CG467" s="37" t="str">
        <f t="shared" si="426"/>
        <v/>
      </c>
      <c r="CH467" s="37" t="str">
        <f t="shared" si="427"/>
        <v/>
      </c>
      <c r="CI467" s="37" t="str">
        <f t="shared" si="428"/>
        <v/>
      </c>
    </row>
    <row r="468" spans="1:87" ht="12.75">
      <c r="A468" s="16"/>
      <c r="B468" s="14" t="str">
        <f>'Gene Table'!E467</f>
        <v>HP</v>
      </c>
      <c r="C468" s="14" t="s">
        <v>329</v>
      </c>
      <c r="D468" s="15" t="str">
        <f>IF(SUM('Test Sample Data'!D$3:D$98)&gt;10,IF(AND(ISNUMBER('Test Sample Data'!D467),'Test Sample Data'!D467&lt;$B$1,'Test Sample Data'!D467&gt;0),'Test Sample Data'!D467,$B$1),"")</f>
        <v/>
      </c>
      <c r="E468" s="15" t="str">
        <f>IF(SUM('Test Sample Data'!E$3:E$98)&gt;10,IF(AND(ISNUMBER('Test Sample Data'!E467),'Test Sample Data'!E467&lt;$B$1,'Test Sample Data'!E467&gt;0),'Test Sample Data'!E467,$B$1),"")</f>
        <v/>
      </c>
      <c r="F468" s="15" t="str">
        <f>IF(SUM('Test Sample Data'!F$3:F$98)&gt;10,IF(AND(ISNUMBER('Test Sample Data'!F467),'Test Sample Data'!F467&lt;$B$1,'Test Sample Data'!F467&gt;0),'Test Sample Data'!F467,$B$1),"")</f>
        <v/>
      </c>
      <c r="G468" s="15" t="str">
        <f>IF(SUM('Test Sample Data'!G$3:G$98)&gt;10,IF(AND(ISNUMBER('Test Sample Data'!G467),'Test Sample Data'!G467&lt;$B$1,'Test Sample Data'!G467&gt;0),'Test Sample Data'!G467,$B$1),"")</f>
        <v/>
      </c>
      <c r="H468" s="15" t="str">
        <f>IF(SUM('Test Sample Data'!H$3:H$98)&gt;10,IF(AND(ISNUMBER('Test Sample Data'!H467),'Test Sample Data'!H467&lt;$B$1,'Test Sample Data'!H467&gt;0),'Test Sample Data'!H467,$B$1),"")</f>
        <v/>
      </c>
      <c r="I468" s="15" t="str">
        <f>IF(SUM('Test Sample Data'!I$3:I$98)&gt;10,IF(AND(ISNUMBER('Test Sample Data'!I467),'Test Sample Data'!I467&lt;$B$1,'Test Sample Data'!I467&gt;0),'Test Sample Data'!I467,$B$1),"")</f>
        <v/>
      </c>
      <c r="J468" s="15" t="str">
        <f>IF(SUM('Test Sample Data'!J$3:J$98)&gt;10,IF(AND(ISNUMBER('Test Sample Data'!J467),'Test Sample Data'!J467&lt;$B$1,'Test Sample Data'!J467&gt;0),'Test Sample Data'!J467,$B$1),"")</f>
        <v/>
      </c>
      <c r="K468" s="15" t="str">
        <f>IF(SUM('Test Sample Data'!K$3:K$98)&gt;10,IF(AND(ISNUMBER('Test Sample Data'!K467),'Test Sample Data'!K467&lt;$B$1,'Test Sample Data'!K467&gt;0),'Test Sample Data'!K467,$B$1),"")</f>
        <v/>
      </c>
      <c r="L468" s="15" t="str">
        <f>IF(SUM('Test Sample Data'!L$3:L$98)&gt;10,IF(AND(ISNUMBER('Test Sample Data'!L467),'Test Sample Data'!L467&lt;$B$1,'Test Sample Data'!L467&gt;0),'Test Sample Data'!L467,$B$1),"")</f>
        <v/>
      </c>
      <c r="M468" s="15" t="str">
        <f>IF(SUM('Test Sample Data'!M$3:M$98)&gt;10,IF(AND(ISNUMBER('Test Sample Data'!M467),'Test Sample Data'!M467&lt;$B$1,'Test Sample Data'!M467&gt;0),'Test Sample Data'!M467,$B$1),"")</f>
        <v/>
      </c>
      <c r="N468" s="15" t="str">
        <f>'Gene Table'!E467</f>
        <v>HP</v>
      </c>
      <c r="O468" s="14" t="s">
        <v>329</v>
      </c>
      <c r="P468" s="15" t="str">
        <f>IF(SUM('Control Sample Data'!D$3:D$98)&gt;10,IF(AND(ISNUMBER('Control Sample Data'!D467),'Control Sample Data'!D467&lt;$B$1,'Control Sample Data'!D467&gt;0),'Control Sample Data'!D467,$B$1),"")</f>
        <v/>
      </c>
      <c r="Q468" s="15" t="str">
        <f>IF(SUM('Control Sample Data'!E$3:E$98)&gt;10,IF(AND(ISNUMBER('Control Sample Data'!E467),'Control Sample Data'!E467&lt;$B$1,'Control Sample Data'!E467&gt;0),'Control Sample Data'!E467,$B$1),"")</f>
        <v/>
      </c>
      <c r="R468" s="15" t="str">
        <f>IF(SUM('Control Sample Data'!F$3:F$98)&gt;10,IF(AND(ISNUMBER('Control Sample Data'!F467),'Control Sample Data'!F467&lt;$B$1,'Control Sample Data'!F467&gt;0),'Control Sample Data'!F467,$B$1),"")</f>
        <v/>
      </c>
      <c r="S468" s="15" t="str">
        <f>IF(SUM('Control Sample Data'!G$3:G$98)&gt;10,IF(AND(ISNUMBER('Control Sample Data'!G467),'Control Sample Data'!G467&lt;$B$1,'Control Sample Data'!G467&gt;0),'Control Sample Data'!G467,$B$1),"")</f>
        <v/>
      </c>
      <c r="T468" s="15" t="str">
        <f>IF(SUM('Control Sample Data'!H$3:H$98)&gt;10,IF(AND(ISNUMBER('Control Sample Data'!H467),'Control Sample Data'!H467&lt;$B$1,'Control Sample Data'!H467&gt;0),'Control Sample Data'!H467,$B$1),"")</f>
        <v/>
      </c>
      <c r="U468" s="15" t="str">
        <f>IF(SUM('Control Sample Data'!I$3:I$98)&gt;10,IF(AND(ISNUMBER('Control Sample Data'!I467),'Control Sample Data'!I467&lt;$B$1,'Control Sample Data'!I467&gt;0),'Control Sample Data'!I467,$B$1),"")</f>
        <v/>
      </c>
      <c r="V468" s="15" t="str">
        <f>IF(SUM('Control Sample Data'!J$3:J$98)&gt;10,IF(AND(ISNUMBER('Control Sample Data'!J467),'Control Sample Data'!J467&lt;$B$1,'Control Sample Data'!J467&gt;0),'Control Sample Data'!J467,$B$1),"")</f>
        <v/>
      </c>
      <c r="W468" s="15" t="str">
        <f>IF(SUM('Control Sample Data'!K$3:K$98)&gt;10,IF(AND(ISNUMBER('Control Sample Data'!K467),'Control Sample Data'!K467&lt;$B$1,'Control Sample Data'!K467&gt;0),'Control Sample Data'!K467,$B$1),"")</f>
        <v/>
      </c>
      <c r="X468" s="15" t="str">
        <f>IF(SUM('Control Sample Data'!L$3:L$98)&gt;10,IF(AND(ISNUMBER('Control Sample Data'!L467),'Control Sample Data'!L467&lt;$B$1,'Control Sample Data'!L467&gt;0),'Control Sample Data'!L467,$B$1),"")</f>
        <v/>
      </c>
      <c r="Y468" s="15" t="str">
        <f>IF(SUM('Control Sample Data'!M$3:M$98)&gt;10,IF(AND(ISNUMBER('Control Sample Data'!M467),'Control Sample Data'!M467&lt;$B$1,'Control Sample Data'!M467&gt;0),'Control Sample Data'!M467,$B$1),"")</f>
        <v/>
      </c>
      <c r="AT468" s="34" t="str">
        <f t="shared" si="429"/>
        <v/>
      </c>
      <c r="AU468" s="34" t="str">
        <f t="shared" si="430"/>
        <v/>
      </c>
      <c r="AV468" s="34" t="str">
        <f t="shared" si="431"/>
        <v/>
      </c>
      <c r="AW468" s="34" t="str">
        <f t="shared" si="432"/>
        <v/>
      </c>
      <c r="AX468" s="34" t="str">
        <f t="shared" si="433"/>
        <v/>
      </c>
      <c r="AY468" s="34" t="str">
        <f t="shared" si="434"/>
        <v/>
      </c>
      <c r="AZ468" s="34" t="str">
        <f t="shared" si="435"/>
        <v/>
      </c>
      <c r="BA468" s="34" t="str">
        <f t="shared" si="436"/>
        <v/>
      </c>
      <c r="BB468" s="34" t="str">
        <f t="shared" si="437"/>
        <v/>
      </c>
      <c r="BC468" s="34" t="str">
        <f t="shared" si="437"/>
        <v/>
      </c>
      <c r="BD468" s="34" t="str">
        <f t="shared" si="399"/>
        <v/>
      </c>
      <c r="BE468" s="34" t="str">
        <f t="shared" si="400"/>
        <v/>
      </c>
      <c r="BF468" s="34" t="str">
        <f t="shared" si="401"/>
        <v/>
      </c>
      <c r="BG468" s="34" t="str">
        <f t="shared" si="402"/>
        <v/>
      </c>
      <c r="BH468" s="34" t="str">
        <f t="shared" si="403"/>
        <v/>
      </c>
      <c r="BI468" s="34" t="str">
        <f t="shared" si="404"/>
        <v/>
      </c>
      <c r="BJ468" s="34" t="str">
        <f t="shared" si="405"/>
        <v/>
      </c>
      <c r="BK468" s="34" t="str">
        <f t="shared" si="406"/>
        <v/>
      </c>
      <c r="BL468" s="34" t="str">
        <f t="shared" si="407"/>
        <v/>
      </c>
      <c r="BM468" s="34" t="str">
        <f t="shared" si="408"/>
        <v/>
      </c>
      <c r="BN468" s="36" t="e">
        <f t="shared" si="397"/>
        <v>#DIV/0!</v>
      </c>
      <c r="BO468" s="36" t="e">
        <f t="shared" si="398"/>
        <v>#DIV/0!</v>
      </c>
      <c r="BP468" s="37" t="str">
        <f t="shared" si="409"/>
        <v/>
      </c>
      <c r="BQ468" s="37" t="str">
        <f t="shared" si="410"/>
        <v/>
      </c>
      <c r="BR468" s="37" t="str">
        <f t="shared" si="411"/>
        <v/>
      </c>
      <c r="BS468" s="37" t="str">
        <f t="shared" si="412"/>
        <v/>
      </c>
      <c r="BT468" s="37" t="str">
        <f t="shared" si="413"/>
        <v/>
      </c>
      <c r="BU468" s="37" t="str">
        <f t="shared" si="414"/>
        <v/>
      </c>
      <c r="BV468" s="37" t="str">
        <f t="shared" si="415"/>
        <v/>
      </c>
      <c r="BW468" s="37" t="str">
        <f t="shared" si="416"/>
        <v/>
      </c>
      <c r="BX468" s="37" t="str">
        <f t="shared" si="417"/>
        <v/>
      </c>
      <c r="BY468" s="37" t="str">
        <f t="shared" si="418"/>
        <v/>
      </c>
      <c r="BZ468" s="37" t="str">
        <f t="shared" si="419"/>
        <v/>
      </c>
      <c r="CA468" s="37" t="str">
        <f t="shared" si="420"/>
        <v/>
      </c>
      <c r="CB468" s="37" t="str">
        <f t="shared" si="421"/>
        <v/>
      </c>
      <c r="CC468" s="37" t="str">
        <f t="shared" si="422"/>
        <v/>
      </c>
      <c r="CD468" s="37" t="str">
        <f t="shared" si="423"/>
        <v/>
      </c>
      <c r="CE468" s="37" t="str">
        <f t="shared" si="424"/>
        <v/>
      </c>
      <c r="CF468" s="37" t="str">
        <f t="shared" si="425"/>
        <v/>
      </c>
      <c r="CG468" s="37" t="str">
        <f t="shared" si="426"/>
        <v/>
      </c>
      <c r="CH468" s="37" t="str">
        <f t="shared" si="427"/>
        <v/>
      </c>
      <c r="CI468" s="37" t="str">
        <f t="shared" si="428"/>
        <v/>
      </c>
    </row>
    <row r="469" spans="1:87" ht="12.75">
      <c r="A469" s="16"/>
      <c r="B469" s="14" t="str">
        <f>'Gene Table'!E468</f>
        <v>FOXA1</v>
      </c>
      <c r="C469" s="14" t="s">
        <v>333</v>
      </c>
      <c r="D469" s="15" t="str">
        <f>IF(SUM('Test Sample Data'!D$3:D$98)&gt;10,IF(AND(ISNUMBER('Test Sample Data'!D468),'Test Sample Data'!D468&lt;$B$1,'Test Sample Data'!D468&gt;0),'Test Sample Data'!D468,$B$1),"")</f>
        <v/>
      </c>
      <c r="E469" s="15" t="str">
        <f>IF(SUM('Test Sample Data'!E$3:E$98)&gt;10,IF(AND(ISNUMBER('Test Sample Data'!E468),'Test Sample Data'!E468&lt;$B$1,'Test Sample Data'!E468&gt;0),'Test Sample Data'!E468,$B$1),"")</f>
        <v/>
      </c>
      <c r="F469" s="15" t="str">
        <f>IF(SUM('Test Sample Data'!F$3:F$98)&gt;10,IF(AND(ISNUMBER('Test Sample Data'!F468),'Test Sample Data'!F468&lt;$B$1,'Test Sample Data'!F468&gt;0),'Test Sample Data'!F468,$B$1),"")</f>
        <v/>
      </c>
      <c r="G469" s="15" t="str">
        <f>IF(SUM('Test Sample Data'!G$3:G$98)&gt;10,IF(AND(ISNUMBER('Test Sample Data'!G468),'Test Sample Data'!G468&lt;$B$1,'Test Sample Data'!G468&gt;0),'Test Sample Data'!G468,$B$1),"")</f>
        <v/>
      </c>
      <c r="H469" s="15" t="str">
        <f>IF(SUM('Test Sample Data'!H$3:H$98)&gt;10,IF(AND(ISNUMBER('Test Sample Data'!H468),'Test Sample Data'!H468&lt;$B$1,'Test Sample Data'!H468&gt;0),'Test Sample Data'!H468,$B$1),"")</f>
        <v/>
      </c>
      <c r="I469" s="15" t="str">
        <f>IF(SUM('Test Sample Data'!I$3:I$98)&gt;10,IF(AND(ISNUMBER('Test Sample Data'!I468),'Test Sample Data'!I468&lt;$B$1,'Test Sample Data'!I468&gt;0),'Test Sample Data'!I468,$B$1),"")</f>
        <v/>
      </c>
      <c r="J469" s="15" t="str">
        <f>IF(SUM('Test Sample Data'!J$3:J$98)&gt;10,IF(AND(ISNUMBER('Test Sample Data'!J468),'Test Sample Data'!J468&lt;$B$1,'Test Sample Data'!J468&gt;0),'Test Sample Data'!J468,$B$1),"")</f>
        <v/>
      </c>
      <c r="K469" s="15" t="str">
        <f>IF(SUM('Test Sample Data'!K$3:K$98)&gt;10,IF(AND(ISNUMBER('Test Sample Data'!K468),'Test Sample Data'!K468&lt;$B$1,'Test Sample Data'!K468&gt;0),'Test Sample Data'!K468,$B$1),"")</f>
        <v/>
      </c>
      <c r="L469" s="15" t="str">
        <f>IF(SUM('Test Sample Data'!L$3:L$98)&gt;10,IF(AND(ISNUMBER('Test Sample Data'!L468),'Test Sample Data'!L468&lt;$B$1,'Test Sample Data'!L468&gt;0),'Test Sample Data'!L468,$B$1),"")</f>
        <v/>
      </c>
      <c r="M469" s="15" t="str">
        <f>IF(SUM('Test Sample Data'!M$3:M$98)&gt;10,IF(AND(ISNUMBER('Test Sample Data'!M468),'Test Sample Data'!M468&lt;$B$1,'Test Sample Data'!M468&gt;0),'Test Sample Data'!M468,$B$1),"")</f>
        <v/>
      </c>
      <c r="N469" s="15" t="str">
        <f>'Gene Table'!E468</f>
        <v>FOXA1</v>
      </c>
      <c r="O469" s="14" t="s">
        <v>333</v>
      </c>
      <c r="P469" s="15" t="str">
        <f>IF(SUM('Control Sample Data'!D$3:D$98)&gt;10,IF(AND(ISNUMBER('Control Sample Data'!D468),'Control Sample Data'!D468&lt;$B$1,'Control Sample Data'!D468&gt;0),'Control Sample Data'!D468,$B$1),"")</f>
        <v/>
      </c>
      <c r="Q469" s="15" t="str">
        <f>IF(SUM('Control Sample Data'!E$3:E$98)&gt;10,IF(AND(ISNUMBER('Control Sample Data'!E468),'Control Sample Data'!E468&lt;$B$1,'Control Sample Data'!E468&gt;0),'Control Sample Data'!E468,$B$1),"")</f>
        <v/>
      </c>
      <c r="R469" s="15" t="str">
        <f>IF(SUM('Control Sample Data'!F$3:F$98)&gt;10,IF(AND(ISNUMBER('Control Sample Data'!F468),'Control Sample Data'!F468&lt;$B$1,'Control Sample Data'!F468&gt;0),'Control Sample Data'!F468,$B$1),"")</f>
        <v/>
      </c>
      <c r="S469" s="15" t="str">
        <f>IF(SUM('Control Sample Data'!G$3:G$98)&gt;10,IF(AND(ISNUMBER('Control Sample Data'!G468),'Control Sample Data'!G468&lt;$B$1,'Control Sample Data'!G468&gt;0),'Control Sample Data'!G468,$B$1),"")</f>
        <v/>
      </c>
      <c r="T469" s="15" t="str">
        <f>IF(SUM('Control Sample Data'!H$3:H$98)&gt;10,IF(AND(ISNUMBER('Control Sample Data'!H468),'Control Sample Data'!H468&lt;$B$1,'Control Sample Data'!H468&gt;0),'Control Sample Data'!H468,$B$1),"")</f>
        <v/>
      </c>
      <c r="U469" s="15" t="str">
        <f>IF(SUM('Control Sample Data'!I$3:I$98)&gt;10,IF(AND(ISNUMBER('Control Sample Data'!I468),'Control Sample Data'!I468&lt;$B$1,'Control Sample Data'!I468&gt;0),'Control Sample Data'!I468,$B$1),"")</f>
        <v/>
      </c>
      <c r="V469" s="15" t="str">
        <f>IF(SUM('Control Sample Data'!J$3:J$98)&gt;10,IF(AND(ISNUMBER('Control Sample Data'!J468),'Control Sample Data'!J468&lt;$B$1,'Control Sample Data'!J468&gt;0),'Control Sample Data'!J468,$B$1),"")</f>
        <v/>
      </c>
      <c r="W469" s="15" t="str">
        <f>IF(SUM('Control Sample Data'!K$3:K$98)&gt;10,IF(AND(ISNUMBER('Control Sample Data'!K468),'Control Sample Data'!K468&lt;$B$1,'Control Sample Data'!K468&gt;0),'Control Sample Data'!K468,$B$1),"")</f>
        <v/>
      </c>
      <c r="X469" s="15" t="str">
        <f>IF(SUM('Control Sample Data'!L$3:L$98)&gt;10,IF(AND(ISNUMBER('Control Sample Data'!L468),'Control Sample Data'!L468&lt;$B$1,'Control Sample Data'!L468&gt;0),'Control Sample Data'!L468,$B$1),"")</f>
        <v/>
      </c>
      <c r="Y469" s="15" t="str">
        <f>IF(SUM('Control Sample Data'!M$3:M$98)&gt;10,IF(AND(ISNUMBER('Control Sample Data'!M468),'Control Sample Data'!M468&lt;$B$1,'Control Sample Data'!M468&gt;0),'Control Sample Data'!M468,$B$1),"")</f>
        <v/>
      </c>
      <c r="AT469" s="34" t="str">
        <f t="shared" si="429"/>
        <v/>
      </c>
      <c r="AU469" s="34" t="str">
        <f t="shared" si="430"/>
        <v/>
      </c>
      <c r="AV469" s="34" t="str">
        <f t="shared" si="431"/>
        <v/>
      </c>
      <c r="AW469" s="34" t="str">
        <f t="shared" si="432"/>
        <v/>
      </c>
      <c r="AX469" s="34" t="str">
        <f t="shared" si="433"/>
        <v/>
      </c>
      <c r="AY469" s="34" t="str">
        <f t="shared" si="434"/>
        <v/>
      </c>
      <c r="AZ469" s="34" t="str">
        <f t="shared" si="435"/>
        <v/>
      </c>
      <c r="BA469" s="34" t="str">
        <f t="shared" si="436"/>
        <v/>
      </c>
      <c r="BB469" s="34" t="str">
        <f t="shared" si="437"/>
        <v/>
      </c>
      <c r="BC469" s="34" t="str">
        <f t="shared" si="437"/>
        <v/>
      </c>
      <c r="BD469" s="34" t="str">
        <f t="shared" si="399"/>
        <v/>
      </c>
      <c r="BE469" s="34" t="str">
        <f t="shared" si="400"/>
        <v/>
      </c>
      <c r="BF469" s="34" t="str">
        <f t="shared" si="401"/>
        <v/>
      </c>
      <c r="BG469" s="34" t="str">
        <f t="shared" si="402"/>
        <v/>
      </c>
      <c r="BH469" s="34" t="str">
        <f t="shared" si="403"/>
        <v/>
      </c>
      <c r="BI469" s="34" t="str">
        <f t="shared" si="404"/>
        <v/>
      </c>
      <c r="BJ469" s="34" t="str">
        <f t="shared" si="405"/>
        <v/>
      </c>
      <c r="BK469" s="34" t="str">
        <f t="shared" si="406"/>
        <v/>
      </c>
      <c r="BL469" s="34" t="str">
        <f t="shared" si="407"/>
        <v/>
      </c>
      <c r="BM469" s="34" t="str">
        <f t="shared" si="408"/>
        <v/>
      </c>
      <c r="BN469" s="36" t="e">
        <f t="shared" si="397"/>
        <v>#DIV/0!</v>
      </c>
      <c r="BO469" s="36" t="e">
        <f t="shared" si="398"/>
        <v>#DIV/0!</v>
      </c>
      <c r="BP469" s="37" t="str">
        <f t="shared" si="409"/>
        <v/>
      </c>
      <c r="BQ469" s="37" t="str">
        <f t="shared" si="410"/>
        <v/>
      </c>
      <c r="BR469" s="37" t="str">
        <f t="shared" si="411"/>
        <v/>
      </c>
      <c r="BS469" s="37" t="str">
        <f t="shared" si="412"/>
        <v/>
      </c>
      <c r="BT469" s="37" t="str">
        <f t="shared" si="413"/>
        <v/>
      </c>
      <c r="BU469" s="37" t="str">
        <f t="shared" si="414"/>
        <v/>
      </c>
      <c r="BV469" s="37" t="str">
        <f t="shared" si="415"/>
        <v/>
      </c>
      <c r="BW469" s="37" t="str">
        <f t="shared" si="416"/>
        <v/>
      </c>
      <c r="BX469" s="37" t="str">
        <f t="shared" si="417"/>
        <v/>
      </c>
      <c r="BY469" s="37" t="str">
        <f t="shared" si="418"/>
        <v/>
      </c>
      <c r="BZ469" s="37" t="str">
        <f t="shared" si="419"/>
        <v/>
      </c>
      <c r="CA469" s="37" t="str">
        <f t="shared" si="420"/>
        <v/>
      </c>
      <c r="CB469" s="37" t="str">
        <f t="shared" si="421"/>
        <v/>
      </c>
      <c r="CC469" s="37" t="str">
        <f t="shared" si="422"/>
        <v/>
      </c>
      <c r="CD469" s="37" t="str">
        <f t="shared" si="423"/>
        <v/>
      </c>
      <c r="CE469" s="37" t="str">
        <f t="shared" si="424"/>
        <v/>
      </c>
      <c r="CF469" s="37" t="str">
        <f t="shared" si="425"/>
        <v/>
      </c>
      <c r="CG469" s="37" t="str">
        <f t="shared" si="426"/>
        <v/>
      </c>
      <c r="CH469" s="37" t="str">
        <f t="shared" si="427"/>
        <v/>
      </c>
      <c r="CI469" s="37" t="str">
        <f t="shared" si="428"/>
        <v/>
      </c>
    </row>
    <row r="470" spans="1:87" ht="12.75">
      <c r="A470" s="16"/>
      <c r="B470" s="14" t="str">
        <f>'Gene Table'!E469</f>
        <v>HMMR</v>
      </c>
      <c r="C470" s="14" t="s">
        <v>337</v>
      </c>
      <c r="D470" s="15" t="str">
        <f>IF(SUM('Test Sample Data'!D$3:D$98)&gt;10,IF(AND(ISNUMBER('Test Sample Data'!D469),'Test Sample Data'!D469&lt;$B$1,'Test Sample Data'!D469&gt;0),'Test Sample Data'!D469,$B$1),"")</f>
        <v/>
      </c>
      <c r="E470" s="15" t="str">
        <f>IF(SUM('Test Sample Data'!E$3:E$98)&gt;10,IF(AND(ISNUMBER('Test Sample Data'!E469),'Test Sample Data'!E469&lt;$B$1,'Test Sample Data'!E469&gt;0),'Test Sample Data'!E469,$B$1),"")</f>
        <v/>
      </c>
      <c r="F470" s="15" t="str">
        <f>IF(SUM('Test Sample Data'!F$3:F$98)&gt;10,IF(AND(ISNUMBER('Test Sample Data'!F469),'Test Sample Data'!F469&lt;$B$1,'Test Sample Data'!F469&gt;0),'Test Sample Data'!F469,$B$1),"")</f>
        <v/>
      </c>
      <c r="G470" s="15" t="str">
        <f>IF(SUM('Test Sample Data'!G$3:G$98)&gt;10,IF(AND(ISNUMBER('Test Sample Data'!G469),'Test Sample Data'!G469&lt;$B$1,'Test Sample Data'!G469&gt;0),'Test Sample Data'!G469,$B$1),"")</f>
        <v/>
      </c>
      <c r="H470" s="15" t="str">
        <f>IF(SUM('Test Sample Data'!H$3:H$98)&gt;10,IF(AND(ISNUMBER('Test Sample Data'!H469),'Test Sample Data'!H469&lt;$B$1,'Test Sample Data'!H469&gt;0),'Test Sample Data'!H469,$B$1),"")</f>
        <v/>
      </c>
      <c r="I470" s="15" t="str">
        <f>IF(SUM('Test Sample Data'!I$3:I$98)&gt;10,IF(AND(ISNUMBER('Test Sample Data'!I469),'Test Sample Data'!I469&lt;$B$1,'Test Sample Data'!I469&gt;0),'Test Sample Data'!I469,$B$1),"")</f>
        <v/>
      </c>
      <c r="J470" s="15" t="str">
        <f>IF(SUM('Test Sample Data'!J$3:J$98)&gt;10,IF(AND(ISNUMBER('Test Sample Data'!J469),'Test Sample Data'!J469&lt;$B$1,'Test Sample Data'!J469&gt;0),'Test Sample Data'!J469,$B$1),"")</f>
        <v/>
      </c>
      <c r="K470" s="15" t="str">
        <f>IF(SUM('Test Sample Data'!K$3:K$98)&gt;10,IF(AND(ISNUMBER('Test Sample Data'!K469),'Test Sample Data'!K469&lt;$B$1,'Test Sample Data'!K469&gt;0),'Test Sample Data'!K469,$B$1),"")</f>
        <v/>
      </c>
      <c r="L470" s="15" t="str">
        <f>IF(SUM('Test Sample Data'!L$3:L$98)&gt;10,IF(AND(ISNUMBER('Test Sample Data'!L469),'Test Sample Data'!L469&lt;$B$1,'Test Sample Data'!L469&gt;0),'Test Sample Data'!L469,$B$1),"")</f>
        <v/>
      </c>
      <c r="M470" s="15" t="str">
        <f>IF(SUM('Test Sample Data'!M$3:M$98)&gt;10,IF(AND(ISNUMBER('Test Sample Data'!M469),'Test Sample Data'!M469&lt;$B$1,'Test Sample Data'!M469&gt;0),'Test Sample Data'!M469,$B$1),"")</f>
        <v/>
      </c>
      <c r="N470" s="15" t="str">
        <f>'Gene Table'!E469</f>
        <v>HMMR</v>
      </c>
      <c r="O470" s="14" t="s">
        <v>337</v>
      </c>
      <c r="P470" s="15" t="str">
        <f>IF(SUM('Control Sample Data'!D$3:D$98)&gt;10,IF(AND(ISNUMBER('Control Sample Data'!D469),'Control Sample Data'!D469&lt;$B$1,'Control Sample Data'!D469&gt;0),'Control Sample Data'!D469,$B$1),"")</f>
        <v/>
      </c>
      <c r="Q470" s="15" t="str">
        <f>IF(SUM('Control Sample Data'!E$3:E$98)&gt;10,IF(AND(ISNUMBER('Control Sample Data'!E469),'Control Sample Data'!E469&lt;$B$1,'Control Sample Data'!E469&gt;0),'Control Sample Data'!E469,$B$1),"")</f>
        <v/>
      </c>
      <c r="R470" s="15" t="str">
        <f>IF(SUM('Control Sample Data'!F$3:F$98)&gt;10,IF(AND(ISNUMBER('Control Sample Data'!F469),'Control Sample Data'!F469&lt;$B$1,'Control Sample Data'!F469&gt;0),'Control Sample Data'!F469,$B$1),"")</f>
        <v/>
      </c>
      <c r="S470" s="15" t="str">
        <f>IF(SUM('Control Sample Data'!G$3:G$98)&gt;10,IF(AND(ISNUMBER('Control Sample Data'!G469),'Control Sample Data'!G469&lt;$B$1,'Control Sample Data'!G469&gt;0),'Control Sample Data'!G469,$B$1),"")</f>
        <v/>
      </c>
      <c r="T470" s="15" t="str">
        <f>IF(SUM('Control Sample Data'!H$3:H$98)&gt;10,IF(AND(ISNUMBER('Control Sample Data'!H469),'Control Sample Data'!H469&lt;$B$1,'Control Sample Data'!H469&gt;0),'Control Sample Data'!H469,$B$1),"")</f>
        <v/>
      </c>
      <c r="U470" s="15" t="str">
        <f>IF(SUM('Control Sample Data'!I$3:I$98)&gt;10,IF(AND(ISNUMBER('Control Sample Data'!I469),'Control Sample Data'!I469&lt;$B$1,'Control Sample Data'!I469&gt;0),'Control Sample Data'!I469,$B$1),"")</f>
        <v/>
      </c>
      <c r="V470" s="15" t="str">
        <f>IF(SUM('Control Sample Data'!J$3:J$98)&gt;10,IF(AND(ISNUMBER('Control Sample Data'!J469),'Control Sample Data'!J469&lt;$B$1,'Control Sample Data'!J469&gt;0),'Control Sample Data'!J469,$B$1),"")</f>
        <v/>
      </c>
      <c r="W470" s="15" t="str">
        <f>IF(SUM('Control Sample Data'!K$3:K$98)&gt;10,IF(AND(ISNUMBER('Control Sample Data'!K469),'Control Sample Data'!K469&lt;$B$1,'Control Sample Data'!K469&gt;0),'Control Sample Data'!K469,$B$1),"")</f>
        <v/>
      </c>
      <c r="X470" s="15" t="str">
        <f>IF(SUM('Control Sample Data'!L$3:L$98)&gt;10,IF(AND(ISNUMBER('Control Sample Data'!L469),'Control Sample Data'!L469&lt;$B$1,'Control Sample Data'!L469&gt;0),'Control Sample Data'!L469,$B$1),"")</f>
        <v/>
      </c>
      <c r="Y470" s="15" t="str">
        <f>IF(SUM('Control Sample Data'!M$3:M$98)&gt;10,IF(AND(ISNUMBER('Control Sample Data'!M469),'Control Sample Data'!M469&lt;$B$1,'Control Sample Data'!M469&gt;0),'Control Sample Data'!M469,$B$1),"")</f>
        <v/>
      </c>
      <c r="AT470" s="34" t="str">
        <f t="shared" si="429"/>
        <v/>
      </c>
      <c r="AU470" s="34" t="str">
        <f t="shared" si="430"/>
        <v/>
      </c>
      <c r="AV470" s="34" t="str">
        <f t="shared" si="431"/>
        <v/>
      </c>
      <c r="AW470" s="34" t="str">
        <f t="shared" si="432"/>
        <v/>
      </c>
      <c r="AX470" s="34" t="str">
        <f t="shared" si="433"/>
        <v/>
      </c>
      <c r="AY470" s="34" t="str">
        <f t="shared" si="434"/>
        <v/>
      </c>
      <c r="AZ470" s="34" t="str">
        <f t="shared" si="435"/>
        <v/>
      </c>
      <c r="BA470" s="34" t="str">
        <f t="shared" si="436"/>
        <v/>
      </c>
      <c r="BB470" s="34" t="str">
        <f t="shared" si="437"/>
        <v/>
      </c>
      <c r="BC470" s="34" t="str">
        <f t="shared" si="437"/>
        <v/>
      </c>
      <c r="BD470" s="34" t="str">
        <f t="shared" si="399"/>
        <v/>
      </c>
      <c r="BE470" s="34" t="str">
        <f t="shared" si="400"/>
        <v/>
      </c>
      <c r="BF470" s="34" t="str">
        <f t="shared" si="401"/>
        <v/>
      </c>
      <c r="BG470" s="34" t="str">
        <f t="shared" si="402"/>
        <v/>
      </c>
      <c r="BH470" s="34" t="str">
        <f t="shared" si="403"/>
        <v/>
      </c>
      <c r="BI470" s="34" t="str">
        <f t="shared" si="404"/>
        <v/>
      </c>
      <c r="BJ470" s="34" t="str">
        <f t="shared" si="405"/>
        <v/>
      </c>
      <c r="BK470" s="34" t="str">
        <f t="shared" si="406"/>
        <v/>
      </c>
      <c r="BL470" s="34" t="str">
        <f t="shared" si="407"/>
        <v/>
      </c>
      <c r="BM470" s="34" t="str">
        <f t="shared" si="408"/>
        <v/>
      </c>
      <c r="BN470" s="36" t="e">
        <f t="shared" si="397"/>
        <v>#DIV/0!</v>
      </c>
      <c r="BO470" s="36" t="e">
        <f t="shared" si="398"/>
        <v>#DIV/0!</v>
      </c>
      <c r="BP470" s="37" t="str">
        <f t="shared" si="409"/>
        <v/>
      </c>
      <c r="BQ470" s="37" t="str">
        <f t="shared" si="410"/>
        <v/>
      </c>
      <c r="BR470" s="37" t="str">
        <f t="shared" si="411"/>
        <v/>
      </c>
      <c r="BS470" s="37" t="str">
        <f t="shared" si="412"/>
        <v/>
      </c>
      <c r="BT470" s="37" t="str">
        <f t="shared" si="413"/>
        <v/>
      </c>
      <c r="BU470" s="37" t="str">
        <f t="shared" si="414"/>
        <v/>
      </c>
      <c r="BV470" s="37" t="str">
        <f t="shared" si="415"/>
        <v/>
      </c>
      <c r="BW470" s="37" t="str">
        <f t="shared" si="416"/>
        <v/>
      </c>
      <c r="BX470" s="37" t="str">
        <f t="shared" si="417"/>
        <v/>
      </c>
      <c r="BY470" s="37" t="str">
        <f t="shared" si="418"/>
        <v/>
      </c>
      <c r="BZ470" s="37" t="str">
        <f t="shared" si="419"/>
        <v/>
      </c>
      <c r="CA470" s="37" t="str">
        <f t="shared" si="420"/>
        <v/>
      </c>
      <c r="CB470" s="37" t="str">
        <f t="shared" si="421"/>
        <v/>
      </c>
      <c r="CC470" s="37" t="str">
        <f t="shared" si="422"/>
        <v/>
      </c>
      <c r="CD470" s="37" t="str">
        <f t="shared" si="423"/>
        <v/>
      </c>
      <c r="CE470" s="37" t="str">
        <f t="shared" si="424"/>
        <v/>
      </c>
      <c r="CF470" s="37" t="str">
        <f t="shared" si="425"/>
        <v/>
      </c>
      <c r="CG470" s="37" t="str">
        <f t="shared" si="426"/>
        <v/>
      </c>
      <c r="CH470" s="37" t="str">
        <f t="shared" si="427"/>
        <v/>
      </c>
      <c r="CI470" s="37" t="str">
        <f t="shared" si="428"/>
        <v/>
      </c>
    </row>
    <row r="471" spans="1:87" ht="12.75">
      <c r="A471" s="16"/>
      <c r="B471" s="14" t="str">
        <f>'Gene Table'!E470</f>
        <v>HLA-A</v>
      </c>
      <c r="C471" s="14" t="s">
        <v>341</v>
      </c>
      <c r="D471" s="15" t="str">
        <f>IF(SUM('Test Sample Data'!D$3:D$98)&gt;10,IF(AND(ISNUMBER('Test Sample Data'!D470),'Test Sample Data'!D470&lt;$B$1,'Test Sample Data'!D470&gt;0),'Test Sample Data'!D470,$B$1),"")</f>
        <v/>
      </c>
      <c r="E471" s="15" t="str">
        <f>IF(SUM('Test Sample Data'!E$3:E$98)&gt;10,IF(AND(ISNUMBER('Test Sample Data'!E470),'Test Sample Data'!E470&lt;$B$1,'Test Sample Data'!E470&gt;0),'Test Sample Data'!E470,$B$1),"")</f>
        <v/>
      </c>
      <c r="F471" s="15" t="str">
        <f>IF(SUM('Test Sample Data'!F$3:F$98)&gt;10,IF(AND(ISNUMBER('Test Sample Data'!F470),'Test Sample Data'!F470&lt;$B$1,'Test Sample Data'!F470&gt;0),'Test Sample Data'!F470,$B$1),"")</f>
        <v/>
      </c>
      <c r="G471" s="15" t="str">
        <f>IF(SUM('Test Sample Data'!G$3:G$98)&gt;10,IF(AND(ISNUMBER('Test Sample Data'!G470),'Test Sample Data'!G470&lt;$B$1,'Test Sample Data'!G470&gt;0),'Test Sample Data'!G470,$B$1),"")</f>
        <v/>
      </c>
      <c r="H471" s="15" t="str">
        <f>IF(SUM('Test Sample Data'!H$3:H$98)&gt;10,IF(AND(ISNUMBER('Test Sample Data'!H470),'Test Sample Data'!H470&lt;$B$1,'Test Sample Data'!H470&gt;0),'Test Sample Data'!H470,$B$1),"")</f>
        <v/>
      </c>
      <c r="I471" s="15" t="str">
        <f>IF(SUM('Test Sample Data'!I$3:I$98)&gt;10,IF(AND(ISNUMBER('Test Sample Data'!I470),'Test Sample Data'!I470&lt;$B$1,'Test Sample Data'!I470&gt;0),'Test Sample Data'!I470,$B$1),"")</f>
        <v/>
      </c>
      <c r="J471" s="15" t="str">
        <f>IF(SUM('Test Sample Data'!J$3:J$98)&gt;10,IF(AND(ISNUMBER('Test Sample Data'!J470),'Test Sample Data'!J470&lt;$B$1,'Test Sample Data'!J470&gt;0),'Test Sample Data'!J470,$B$1),"")</f>
        <v/>
      </c>
      <c r="K471" s="15" t="str">
        <f>IF(SUM('Test Sample Data'!K$3:K$98)&gt;10,IF(AND(ISNUMBER('Test Sample Data'!K470),'Test Sample Data'!K470&lt;$B$1,'Test Sample Data'!K470&gt;0),'Test Sample Data'!K470,$B$1),"")</f>
        <v/>
      </c>
      <c r="L471" s="15" t="str">
        <f>IF(SUM('Test Sample Data'!L$3:L$98)&gt;10,IF(AND(ISNUMBER('Test Sample Data'!L470),'Test Sample Data'!L470&lt;$B$1,'Test Sample Data'!L470&gt;0),'Test Sample Data'!L470,$B$1),"")</f>
        <v/>
      </c>
      <c r="M471" s="15" t="str">
        <f>IF(SUM('Test Sample Data'!M$3:M$98)&gt;10,IF(AND(ISNUMBER('Test Sample Data'!M470),'Test Sample Data'!M470&lt;$B$1,'Test Sample Data'!M470&gt;0),'Test Sample Data'!M470,$B$1),"")</f>
        <v/>
      </c>
      <c r="N471" s="15" t="str">
        <f>'Gene Table'!E470</f>
        <v>HLA-A</v>
      </c>
      <c r="O471" s="14" t="s">
        <v>341</v>
      </c>
      <c r="P471" s="15" t="str">
        <f>IF(SUM('Control Sample Data'!D$3:D$98)&gt;10,IF(AND(ISNUMBER('Control Sample Data'!D470),'Control Sample Data'!D470&lt;$B$1,'Control Sample Data'!D470&gt;0),'Control Sample Data'!D470,$B$1),"")</f>
        <v/>
      </c>
      <c r="Q471" s="15" t="str">
        <f>IF(SUM('Control Sample Data'!E$3:E$98)&gt;10,IF(AND(ISNUMBER('Control Sample Data'!E470),'Control Sample Data'!E470&lt;$B$1,'Control Sample Data'!E470&gt;0),'Control Sample Data'!E470,$B$1),"")</f>
        <v/>
      </c>
      <c r="R471" s="15" t="str">
        <f>IF(SUM('Control Sample Data'!F$3:F$98)&gt;10,IF(AND(ISNUMBER('Control Sample Data'!F470),'Control Sample Data'!F470&lt;$B$1,'Control Sample Data'!F470&gt;0),'Control Sample Data'!F470,$B$1),"")</f>
        <v/>
      </c>
      <c r="S471" s="15" t="str">
        <f>IF(SUM('Control Sample Data'!G$3:G$98)&gt;10,IF(AND(ISNUMBER('Control Sample Data'!G470),'Control Sample Data'!G470&lt;$B$1,'Control Sample Data'!G470&gt;0),'Control Sample Data'!G470,$B$1),"")</f>
        <v/>
      </c>
      <c r="T471" s="15" t="str">
        <f>IF(SUM('Control Sample Data'!H$3:H$98)&gt;10,IF(AND(ISNUMBER('Control Sample Data'!H470),'Control Sample Data'!H470&lt;$B$1,'Control Sample Data'!H470&gt;0),'Control Sample Data'!H470,$B$1),"")</f>
        <v/>
      </c>
      <c r="U471" s="15" t="str">
        <f>IF(SUM('Control Sample Data'!I$3:I$98)&gt;10,IF(AND(ISNUMBER('Control Sample Data'!I470),'Control Sample Data'!I470&lt;$B$1,'Control Sample Data'!I470&gt;0),'Control Sample Data'!I470,$B$1),"")</f>
        <v/>
      </c>
      <c r="V471" s="15" t="str">
        <f>IF(SUM('Control Sample Data'!J$3:J$98)&gt;10,IF(AND(ISNUMBER('Control Sample Data'!J470),'Control Sample Data'!J470&lt;$B$1,'Control Sample Data'!J470&gt;0),'Control Sample Data'!J470,$B$1),"")</f>
        <v/>
      </c>
      <c r="W471" s="15" t="str">
        <f>IF(SUM('Control Sample Data'!K$3:K$98)&gt;10,IF(AND(ISNUMBER('Control Sample Data'!K470),'Control Sample Data'!K470&lt;$B$1,'Control Sample Data'!K470&gt;0),'Control Sample Data'!K470,$B$1),"")</f>
        <v/>
      </c>
      <c r="X471" s="15" t="str">
        <f>IF(SUM('Control Sample Data'!L$3:L$98)&gt;10,IF(AND(ISNUMBER('Control Sample Data'!L470),'Control Sample Data'!L470&lt;$B$1,'Control Sample Data'!L470&gt;0),'Control Sample Data'!L470,$B$1),"")</f>
        <v/>
      </c>
      <c r="Y471" s="15" t="str">
        <f>IF(SUM('Control Sample Data'!M$3:M$98)&gt;10,IF(AND(ISNUMBER('Control Sample Data'!M470),'Control Sample Data'!M470&lt;$B$1,'Control Sample Data'!M470&gt;0),'Control Sample Data'!M470,$B$1),"")</f>
        <v/>
      </c>
      <c r="AT471" s="34" t="str">
        <f t="shared" si="429"/>
        <v/>
      </c>
      <c r="AU471" s="34" t="str">
        <f t="shared" si="430"/>
        <v/>
      </c>
      <c r="AV471" s="34" t="str">
        <f t="shared" si="431"/>
        <v/>
      </c>
      <c r="AW471" s="34" t="str">
        <f t="shared" si="432"/>
        <v/>
      </c>
      <c r="AX471" s="34" t="str">
        <f t="shared" si="433"/>
        <v/>
      </c>
      <c r="AY471" s="34" t="str">
        <f t="shared" si="434"/>
        <v/>
      </c>
      <c r="AZ471" s="34" t="str">
        <f t="shared" si="435"/>
        <v/>
      </c>
      <c r="BA471" s="34" t="str">
        <f t="shared" si="436"/>
        <v/>
      </c>
      <c r="BB471" s="34" t="str">
        <f t="shared" si="437"/>
        <v/>
      </c>
      <c r="BC471" s="34" t="str">
        <f t="shared" si="437"/>
        <v/>
      </c>
      <c r="BD471" s="34" t="str">
        <f t="shared" si="399"/>
        <v/>
      </c>
      <c r="BE471" s="34" t="str">
        <f t="shared" si="400"/>
        <v/>
      </c>
      <c r="BF471" s="34" t="str">
        <f t="shared" si="401"/>
        <v/>
      </c>
      <c r="BG471" s="34" t="str">
        <f t="shared" si="402"/>
        <v/>
      </c>
      <c r="BH471" s="34" t="str">
        <f t="shared" si="403"/>
        <v/>
      </c>
      <c r="BI471" s="34" t="str">
        <f t="shared" si="404"/>
        <v/>
      </c>
      <c r="BJ471" s="34" t="str">
        <f t="shared" si="405"/>
        <v/>
      </c>
      <c r="BK471" s="34" t="str">
        <f t="shared" si="406"/>
        <v/>
      </c>
      <c r="BL471" s="34" t="str">
        <f t="shared" si="407"/>
        <v/>
      </c>
      <c r="BM471" s="34" t="str">
        <f t="shared" si="408"/>
        <v/>
      </c>
      <c r="BN471" s="36" t="e">
        <f t="shared" si="397"/>
        <v>#DIV/0!</v>
      </c>
      <c r="BO471" s="36" t="e">
        <f t="shared" si="398"/>
        <v>#DIV/0!</v>
      </c>
      <c r="BP471" s="37" t="str">
        <f t="shared" si="409"/>
        <v/>
      </c>
      <c r="BQ471" s="37" t="str">
        <f t="shared" si="410"/>
        <v/>
      </c>
      <c r="BR471" s="37" t="str">
        <f t="shared" si="411"/>
        <v/>
      </c>
      <c r="BS471" s="37" t="str">
        <f t="shared" si="412"/>
        <v/>
      </c>
      <c r="BT471" s="37" t="str">
        <f t="shared" si="413"/>
        <v/>
      </c>
      <c r="BU471" s="37" t="str">
        <f t="shared" si="414"/>
        <v/>
      </c>
      <c r="BV471" s="37" t="str">
        <f t="shared" si="415"/>
        <v/>
      </c>
      <c r="BW471" s="37" t="str">
        <f t="shared" si="416"/>
        <v/>
      </c>
      <c r="BX471" s="37" t="str">
        <f t="shared" si="417"/>
        <v/>
      </c>
      <c r="BY471" s="37" t="str">
        <f t="shared" si="418"/>
        <v/>
      </c>
      <c r="BZ471" s="37" t="str">
        <f t="shared" si="419"/>
        <v/>
      </c>
      <c r="CA471" s="37" t="str">
        <f t="shared" si="420"/>
        <v/>
      </c>
      <c r="CB471" s="37" t="str">
        <f t="shared" si="421"/>
        <v/>
      </c>
      <c r="CC471" s="37" t="str">
        <f t="shared" si="422"/>
        <v/>
      </c>
      <c r="CD471" s="37" t="str">
        <f t="shared" si="423"/>
        <v/>
      </c>
      <c r="CE471" s="37" t="str">
        <f t="shared" si="424"/>
        <v/>
      </c>
      <c r="CF471" s="37" t="str">
        <f t="shared" si="425"/>
        <v/>
      </c>
      <c r="CG471" s="37" t="str">
        <f t="shared" si="426"/>
        <v/>
      </c>
      <c r="CH471" s="37" t="str">
        <f t="shared" si="427"/>
        <v/>
      </c>
      <c r="CI471" s="37" t="str">
        <f t="shared" si="428"/>
        <v/>
      </c>
    </row>
    <row r="472" spans="1:87" ht="12.75">
      <c r="A472" s="16"/>
      <c r="B472" s="14" t="str">
        <f>'Gene Table'!E471</f>
        <v>HGDC</v>
      </c>
      <c r="C472" s="14" t="s">
        <v>345</v>
      </c>
      <c r="D472" s="15" t="str">
        <f>IF(SUM('Test Sample Data'!D$3:D$98)&gt;10,IF(AND(ISNUMBER('Test Sample Data'!D471),'Test Sample Data'!D471&lt;$B$1,'Test Sample Data'!D471&gt;0),'Test Sample Data'!D471,$B$1),"")</f>
        <v/>
      </c>
      <c r="E472" s="15" t="str">
        <f>IF(SUM('Test Sample Data'!E$3:E$98)&gt;10,IF(AND(ISNUMBER('Test Sample Data'!E471),'Test Sample Data'!E471&lt;$B$1,'Test Sample Data'!E471&gt;0),'Test Sample Data'!E471,$B$1),"")</f>
        <v/>
      </c>
      <c r="F472" s="15" t="str">
        <f>IF(SUM('Test Sample Data'!F$3:F$98)&gt;10,IF(AND(ISNUMBER('Test Sample Data'!F471),'Test Sample Data'!F471&lt;$B$1,'Test Sample Data'!F471&gt;0),'Test Sample Data'!F471,$B$1),"")</f>
        <v/>
      </c>
      <c r="G472" s="15" t="str">
        <f>IF(SUM('Test Sample Data'!G$3:G$98)&gt;10,IF(AND(ISNUMBER('Test Sample Data'!G471),'Test Sample Data'!G471&lt;$B$1,'Test Sample Data'!G471&gt;0),'Test Sample Data'!G471,$B$1),"")</f>
        <v/>
      </c>
      <c r="H472" s="15" t="str">
        <f>IF(SUM('Test Sample Data'!H$3:H$98)&gt;10,IF(AND(ISNUMBER('Test Sample Data'!H471),'Test Sample Data'!H471&lt;$B$1,'Test Sample Data'!H471&gt;0),'Test Sample Data'!H471,$B$1),"")</f>
        <v/>
      </c>
      <c r="I472" s="15" t="str">
        <f>IF(SUM('Test Sample Data'!I$3:I$98)&gt;10,IF(AND(ISNUMBER('Test Sample Data'!I471),'Test Sample Data'!I471&lt;$B$1,'Test Sample Data'!I471&gt;0),'Test Sample Data'!I471,$B$1),"")</f>
        <v/>
      </c>
      <c r="J472" s="15" t="str">
        <f>IF(SUM('Test Sample Data'!J$3:J$98)&gt;10,IF(AND(ISNUMBER('Test Sample Data'!J471),'Test Sample Data'!J471&lt;$B$1,'Test Sample Data'!J471&gt;0),'Test Sample Data'!J471,$B$1),"")</f>
        <v/>
      </c>
      <c r="K472" s="15" t="str">
        <f>IF(SUM('Test Sample Data'!K$3:K$98)&gt;10,IF(AND(ISNUMBER('Test Sample Data'!K471),'Test Sample Data'!K471&lt;$B$1,'Test Sample Data'!K471&gt;0),'Test Sample Data'!K471,$B$1),"")</f>
        <v/>
      </c>
      <c r="L472" s="15" t="str">
        <f>IF(SUM('Test Sample Data'!L$3:L$98)&gt;10,IF(AND(ISNUMBER('Test Sample Data'!L471),'Test Sample Data'!L471&lt;$B$1,'Test Sample Data'!L471&gt;0),'Test Sample Data'!L471,$B$1),"")</f>
        <v/>
      </c>
      <c r="M472" s="15" t="str">
        <f>IF(SUM('Test Sample Data'!M$3:M$98)&gt;10,IF(AND(ISNUMBER('Test Sample Data'!M471),'Test Sample Data'!M471&lt;$B$1,'Test Sample Data'!M471&gt;0),'Test Sample Data'!M471,$B$1),"")</f>
        <v/>
      </c>
      <c r="N472" s="15" t="str">
        <f>'Gene Table'!E471</f>
        <v>HGDC</v>
      </c>
      <c r="O472" s="14" t="s">
        <v>345</v>
      </c>
      <c r="P472" s="15" t="str">
        <f>IF(SUM('Control Sample Data'!D$3:D$98)&gt;10,IF(AND(ISNUMBER('Control Sample Data'!D471),'Control Sample Data'!D471&lt;$B$1,'Control Sample Data'!D471&gt;0),'Control Sample Data'!D471,$B$1),"")</f>
        <v/>
      </c>
      <c r="Q472" s="15" t="str">
        <f>IF(SUM('Control Sample Data'!E$3:E$98)&gt;10,IF(AND(ISNUMBER('Control Sample Data'!E471),'Control Sample Data'!E471&lt;$B$1,'Control Sample Data'!E471&gt;0),'Control Sample Data'!E471,$B$1),"")</f>
        <v/>
      </c>
      <c r="R472" s="15" t="str">
        <f>IF(SUM('Control Sample Data'!F$3:F$98)&gt;10,IF(AND(ISNUMBER('Control Sample Data'!F471),'Control Sample Data'!F471&lt;$B$1,'Control Sample Data'!F471&gt;0),'Control Sample Data'!F471,$B$1),"")</f>
        <v/>
      </c>
      <c r="S472" s="15" t="str">
        <f>IF(SUM('Control Sample Data'!G$3:G$98)&gt;10,IF(AND(ISNUMBER('Control Sample Data'!G471),'Control Sample Data'!G471&lt;$B$1,'Control Sample Data'!G471&gt;0),'Control Sample Data'!G471,$B$1),"")</f>
        <v/>
      </c>
      <c r="T472" s="15" t="str">
        <f>IF(SUM('Control Sample Data'!H$3:H$98)&gt;10,IF(AND(ISNUMBER('Control Sample Data'!H471),'Control Sample Data'!H471&lt;$B$1,'Control Sample Data'!H471&gt;0),'Control Sample Data'!H471,$B$1),"")</f>
        <v/>
      </c>
      <c r="U472" s="15" t="str">
        <f>IF(SUM('Control Sample Data'!I$3:I$98)&gt;10,IF(AND(ISNUMBER('Control Sample Data'!I471),'Control Sample Data'!I471&lt;$B$1,'Control Sample Data'!I471&gt;0),'Control Sample Data'!I471,$B$1),"")</f>
        <v/>
      </c>
      <c r="V472" s="15" t="str">
        <f>IF(SUM('Control Sample Data'!J$3:J$98)&gt;10,IF(AND(ISNUMBER('Control Sample Data'!J471),'Control Sample Data'!J471&lt;$B$1,'Control Sample Data'!J471&gt;0),'Control Sample Data'!J471,$B$1),"")</f>
        <v/>
      </c>
      <c r="W472" s="15" t="str">
        <f>IF(SUM('Control Sample Data'!K$3:K$98)&gt;10,IF(AND(ISNUMBER('Control Sample Data'!K471),'Control Sample Data'!K471&lt;$B$1,'Control Sample Data'!K471&gt;0),'Control Sample Data'!K471,$B$1),"")</f>
        <v/>
      </c>
      <c r="X472" s="15" t="str">
        <f>IF(SUM('Control Sample Data'!L$3:L$98)&gt;10,IF(AND(ISNUMBER('Control Sample Data'!L471),'Control Sample Data'!L471&lt;$B$1,'Control Sample Data'!L471&gt;0),'Control Sample Data'!L471,$B$1),"")</f>
        <v/>
      </c>
      <c r="Y472" s="15" t="str">
        <f>IF(SUM('Control Sample Data'!M$3:M$98)&gt;10,IF(AND(ISNUMBER('Control Sample Data'!M471),'Control Sample Data'!M471&lt;$B$1,'Control Sample Data'!M471&gt;0),'Control Sample Data'!M471,$B$1),"")</f>
        <v/>
      </c>
      <c r="AT472" s="34" t="str">
        <f t="shared" si="429"/>
        <v/>
      </c>
      <c r="AU472" s="34" t="str">
        <f t="shared" si="430"/>
        <v/>
      </c>
      <c r="AV472" s="34" t="str">
        <f t="shared" si="431"/>
        <v/>
      </c>
      <c r="AW472" s="34" t="str">
        <f t="shared" si="432"/>
        <v/>
      </c>
      <c r="AX472" s="34" t="str">
        <f t="shared" si="433"/>
        <v/>
      </c>
      <c r="AY472" s="34" t="str">
        <f t="shared" si="434"/>
        <v/>
      </c>
      <c r="AZ472" s="34" t="str">
        <f t="shared" si="435"/>
        <v/>
      </c>
      <c r="BA472" s="34" t="str">
        <f t="shared" si="436"/>
        <v/>
      </c>
      <c r="BB472" s="34" t="str">
        <f t="shared" si="437"/>
        <v/>
      </c>
      <c r="BC472" s="34" t="str">
        <f t="shared" si="437"/>
        <v/>
      </c>
      <c r="BD472" s="34" t="str">
        <f t="shared" si="399"/>
        <v/>
      </c>
      <c r="BE472" s="34" t="str">
        <f t="shared" si="400"/>
        <v/>
      </c>
      <c r="BF472" s="34" t="str">
        <f t="shared" si="401"/>
        <v/>
      </c>
      <c r="BG472" s="34" t="str">
        <f t="shared" si="402"/>
        <v/>
      </c>
      <c r="BH472" s="34" t="str">
        <f t="shared" si="403"/>
        <v/>
      </c>
      <c r="BI472" s="34" t="str">
        <f t="shared" si="404"/>
        <v/>
      </c>
      <c r="BJ472" s="34" t="str">
        <f t="shared" si="405"/>
        <v/>
      </c>
      <c r="BK472" s="34" t="str">
        <f t="shared" si="406"/>
        <v/>
      </c>
      <c r="BL472" s="34" t="str">
        <f t="shared" si="407"/>
        <v/>
      </c>
      <c r="BM472" s="34" t="str">
        <f t="shared" si="408"/>
        <v/>
      </c>
      <c r="BN472" s="36" t="e">
        <f t="shared" si="397"/>
        <v>#DIV/0!</v>
      </c>
      <c r="BO472" s="36" t="e">
        <f t="shared" si="398"/>
        <v>#DIV/0!</v>
      </c>
      <c r="BP472" s="37" t="str">
        <f t="shared" si="409"/>
        <v/>
      </c>
      <c r="BQ472" s="37" t="str">
        <f t="shared" si="410"/>
        <v/>
      </c>
      <c r="BR472" s="37" t="str">
        <f t="shared" si="411"/>
        <v/>
      </c>
      <c r="BS472" s="37" t="str">
        <f t="shared" si="412"/>
        <v/>
      </c>
      <c r="BT472" s="37" t="str">
        <f t="shared" si="413"/>
        <v/>
      </c>
      <c r="BU472" s="37" t="str">
        <f t="shared" si="414"/>
        <v/>
      </c>
      <c r="BV472" s="37" t="str">
        <f t="shared" si="415"/>
        <v/>
      </c>
      <c r="BW472" s="37" t="str">
        <f t="shared" si="416"/>
        <v/>
      </c>
      <c r="BX472" s="37" t="str">
        <f t="shared" si="417"/>
        <v/>
      </c>
      <c r="BY472" s="37" t="str">
        <f t="shared" si="418"/>
        <v/>
      </c>
      <c r="BZ472" s="37" t="str">
        <f t="shared" si="419"/>
        <v/>
      </c>
      <c r="CA472" s="37" t="str">
        <f t="shared" si="420"/>
        <v/>
      </c>
      <c r="CB472" s="37" t="str">
        <f t="shared" si="421"/>
        <v/>
      </c>
      <c r="CC472" s="37" t="str">
        <f t="shared" si="422"/>
        <v/>
      </c>
      <c r="CD472" s="37" t="str">
        <f t="shared" si="423"/>
        <v/>
      </c>
      <c r="CE472" s="37" t="str">
        <f t="shared" si="424"/>
        <v/>
      </c>
      <c r="CF472" s="37" t="str">
        <f t="shared" si="425"/>
        <v/>
      </c>
      <c r="CG472" s="37" t="str">
        <f t="shared" si="426"/>
        <v/>
      </c>
      <c r="CH472" s="37" t="str">
        <f t="shared" si="427"/>
        <v/>
      </c>
      <c r="CI472" s="37" t="str">
        <f t="shared" si="428"/>
        <v/>
      </c>
    </row>
    <row r="473" spans="1:87" ht="12.75">
      <c r="A473" s="16"/>
      <c r="B473" s="14" t="str">
        <f>'Gene Table'!E472</f>
        <v>HGDC</v>
      </c>
      <c r="C473" s="14" t="s">
        <v>347</v>
      </c>
      <c r="D473" s="15" t="str">
        <f>IF(SUM('Test Sample Data'!D$3:D$98)&gt;10,IF(AND(ISNUMBER('Test Sample Data'!D472),'Test Sample Data'!D472&lt;$B$1,'Test Sample Data'!D472&gt;0),'Test Sample Data'!D472,$B$1),"")</f>
        <v/>
      </c>
      <c r="E473" s="15" t="str">
        <f>IF(SUM('Test Sample Data'!E$3:E$98)&gt;10,IF(AND(ISNUMBER('Test Sample Data'!E472),'Test Sample Data'!E472&lt;$B$1,'Test Sample Data'!E472&gt;0),'Test Sample Data'!E472,$B$1),"")</f>
        <v/>
      </c>
      <c r="F473" s="15" t="str">
        <f>IF(SUM('Test Sample Data'!F$3:F$98)&gt;10,IF(AND(ISNUMBER('Test Sample Data'!F472),'Test Sample Data'!F472&lt;$B$1,'Test Sample Data'!F472&gt;0),'Test Sample Data'!F472,$B$1),"")</f>
        <v/>
      </c>
      <c r="G473" s="15" t="str">
        <f>IF(SUM('Test Sample Data'!G$3:G$98)&gt;10,IF(AND(ISNUMBER('Test Sample Data'!G472),'Test Sample Data'!G472&lt;$B$1,'Test Sample Data'!G472&gt;0),'Test Sample Data'!G472,$B$1),"")</f>
        <v/>
      </c>
      <c r="H473" s="15" t="str">
        <f>IF(SUM('Test Sample Data'!H$3:H$98)&gt;10,IF(AND(ISNUMBER('Test Sample Data'!H472),'Test Sample Data'!H472&lt;$B$1,'Test Sample Data'!H472&gt;0),'Test Sample Data'!H472,$B$1),"")</f>
        <v/>
      </c>
      <c r="I473" s="15" t="str">
        <f>IF(SUM('Test Sample Data'!I$3:I$98)&gt;10,IF(AND(ISNUMBER('Test Sample Data'!I472),'Test Sample Data'!I472&lt;$B$1,'Test Sample Data'!I472&gt;0),'Test Sample Data'!I472,$B$1),"")</f>
        <v/>
      </c>
      <c r="J473" s="15" t="str">
        <f>IF(SUM('Test Sample Data'!J$3:J$98)&gt;10,IF(AND(ISNUMBER('Test Sample Data'!J472),'Test Sample Data'!J472&lt;$B$1,'Test Sample Data'!J472&gt;0),'Test Sample Data'!J472,$B$1),"")</f>
        <v/>
      </c>
      <c r="K473" s="15" t="str">
        <f>IF(SUM('Test Sample Data'!K$3:K$98)&gt;10,IF(AND(ISNUMBER('Test Sample Data'!K472),'Test Sample Data'!K472&lt;$B$1,'Test Sample Data'!K472&gt;0),'Test Sample Data'!K472,$B$1),"")</f>
        <v/>
      </c>
      <c r="L473" s="15" t="str">
        <f>IF(SUM('Test Sample Data'!L$3:L$98)&gt;10,IF(AND(ISNUMBER('Test Sample Data'!L472),'Test Sample Data'!L472&lt;$B$1,'Test Sample Data'!L472&gt;0),'Test Sample Data'!L472,$B$1),"")</f>
        <v/>
      </c>
      <c r="M473" s="15" t="str">
        <f>IF(SUM('Test Sample Data'!M$3:M$98)&gt;10,IF(AND(ISNUMBER('Test Sample Data'!M472),'Test Sample Data'!M472&lt;$B$1,'Test Sample Data'!M472&gt;0),'Test Sample Data'!M472,$B$1),"")</f>
        <v/>
      </c>
      <c r="N473" s="15" t="str">
        <f>'Gene Table'!E472</f>
        <v>HGDC</v>
      </c>
      <c r="O473" s="14" t="s">
        <v>347</v>
      </c>
      <c r="P473" s="15" t="str">
        <f>IF(SUM('Control Sample Data'!D$3:D$98)&gt;10,IF(AND(ISNUMBER('Control Sample Data'!D472),'Control Sample Data'!D472&lt;$B$1,'Control Sample Data'!D472&gt;0),'Control Sample Data'!D472,$B$1),"")</f>
        <v/>
      </c>
      <c r="Q473" s="15" t="str">
        <f>IF(SUM('Control Sample Data'!E$3:E$98)&gt;10,IF(AND(ISNUMBER('Control Sample Data'!E472),'Control Sample Data'!E472&lt;$B$1,'Control Sample Data'!E472&gt;0),'Control Sample Data'!E472,$B$1),"")</f>
        <v/>
      </c>
      <c r="R473" s="15" t="str">
        <f>IF(SUM('Control Sample Data'!F$3:F$98)&gt;10,IF(AND(ISNUMBER('Control Sample Data'!F472),'Control Sample Data'!F472&lt;$B$1,'Control Sample Data'!F472&gt;0),'Control Sample Data'!F472,$B$1),"")</f>
        <v/>
      </c>
      <c r="S473" s="15" t="str">
        <f>IF(SUM('Control Sample Data'!G$3:G$98)&gt;10,IF(AND(ISNUMBER('Control Sample Data'!G472),'Control Sample Data'!G472&lt;$B$1,'Control Sample Data'!G472&gt;0),'Control Sample Data'!G472,$B$1),"")</f>
        <v/>
      </c>
      <c r="T473" s="15" t="str">
        <f>IF(SUM('Control Sample Data'!H$3:H$98)&gt;10,IF(AND(ISNUMBER('Control Sample Data'!H472),'Control Sample Data'!H472&lt;$B$1,'Control Sample Data'!H472&gt;0),'Control Sample Data'!H472,$B$1),"")</f>
        <v/>
      </c>
      <c r="U473" s="15" t="str">
        <f>IF(SUM('Control Sample Data'!I$3:I$98)&gt;10,IF(AND(ISNUMBER('Control Sample Data'!I472),'Control Sample Data'!I472&lt;$B$1,'Control Sample Data'!I472&gt;0),'Control Sample Data'!I472,$B$1),"")</f>
        <v/>
      </c>
      <c r="V473" s="15" t="str">
        <f>IF(SUM('Control Sample Data'!J$3:J$98)&gt;10,IF(AND(ISNUMBER('Control Sample Data'!J472),'Control Sample Data'!J472&lt;$B$1,'Control Sample Data'!J472&gt;0),'Control Sample Data'!J472,$B$1),"")</f>
        <v/>
      </c>
      <c r="W473" s="15" t="str">
        <f>IF(SUM('Control Sample Data'!K$3:K$98)&gt;10,IF(AND(ISNUMBER('Control Sample Data'!K472),'Control Sample Data'!K472&lt;$B$1,'Control Sample Data'!K472&gt;0),'Control Sample Data'!K472,$B$1),"")</f>
        <v/>
      </c>
      <c r="X473" s="15" t="str">
        <f>IF(SUM('Control Sample Data'!L$3:L$98)&gt;10,IF(AND(ISNUMBER('Control Sample Data'!L472),'Control Sample Data'!L472&lt;$B$1,'Control Sample Data'!L472&gt;0),'Control Sample Data'!L472,$B$1),"")</f>
        <v/>
      </c>
      <c r="Y473" s="15" t="str">
        <f>IF(SUM('Control Sample Data'!M$3:M$98)&gt;10,IF(AND(ISNUMBER('Control Sample Data'!M472),'Control Sample Data'!M472&lt;$B$1,'Control Sample Data'!M472&gt;0),'Control Sample Data'!M472,$B$1),"")</f>
        <v/>
      </c>
      <c r="AT473" s="34" t="str">
        <f t="shared" si="429"/>
        <v/>
      </c>
      <c r="AU473" s="34" t="str">
        <f t="shared" si="430"/>
        <v/>
      </c>
      <c r="AV473" s="34" t="str">
        <f t="shared" si="431"/>
        <v/>
      </c>
      <c r="AW473" s="34" t="str">
        <f t="shared" si="432"/>
        <v/>
      </c>
      <c r="AX473" s="34" t="str">
        <f t="shared" si="433"/>
        <v/>
      </c>
      <c r="AY473" s="34" t="str">
        <f t="shared" si="434"/>
        <v/>
      </c>
      <c r="AZ473" s="34" t="str">
        <f t="shared" si="435"/>
        <v/>
      </c>
      <c r="BA473" s="34" t="str">
        <f t="shared" si="436"/>
        <v/>
      </c>
      <c r="BB473" s="34" t="str">
        <f t="shared" si="437"/>
        <v/>
      </c>
      <c r="BC473" s="34" t="str">
        <f t="shared" si="437"/>
        <v/>
      </c>
      <c r="BD473" s="34" t="str">
        <f t="shared" si="399"/>
        <v/>
      </c>
      <c r="BE473" s="34" t="str">
        <f t="shared" si="400"/>
        <v/>
      </c>
      <c r="BF473" s="34" t="str">
        <f t="shared" si="401"/>
        <v/>
      </c>
      <c r="BG473" s="34" t="str">
        <f t="shared" si="402"/>
        <v/>
      </c>
      <c r="BH473" s="34" t="str">
        <f t="shared" si="403"/>
        <v/>
      </c>
      <c r="BI473" s="34" t="str">
        <f t="shared" si="404"/>
        <v/>
      </c>
      <c r="BJ473" s="34" t="str">
        <f t="shared" si="405"/>
        <v/>
      </c>
      <c r="BK473" s="34" t="str">
        <f t="shared" si="406"/>
        <v/>
      </c>
      <c r="BL473" s="34" t="str">
        <f t="shared" si="407"/>
        <v/>
      </c>
      <c r="BM473" s="34" t="str">
        <f t="shared" si="408"/>
        <v/>
      </c>
      <c r="BN473" s="36" t="e">
        <f t="shared" si="397"/>
        <v>#DIV/0!</v>
      </c>
      <c r="BO473" s="36" t="e">
        <f t="shared" si="398"/>
        <v>#DIV/0!</v>
      </c>
      <c r="BP473" s="37" t="str">
        <f t="shared" si="409"/>
        <v/>
      </c>
      <c r="BQ473" s="37" t="str">
        <f t="shared" si="410"/>
        <v/>
      </c>
      <c r="BR473" s="37" t="str">
        <f t="shared" si="411"/>
        <v/>
      </c>
      <c r="BS473" s="37" t="str">
        <f t="shared" si="412"/>
        <v/>
      </c>
      <c r="BT473" s="37" t="str">
        <f t="shared" si="413"/>
        <v/>
      </c>
      <c r="BU473" s="37" t="str">
        <f t="shared" si="414"/>
        <v/>
      </c>
      <c r="BV473" s="37" t="str">
        <f t="shared" si="415"/>
        <v/>
      </c>
      <c r="BW473" s="37" t="str">
        <f t="shared" si="416"/>
        <v/>
      </c>
      <c r="BX473" s="37" t="str">
        <f t="shared" si="417"/>
        <v/>
      </c>
      <c r="BY473" s="37" t="str">
        <f t="shared" si="418"/>
        <v/>
      </c>
      <c r="BZ473" s="37" t="str">
        <f t="shared" si="419"/>
        <v/>
      </c>
      <c r="CA473" s="37" t="str">
        <f t="shared" si="420"/>
        <v/>
      </c>
      <c r="CB473" s="37" t="str">
        <f t="shared" si="421"/>
        <v/>
      </c>
      <c r="CC473" s="37" t="str">
        <f t="shared" si="422"/>
        <v/>
      </c>
      <c r="CD473" s="37" t="str">
        <f t="shared" si="423"/>
        <v/>
      </c>
      <c r="CE473" s="37" t="str">
        <f t="shared" si="424"/>
        <v/>
      </c>
      <c r="CF473" s="37" t="str">
        <f t="shared" si="425"/>
        <v/>
      </c>
      <c r="CG473" s="37" t="str">
        <f t="shared" si="426"/>
        <v/>
      </c>
      <c r="CH473" s="37" t="str">
        <f t="shared" si="427"/>
        <v/>
      </c>
      <c r="CI473" s="37" t="str">
        <f t="shared" si="428"/>
        <v/>
      </c>
    </row>
    <row r="474" spans="1:87" ht="12.75">
      <c r="A474" s="16"/>
      <c r="B474" s="14" t="str">
        <f>'Gene Table'!E473</f>
        <v>GAPDH</v>
      </c>
      <c r="C474" s="14" t="s">
        <v>348</v>
      </c>
      <c r="D474" s="15" t="str">
        <f>IF(SUM('Test Sample Data'!D$3:D$98)&gt;10,IF(AND(ISNUMBER('Test Sample Data'!D473),'Test Sample Data'!D473&lt;$B$1,'Test Sample Data'!D473&gt;0),'Test Sample Data'!D473,$B$1),"")</f>
        <v/>
      </c>
      <c r="E474" s="15" t="str">
        <f>IF(SUM('Test Sample Data'!E$3:E$98)&gt;10,IF(AND(ISNUMBER('Test Sample Data'!E473),'Test Sample Data'!E473&lt;$B$1,'Test Sample Data'!E473&gt;0),'Test Sample Data'!E473,$B$1),"")</f>
        <v/>
      </c>
      <c r="F474" s="15" t="str">
        <f>IF(SUM('Test Sample Data'!F$3:F$98)&gt;10,IF(AND(ISNUMBER('Test Sample Data'!F473),'Test Sample Data'!F473&lt;$B$1,'Test Sample Data'!F473&gt;0),'Test Sample Data'!F473,$B$1),"")</f>
        <v/>
      </c>
      <c r="G474" s="15" t="str">
        <f>IF(SUM('Test Sample Data'!G$3:G$98)&gt;10,IF(AND(ISNUMBER('Test Sample Data'!G473),'Test Sample Data'!G473&lt;$B$1,'Test Sample Data'!G473&gt;0),'Test Sample Data'!G473,$B$1),"")</f>
        <v/>
      </c>
      <c r="H474" s="15" t="str">
        <f>IF(SUM('Test Sample Data'!H$3:H$98)&gt;10,IF(AND(ISNUMBER('Test Sample Data'!H473),'Test Sample Data'!H473&lt;$B$1,'Test Sample Data'!H473&gt;0),'Test Sample Data'!H473,$B$1),"")</f>
        <v/>
      </c>
      <c r="I474" s="15" t="str">
        <f>IF(SUM('Test Sample Data'!I$3:I$98)&gt;10,IF(AND(ISNUMBER('Test Sample Data'!I473),'Test Sample Data'!I473&lt;$B$1,'Test Sample Data'!I473&gt;0),'Test Sample Data'!I473,$B$1),"")</f>
        <v/>
      </c>
      <c r="J474" s="15" t="str">
        <f>IF(SUM('Test Sample Data'!J$3:J$98)&gt;10,IF(AND(ISNUMBER('Test Sample Data'!J473),'Test Sample Data'!J473&lt;$B$1,'Test Sample Data'!J473&gt;0),'Test Sample Data'!J473,$B$1),"")</f>
        <v/>
      </c>
      <c r="K474" s="15" t="str">
        <f>IF(SUM('Test Sample Data'!K$3:K$98)&gt;10,IF(AND(ISNUMBER('Test Sample Data'!K473),'Test Sample Data'!K473&lt;$B$1,'Test Sample Data'!K473&gt;0),'Test Sample Data'!K473,$B$1),"")</f>
        <v/>
      </c>
      <c r="L474" s="15" t="str">
        <f>IF(SUM('Test Sample Data'!L$3:L$98)&gt;10,IF(AND(ISNUMBER('Test Sample Data'!L473),'Test Sample Data'!L473&lt;$B$1,'Test Sample Data'!L473&gt;0),'Test Sample Data'!L473,$B$1),"")</f>
        <v/>
      </c>
      <c r="M474" s="15" t="str">
        <f>IF(SUM('Test Sample Data'!M$3:M$98)&gt;10,IF(AND(ISNUMBER('Test Sample Data'!M473),'Test Sample Data'!M473&lt;$B$1,'Test Sample Data'!M473&gt;0),'Test Sample Data'!M473,$B$1),"")</f>
        <v/>
      </c>
      <c r="N474" s="15" t="str">
        <f>'Gene Table'!E473</f>
        <v>GAPDH</v>
      </c>
      <c r="O474" s="14" t="s">
        <v>348</v>
      </c>
      <c r="P474" s="15" t="str">
        <f>IF(SUM('Control Sample Data'!D$3:D$98)&gt;10,IF(AND(ISNUMBER('Control Sample Data'!D473),'Control Sample Data'!D473&lt;$B$1,'Control Sample Data'!D473&gt;0),'Control Sample Data'!D473,$B$1),"")</f>
        <v/>
      </c>
      <c r="Q474" s="15" t="str">
        <f>IF(SUM('Control Sample Data'!E$3:E$98)&gt;10,IF(AND(ISNUMBER('Control Sample Data'!E473),'Control Sample Data'!E473&lt;$B$1,'Control Sample Data'!E473&gt;0),'Control Sample Data'!E473,$B$1),"")</f>
        <v/>
      </c>
      <c r="R474" s="15" t="str">
        <f>IF(SUM('Control Sample Data'!F$3:F$98)&gt;10,IF(AND(ISNUMBER('Control Sample Data'!F473),'Control Sample Data'!F473&lt;$B$1,'Control Sample Data'!F473&gt;0),'Control Sample Data'!F473,$B$1),"")</f>
        <v/>
      </c>
      <c r="S474" s="15" t="str">
        <f>IF(SUM('Control Sample Data'!G$3:G$98)&gt;10,IF(AND(ISNUMBER('Control Sample Data'!G473),'Control Sample Data'!G473&lt;$B$1,'Control Sample Data'!G473&gt;0),'Control Sample Data'!G473,$B$1),"")</f>
        <v/>
      </c>
      <c r="T474" s="15" t="str">
        <f>IF(SUM('Control Sample Data'!H$3:H$98)&gt;10,IF(AND(ISNUMBER('Control Sample Data'!H473),'Control Sample Data'!H473&lt;$B$1,'Control Sample Data'!H473&gt;0),'Control Sample Data'!H473,$B$1),"")</f>
        <v/>
      </c>
      <c r="U474" s="15" t="str">
        <f>IF(SUM('Control Sample Data'!I$3:I$98)&gt;10,IF(AND(ISNUMBER('Control Sample Data'!I473),'Control Sample Data'!I473&lt;$B$1,'Control Sample Data'!I473&gt;0),'Control Sample Data'!I473,$B$1),"")</f>
        <v/>
      </c>
      <c r="V474" s="15" t="str">
        <f>IF(SUM('Control Sample Data'!J$3:J$98)&gt;10,IF(AND(ISNUMBER('Control Sample Data'!J473),'Control Sample Data'!J473&lt;$B$1,'Control Sample Data'!J473&gt;0),'Control Sample Data'!J473,$B$1),"")</f>
        <v/>
      </c>
      <c r="W474" s="15" t="str">
        <f>IF(SUM('Control Sample Data'!K$3:K$98)&gt;10,IF(AND(ISNUMBER('Control Sample Data'!K473),'Control Sample Data'!K473&lt;$B$1,'Control Sample Data'!K473&gt;0),'Control Sample Data'!K473,$B$1),"")</f>
        <v/>
      </c>
      <c r="X474" s="15" t="str">
        <f>IF(SUM('Control Sample Data'!L$3:L$98)&gt;10,IF(AND(ISNUMBER('Control Sample Data'!L473),'Control Sample Data'!L473&lt;$B$1,'Control Sample Data'!L473&gt;0),'Control Sample Data'!L473,$B$1),"")</f>
        <v/>
      </c>
      <c r="Y474" s="15" t="str">
        <f>IF(SUM('Control Sample Data'!M$3:M$98)&gt;10,IF(AND(ISNUMBER('Control Sample Data'!M473),'Control Sample Data'!M473&lt;$B$1,'Control Sample Data'!M473&gt;0),'Control Sample Data'!M473,$B$1),"")</f>
        <v/>
      </c>
      <c r="AT474" s="34" t="str">
        <f t="shared" si="429"/>
        <v/>
      </c>
      <c r="AU474" s="34" t="str">
        <f t="shared" si="430"/>
        <v/>
      </c>
      <c r="AV474" s="34" t="str">
        <f t="shared" si="431"/>
        <v/>
      </c>
      <c r="AW474" s="34" t="str">
        <f t="shared" si="432"/>
        <v/>
      </c>
      <c r="AX474" s="34" t="str">
        <f t="shared" si="433"/>
        <v/>
      </c>
      <c r="AY474" s="34" t="str">
        <f t="shared" si="434"/>
        <v/>
      </c>
      <c r="AZ474" s="34" t="str">
        <f t="shared" si="435"/>
        <v/>
      </c>
      <c r="BA474" s="34" t="str">
        <f t="shared" si="436"/>
        <v/>
      </c>
      <c r="BB474" s="34" t="str">
        <f t="shared" si="437"/>
        <v/>
      </c>
      <c r="BC474" s="34" t="str">
        <f t="shared" si="437"/>
        <v/>
      </c>
      <c r="BD474" s="34" t="str">
        <f t="shared" si="399"/>
        <v/>
      </c>
      <c r="BE474" s="34" t="str">
        <f t="shared" si="400"/>
        <v/>
      </c>
      <c r="BF474" s="34" t="str">
        <f t="shared" si="401"/>
        <v/>
      </c>
      <c r="BG474" s="34" t="str">
        <f t="shared" si="402"/>
        <v/>
      </c>
      <c r="BH474" s="34" t="str">
        <f t="shared" si="403"/>
        <v/>
      </c>
      <c r="BI474" s="34" t="str">
        <f t="shared" si="404"/>
        <v/>
      </c>
      <c r="BJ474" s="34" t="str">
        <f t="shared" si="405"/>
        <v/>
      </c>
      <c r="BK474" s="34" t="str">
        <f t="shared" si="406"/>
        <v/>
      </c>
      <c r="BL474" s="34" t="str">
        <f t="shared" si="407"/>
        <v/>
      </c>
      <c r="BM474" s="34" t="str">
        <f t="shared" si="408"/>
        <v/>
      </c>
      <c r="BN474" s="36" t="e">
        <f t="shared" si="397"/>
        <v>#DIV/0!</v>
      </c>
      <c r="BO474" s="36" t="e">
        <f t="shared" si="398"/>
        <v>#DIV/0!</v>
      </c>
      <c r="BP474" s="37" t="str">
        <f t="shared" si="409"/>
        <v/>
      </c>
      <c r="BQ474" s="37" t="str">
        <f t="shared" si="410"/>
        <v/>
      </c>
      <c r="BR474" s="37" t="str">
        <f t="shared" si="411"/>
        <v/>
      </c>
      <c r="BS474" s="37" t="str">
        <f t="shared" si="412"/>
        <v/>
      </c>
      <c r="BT474" s="37" t="str">
        <f t="shared" si="413"/>
        <v/>
      </c>
      <c r="BU474" s="37" t="str">
        <f t="shared" si="414"/>
        <v/>
      </c>
      <c r="BV474" s="37" t="str">
        <f t="shared" si="415"/>
        <v/>
      </c>
      <c r="BW474" s="37" t="str">
        <f t="shared" si="416"/>
        <v/>
      </c>
      <c r="BX474" s="37" t="str">
        <f t="shared" si="417"/>
        <v/>
      </c>
      <c r="BY474" s="37" t="str">
        <f t="shared" si="418"/>
        <v/>
      </c>
      <c r="BZ474" s="37" t="str">
        <f t="shared" si="419"/>
        <v/>
      </c>
      <c r="CA474" s="37" t="str">
        <f t="shared" si="420"/>
        <v/>
      </c>
      <c r="CB474" s="37" t="str">
        <f t="shared" si="421"/>
        <v/>
      </c>
      <c r="CC474" s="37" t="str">
        <f t="shared" si="422"/>
        <v/>
      </c>
      <c r="CD474" s="37" t="str">
        <f t="shared" si="423"/>
        <v/>
      </c>
      <c r="CE474" s="37" t="str">
        <f t="shared" si="424"/>
        <v/>
      </c>
      <c r="CF474" s="37" t="str">
        <f t="shared" si="425"/>
        <v/>
      </c>
      <c r="CG474" s="37" t="str">
        <f t="shared" si="426"/>
        <v/>
      </c>
      <c r="CH474" s="37" t="str">
        <f t="shared" si="427"/>
        <v/>
      </c>
      <c r="CI474" s="37" t="str">
        <f t="shared" si="428"/>
        <v/>
      </c>
    </row>
    <row r="475" spans="1:87" ht="12.75">
      <c r="A475" s="16"/>
      <c r="B475" s="14" t="str">
        <f>'Gene Table'!E474</f>
        <v>ACTB</v>
      </c>
      <c r="C475" s="14" t="s">
        <v>352</v>
      </c>
      <c r="D475" s="15" t="str">
        <f>IF(SUM('Test Sample Data'!D$3:D$98)&gt;10,IF(AND(ISNUMBER('Test Sample Data'!D474),'Test Sample Data'!D474&lt;$B$1,'Test Sample Data'!D474&gt;0),'Test Sample Data'!D474,$B$1),"")</f>
        <v/>
      </c>
      <c r="E475" s="15" t="str">
        <f>IF(SUM('Test Sample Data'!E$3:E$98)&gt;10,IF(AND(ISNUMBER('Test Sample Data'!E474),'Test Sample Data'!E474&lt;$B$1,'Test Sample Data'!E474&gt;0),'Test Sample Data'!E474,$B$1),"")</f>
        <v/>
      </c>
      <c r="F475" s="15" t="str">
        <f>IF(SUM('Test Sample Data'!F$3:F$98)&gt;10,IF(AND(ISNUMBER('Test Sample Data'!F474),'Test Sample Data'!F474&lt;$B$1,'Test Sample Data'!F474&gt;0),'Test Sample Data'!F474,$B$1),"")</f>
        <v/>
      </c>
      <c r="G475" s="15" t="str">
        <f>IF(SUM('Test Sample Data'!G$3:G$98)&gt;10,IF(AND(ISNUMBER('Test Sample Data'!G474),'Test Sample Data'!G474&lt;$B$1,'Test Sample Data'!G474&gt;0),'Test Sample Data'!G474,$B$1),"")</f>
        <v/>
      </c>
      <c r="H475" s="15" t="str">
        <f>IF(SUM('Test Sample Data'!H$3:H$98)&gt;10,IF(AND(ISNUMBER('Test Sample Data'!H474),'Test Sample Data'!H474&lt;$B$1,'Test Sample Data'!H474&gt;0),'Test Sample Data'!H474,$B$1),"")</f>
        <v/>
      </c>
      <c r="I475" s="15" t="str">
        <f>IF(SUM('Test Sample Data'!I$3:I$98)&gt;10,IF(AND(ISNUMBER('Test Sample Data'!I474),'Test Sample Data'!I474&lt;$B$1,'Test Sample Data'!I474&gt;0),'Test Sample Data'!I474,$B$1),"")</f>
        <v/>
      </c>
      <c r="J475" s="15" t="str">
        <f>IF(SUM('Test Sample Data'!J$3:J$98)&gt;10,IF(AND(ISNUMBER('Test Sample Data'!J474),'Test Sample Data'!J474&lt;$B$1,'Test Sample Data'!J474&gt;0),'Test Sample Data'!J474,$B$1),"")</f>
        <v/>
      </c>
      <c r="K475" s="15" t="str">
        <f>IF(SUM('Test Sample Data'!K$3:K$98)&gt;10,IF(AND(ISNUMBER('Test Sample Data'!K474),'Test Sample Data'!K474&lt;$B$1,'Test Sample Data'!K474&gt;0),'Test Sample Data'!K474,$B$1),"")</f>
        <v/>
      </c>
      <c r="L475" s="15" t="str">
        <f>IF(SUM('Test Sample Data'!L$3:L$98)&gt;10,IF(AND(ISNUMBER('Test Sample Data'!L474),'Test Sample Data'!L474&lt;$B$1,'Test Sample Data'!L474&gt;0),'Test Sample Data'!L474,$B$1),"")</f>
        <v/>
      </c>
      <c r="M475" s="15" t="str">
        <f>IF(SUM('Test Sample Data'!M$3:M$98)&gt;10,IF(AND(ISNUMBER('Test Sample Data'!M474),'Test Sample Data'!M474&lt;$B$1,'Test Sample Data'!M474&gt;0),'Test Sample Data'!M474,$B$1),"")</f>
        <v/>
      </c>
      <c r="N475" s="15" t="str">
        <f>'Gene Table'!E474</f>
        <v>ACTB</v>
      </c>
      <c r="O475" s="14" t="s">
        <v>352</v>
      </c>
      <c r="P475" s="15" t="str">
        <f>IF(SUM('Control Sample Data'!D$3:D$98)&gt;10,IF(AND(ISNUMBER('Control Sample Data'!D474),'Control Sample Data'!D474&lt;$B$1,'Control Sample Data'!D474&gt;0),'Control Sample Data'!D474,$B$1),"")</f>
        <v/>
      </c>
      <c r="Q475" s="15" t="str">
        <f>IF(SUM('Control Sample Data'!E$3:E$98)&gt;10,IF(AND(ISNUMBER('Control Sample Data'!E474),'Control Sample Data'!E474&lt;$B$1,'Control Sample Data'!E474&gt;0),'Control Sample Data'!E474,$B$1),"")</f>
        <v/>
      </c>
      <c r="R475" s="15" t="str">
        <f>IF(SUM('Control Sample Data'!F$3:F$98)&gt;10,IF(AND(ISNUMBER('Control Sample Data'!F474),'Control Sample Data'!F474&lt;$B$1,'Control Sample Data'!F474&gt;0),'Control Sample Data'!F474,$B$1),"")</f>
        <v/>
      </c>
      <c r="S475" s="15" t="str">
        <f>IF(SUM('Control Sample Data'!G$3:G$98)&gt;10,IF(AND(ISNUMBER('Control Sample Data'!G474),'Control Sample Data'!G474&lt;$B$1,'Control Sample Data'!G474&gt;0),'Control Sample Data'!G474,$B$1),"")</f>
        <v/>
      </c>
      <c r="T475" s="15" t="str">
        <f>IF(SUM('Control Sample Data'!H$3:H$98)&gt;10,IF(AND(ISNUMBER('Control Sample Data'!H474),'Control Sample Data'!H474&lt;$B$1,'Control Sample Data'!H474&gt;0),'Control Sample Data'!H474,$B$1),"")</f>
        <v/>
      </c>
      <c r="U475" s="15" t="str">
        <f>IF(SUM('Control Sample Data'!I$3:I$98)&gt;10,IF(AND(ISNUMBER('Control Sample Data'!I474),'Control Sample Data'!I474&lt;$B$1,'Control Sample Data'!I474&gt;0),'Control Sample Data'!I474,$B$1),"")</f>
        <v/>
      </c>
      <c r="V475" s="15" t="str">
        <f>IF(SUM('Control Sample Data'!J$3:J$98)&gt;10,IF(AND(ISNUMBER('Control Sample Data'!J474),'Control Sample Data'!J474&lt;$B$1,'Control Sample Data'!J474&gt;0),'Control Sample Data'!J474,$B$1),"")</f>
        <v/>
      </c>
      <c r="W475" s="15" t="str">
        <f>IF(SUM('Control Sample Data'!K$3:K$98)&gt;10,IF(AND(ISNUMBER('Control Sample Data'!K474),'Control Sample Data'!K474&lt;$B$1,'Control Sample Data'!K474&gt;0),'Control Sample Data'!K474,$B$1),"")</f>
        <v/>
      </c>
      <c r="X475" s="15" t="str">
        <f>IF(SUM('Control Sample Data'!L$3:L$98)&gt;10,IF(AND(ISNUMBER('Control Sample Data'!L474),'Control Sample Data'!L474&lt;$B$1,'Control Sample Data'!L474&gt;0),'Control Sample Data'!L474,$B$1),"")</f>
        <v/>
      </c>
      <c r="Y475" s="15" t="str">
        <f>IF(SUM('Control Sample Data'!M$3:M$98)&gt;10,IF(AND(ISNUMBER('Control Sample Data'!M474),'Control Sample Data'!M474&lt;$B$1,'Control Sample Data'!M474&gt;0),'Control Sample Data'!M474,$B$1),"")</f>
        <v/>
      </c>
      <c r="AT475" s="34" t="str">
        <f t="shared" si="429"/>
        <v/>
      </c>
      <c r="AU475" s="34" t="str">
        <f t="shared" si="430"/>
        <v/>
      </c>
      <c r="AV475" s="34" t="str">
        <f t="shared" si="431"/>
        <v/>
      </c>
      <c r="AW475" s="34" t="str">
        <f t="shared" si="432"/>
        <v/>
      </c>
      <c r="AX475" s="34" t="str">
        <f t="shared" si="433"/>
        <v/>
      </c>
      <c r="AY475" s="34" t="str">
        <f t="shared" si="434"/>
        <v/>
      </c>
      <c r="AZ475" s="34" t="str">
        <f t="shared" si="435"/>
        <v/>
      </c>
      <c r="BA475" s="34" t="str">
        <f t="shared" si="436"/>
        <v/>
      </c>
      <c r="BB475" s="34" t="str">
        <f t="shared" si="437"/>
        <v/>
      </c>
      <c r="BC475" s="34" t="str">
        <f t="shared" si="437"/>
        <v/>
      </c>
      <c r="BD475" s="34" t="str">
        <f t="shared" si="399"/>
        <v/>
      </c>
      <c r="BE475" s="34" t="str">
        <f t="shared" si="400"/>
        <v/>
      </c>
      <c r="BF475" s="34" t="str">
        <f t="shared" si="401"/>
        <v/>
      </c>
      <c r="BG475" s="34" t="str">
        <f t="shared" si="402"/>
        <v/>
      </c>
      <c r="BH475" s="34" t="str">
        <f t="shared" si="403"/>
        <v/>
      </c>
      <c r="BI475" s="34" t="str">
        <f t="shared" si="404"/>
        <v/>
      </c>
      <c r="BJ475" s="34" t="str">
        <f t="shared" si="405"/>
        <v/>
      </c>
      <c r="BK475" s="34" t="str">
        <f t="shared" si="406"/>
        <v/>
      </c>
      <c r="BL475" s="34" t="str">
        <f t="shared" si="407"/>
        <v/>
      </c>
      <c r="BM475" s="34" t="str">
        <f t="shared" si="408"/>
        <v/>
      </c>
      <c r="BN475" s="36" t="e">
        <f t="shared" si="397"/>
        <v>#DIV/0!</v>
      </c>
      <c r="BO475" s="36" t="e">
        <f t="shared" si="398"/>
        <v>#DIV/0!</v>
      </c>
      <c r="BP475" s="37" t="str">
        <f t="shared" si="409"/>
        <v/>
      </c>
      <c r="BQ475" s="37" t="str">
        <f t="shared" si="410"/>
        <v/>
      </c>
      <c r="BR475" s="37" t="str">
        <f t="shared" si="411"/>
        <v/>
      </c>
      <c r="BS475" s="37" t="str">
        <f t="shared" si="412"/>
        <v/>
      </c>
      <c r="BT475" s="37" t="str">
        <f t="shared" si="413"/>
        <v/>
      </c>
      <c r="BU475" s="37" t="str">
        <f t="shared" si="414"/>
        <v/>
      </c>
      <c r="BV475" s="37" t="str">
        <f t="shared" si="415"/>
        <v/>
      </c>
      <c r="BW475" s="37" t="str">
        <f t="shared" si="416"/>
        <v/>
      </c>
      <c r="BX475" s="37" t="str">
        <f t="shared" si="417"/>
        <v/>
      </c>
      <c r="BY475" s="37" t="str">
        <f t="shared" si="418"/>
        <v/>
      </c>
      <c r="BZ475" s="37" t="str">
        <f t="shared" si="419"/>
        <v/>
      </c>
      <c r="CA475" s="37" t="str">
        <f t="shared" si="420"/>
        <v/>
      </c>
      <c r="CB475" s="37" t="str">
        <f t="shared" si="421"/>
        <v/>
      </c>
      <c r="CC475" s="37" t="str">
        <f t="shared" si="422"/>
        <v/>
      </c>
      <c r="CD475" s="37" t="str">
        <f t="shared" si="423"/>
        <v/>
      </c>
      <c r="CE475" s="37" t="str">
        <f t="shared" si="424"/>
        <v/>
      </c>
      <c r="CF475" s="37" t="str">
        <f t="shared" si="425"/>
        <v/>
      </c>
      <c r="CG475" s="37" t="str">
        <f t="shared" si="426"/>
        <v/>
      </c>
      <c r="CH475" s="37" t="str">
        <f t="shared" si="427"/>
        <v/>
      </c>
      <c r="CI475" s="37" t="str">
        <f t="shared" si="428"/>
        <v/>
      </c>
    </row>
    <row r="476" spans="1:87" ht="12.75">
      <c r="A476" s="16"/>
      <c r="B476" s="14" t="str">
        <f>'Gene Table'!E475</f>
        <v>B2M</v>
      </c>
      <c r="C476" s="14" t="s">
        <v>356</v>
      </c>
      <c r="D476" s="15" t="str">
        <f>IF(SUM('Test Sample Data'!D$3:D$98)&gt;10,IF(AND(ISNUMBER('Test Sample Data'!D475),'Test Sample Data'!D475&lt;$B$1,'Test Sample Data'!D475&gt;0),'Test Sample Data'!D475,$B$1),"")</f>
        <v/>
      </c>
      <c r="E476" s="15" t="str">
        <f>IF(SUM('Test Sample Data'!E$3:E$98)&gt;10,IF(AND(ISNUMBER('Test Sample Data'!E475),'Test Sample Data'!E475&lt;$B$1,'Test Sample Data'!E475&gt;0),'Test Sample Data'!E475,$B$1),"")</f>
        <v/>
      </c>
      <c r="F476" s="15" t="str">
        <f>IF(SUM('Test Sample Data'!F$3:F$98)&gt;10,IF(AND(ISNUMBER('Test Sample Data'!F475),'Test Sample Data'!F475&lt;$B$1,'Test Sample Data'!F475&gt;0),'Test Sample Data'!F475,$B$1),"")</f>
        <v/>
      </c>
      <c r="G476" s="15" t="str">
        <f>IF(SUM('Test Sample Data'!G$3:G$98)&gt;10,IF(AND(ISNUMBER('Test Sample Data'!G475),'Test Sample Data'!G475&lt;$B$1,'Test Sample Data'!G475&gt;0),'Test Sample Data'!G475,$B$1),"")</f>
        <v/>
      </c>
      <c r="H476" s="15" t="str">
        <f>IF(SUM('Test Sample Data'!H$3:H$98)&gt;10,IF(AND(ISNUMBER('Test Sample Data'!H475),'Test Sample Data'!H475&lt;$B$1,'Test Sample Data'!H475&gt;0),'Test Sample Data'!H475,$B$1),"")</f>
        <v/>
      </c>
      <c r="I476" s="15" t="str">
        <f>IF(SUM('Test Sample Data'!I$3:I$98)&gt;10,IF(AND(ISNUMBER('Test Sample Data'!I475),'Test Sample Data'!I475&lt;$B$1,'Test Sample Data'!I475&gt;0),'Test Sample Data'!I475,$B$1),"")</f>
        <v/>
      </c>
      <c r="J476" s="15" t="str">
        <f>IF(SUM('Test Sample Data'!J$3:J$98)&gt;10,IF(AND(ISNUMBER('Test Sample Data'!J475),'Test Sample Data'!J475&lt;$B$1,'Test Sample Data'!J475&gt;0),'Test Sample Data'!J475,$B$1),"")</f>
        <v/>
      </c>
      <c r="K476" s="15" t="str">
        <f>IF(SUM('Test Sample Data'!K$3:K$98)&gt;10,IF(AND(ISNUMBER('Test Sample Data'!K475),'Test Sample Data'!K475&lt;$B$1,'Test Sample Data'!K475&gt;0),'Test Sample Data'!K475,$B$1),"")</f>
        <v/>
      </c>
      <c r="L476" s="15" t="str">
        <f>IF(SUM('Test Sample Data'!L$3:L$98)&gt;10,IF(AND(ISNUMBER('Test Sample Data'!L475),'Test Sample Data'!L475&lt;$B$1,'Test Sample Data'!L475&gt;0),'Test Sample Data'!L475,$B$1),"")</f>
        <v/>
      </c>
      <c r="M476" s="15" t="str">
        <f>IF(SUM('Test Sample Data'!M$3:M$98)&gt;10,IF(AND(ISNUMBER('Test Sample Data'!M475),'Test Sample Data'!M475&lt;$B$1,'Test Sample Data'!M475&gt;0),'Test Sample Data'!M475,$B$1),"")</f>
        <v/>
      </c>
      <c r="N476" s="15" t="str">
        <f>'Gene Table'!E475</f>
        <v>B2M</v>
      </c>
      <c r="O476" s="14" t="s">
        <v>356</v>
      </c>
      <c r="P476" s="15" t="str">
        <f>IF(SUM('Control Sample Data'!D$3:D$98)&gt;10,IF(AND(ISNUMBER('Control Sample Data'!D475),'Control Sample Data'!D475&lt;$B$1,'Control Sample Data'!D475&gt;0),'Control Sample Data'!D475,$B$1),"")</f>
        <v/>
      </c>
      <c r="Q476" s="15" t="str">
        <f>IF(SUM('Control Sample Data'!E$3:E$98)&gt;10,IF(AND(ISNUMBER('Control Sample Data'!E475),'Control Sample Data'!E475&lt;$B$1,'Control Sample Data'!E475&gt;0),'Control Sample Data'!E475,$B$1),"")</f>
        <v/>
      </c>
      <c r="R476" s="15" t="str">
        <f>IF(SUM('Control Sample Data'!F$3:F$98)&gt;10,IF(AND(ISNUMBER('Control Sample Data'!F475),'Control Sample Data'!F475&lt;$B$1,'Control Sample Data'!F475&gt;0),'Control Sample Data'!F475,$B$1),"")</f>
        <v/>
      </c>
      <c r="S476" s="15" t="str">
        <f>IF(SUM('Control Sample Data'!G$3:G$98)&gt;10,IF(AND(ISNUMBER('Control Sample Data'!G475),'Control Sample Data'!G475&lt;$B$1,'Control Sample Data'!G475&gt;0),'Control Sample Data'!G475,$B$1),"")</f>
        <v/>
      </c>
      <c r="T476" s="15" t="str">
        <f>IF(SUM('Control Sample Data'!H$3:H$98)&gt;10,IF(AND(ISNUMBER('Control Sample Data'!H475),'Control Sample Data'!H475&lt;$B$1,'Control Sample Data'!H475&gt;0),'Control Sample Data'!H475,$B$1),"")</f>
        <v/>
      </c>
      <c r="U476" s="15" t="str">
        <f>IF(SUM('Control Sample Data'!I$3:I$98)&gt;10,IF(AND(ISNUMBER('Control Sample Data'!I475),'Control Sample Data'!I475&lt;$B$1,'Control Sample Data'!I475&gt;0),'Control Sample Data'!I475,$B$1),"")</f>
        <v/>
      </c>
      <c r="V476" s="15" t="str">
        <f>IF(SUM('Control Sample Data'!J$3:J$98)&gt;10,IF(AND(ISNUMBER('Control Sample Data'!J475),'Control Sample Data'!J475&lt;$B$1,'Control Sample Data'!J475&gt;0),'Control Sample Data'!J475,$B$1),"")</f>
        <v/>
      </c>
      <c r="W476" s="15" t="str">
        <f>IF(SUM('Control Sample Data'!K$3:K$98)&gt;10,IF(AND(ISNUMBER('Control Sample Data'!K475),'Control Sample Data'!K475&lt;$B$1,'Control Sample Data'!K475&gt;0),'Control Sample Data'!K475,$B$1),"")</f>
        <v/>
      </c>
      <c r="X476" s="15" t="str">
        <f>IF(SUM('Control Sample Data'!L$3:L$98)&gt;10,IF(AND(ISNUMBER('Control Sample Data'!L475),'Control Sample Data'!L475&lt;$B$1,'Control Sample Data'!L475&gt;0),'Control Sample Data'!L475,$B$1),"")</f>
        <v/>
      </c>
      <c r="Y476" s="15" t="str">
        <f>IF(SUM('Control Sample Data'!M$3:M$98)&gt;10,IF(AND(ISNUMBER('Control Sample Data'!M475),'Control Sample Data'!M475&lt;$B$1,'Control Sample Data'!M475&gt;0),'Control Sample Data'!M475,$B$1),"")</f>
        <v/>
      </c>
      <c r="AT476" s="34" t="str">
        <f t="shared" si="429"/>
        <v/>
      </c>
      <c r="AU476" s="34" t="str">
        <f t="shared" si="430"/>
        <v/>
      </c>
      <c r="AV476" s="34" t="str">
        <f t="shared" si="431"/>
        <v/>
      </c>
      <c r="AW476" s="34" t="str">
        <f t="shared" si="432"/>
        <v/>
      </c>
      <c r="AX476" s="34" t="str">
        <f t="shared" si="433"/>
        <v/>
      </c>
      <c r="AY476" s="34" t="str">
        <f t="shared" si="434"/>
        <v/>
      </c>
      <c r="AZ476" s="34" t="str">
        <f t="shared" si="435"/>
        <v/>
      </c>
      <c r="BA476" s="34" t="str">
        <f t="shared" si="436"/>
        <v/>
      </c>
      <c r="BB476" s="34" t="str">
        <f t="shared" si="437"/>
        <v/>
      </c>
      <c r="BC476" s="34" t="str">
        <f t="shared" si="437"/>
        <v/>
      </c>
      <c r="BD476" s="34" t="str">
        <f t="shared" si="399"/>
        <v/>
      </c>
      <c r="BE476" s="34" t="str">
        <f t="shared" si="400"/>
        <v/>
      </c>
      <c r="BF476" s="34" t="str">
        <f t="shared" si="401"/>
        <v/>
      </c>
      <c r="BG476" s="34" t="str">
        <f t="shared" si="402"/>
        <v/>
      </c>
      <c r="BH476" s="34" t="str">
        <f t="shared" si="403"/>
        <v/>
      </c>
      <c r="BI476" s="34" t="str">
        <f t="shared" si="404"/>
        <v/>
      </c>
      <c r="BJ476" s="34" t="str">
        <f t="shared" si="405"/>
        <v/>
      </c>
      <c r="BK476" s="34" t="str">
        <f t="shared" si="406"/>
        <v/>
      </c>
      <c r="BL476" s="34" t="str">
        <f t="shared" si="407"/>
        <v/>
      </c>
      <c r="BM476" s="34" t="str">
        <f t="shared" si="408"/>
        <v/>
      </c>
      <c r="BN476" s="36" t="e">
        <f t="shared" si="397"/>
        <v>#DIV/0!</v>
      </c>
      <c r="BO476" s="36" t="e">
        <f t="shared" si="398"/>
        <v>#DIV/0!</v>
      </c>
      <c r="BP476" s="37" t="str">
        <f t="shared" si="409"/>
        <v/>
      </c>
      <c r="BQ476" s="37" t="str">
        <f t="shared" si="410"/>
        <v/>
      </c>
      <c r="BR476" s="37" t="str">
        <f t="shared" si="411"/>
        <v/>
      </c>
      <c r="BS476" s="37" t="str">
        <f t="shared" si="412"/>
        <v/>
      </c>
      <c r="BT476" s="37" t="str">
        <f t="shared" si="413"/>
        <v/>
      </c>
      <c r="BU476" s="37" t="str">
        <f t="shared" si="414"/>
        <v/>
      </c>
      <c r="BV476" s="37" t="str">
        <f t="shared" si="415"/>
        <v/>
      </c>
      <c r="BW476" s="37" t="str">
        <f t="shared" si="416"/>
        <v/>
      </c>
      <c r="BX476" s="37" t="str">
        <f t="shared" si="417"/>
        <v/>
      </c>
      <c r="BY476" s="37" t="str">
        <f t="shared" si="418"/>
        <v/>
      </c>
      <c r="BZ476" s="37" t="str">
        <f t="shared" si="419"/>
        <v/>
      </c>
      <c r="CA476" s="37" t="str">
        <f t="shared" si="420"/>
        <v/>
      </c>
      <c r="CB476" s="37" t="str">
        <f t="shared" si="421"/>
        <v/>
      </c>
      <c r="CC476" s="37" t="str">
        <f t="shared" si="422"/>
        <v/>
      </c>
      <c r="CD476" s="37" t="str">
        <f t="shared" si="423"/>
        <v/>
      </c>
      <c r="CE476" s="37" t="str">
        <f t="shared" si="424"/>
        <v/>
      </c>
      <c r="CF476" s="37" t="str">
        <f t="shared" si="425"/>
        <v/>
      </c>
      <c r="CG476" s="37" t="str">
        <f t="shared" si="426"/>
        <v/>
      </c>
      <c r="CH476" s="37" t="str">
        <f t="shared" si="427"/>
        <v/>
      </c>
      <c r="CI476" s="37" t="str">
        <f t="shared" si="428"/>
        <v/>
      </c>
    </row>
    <row r="477" spans="1:87" ht="12.75">
      <c r="A477" s="16"/>
      <c r="B477" s="14" t="str">
        <f>'Gene Table'!E476</f>
        <v>RPL13A</v>
      </c>
      <c r="C477" s="14" t="s">
        <v>360</v>
      </c>
      <c r="D477" s="15" t="str">
        <f>IF(SUM('Test Sample Data'!D$3:D$98)&gt;10,IF(AND(ISNUMBER('Test Sample Data'!D476),'Test Sample Data'!D476&lt;$B$1,'Test Sample Data'!D476&gt;0),'Test Sample Data'!D476,$B$1),"")</f>
        <v/>
      </c>
      <c r="E477" s="15" t="str">
        <f>IF(SUM('Test Sample Data'!E$3:E$98)&gt;10,IF(AND(ISNUMBER('Test Sample Data'!E476),'Test Sample Data'!E476&lt;$B$1,'Test Sample Data'!E476&gt;0),'Test Sample Data'!E476,$B$1),"")</f>
        <v/>
      </c>
      <c r="F477" s="15" t="str">
        <f>IF(SUM('Test Sample Data'!F$3:F$98)&gt;10,IF(AND(ISNUMBER('Test Sample Data'!F476),'Test Sample Data'!F476&lt;$B$1,'Test Sample Data'!F476&gt;0),'Test Sample Data'!F476,$B$1),"")</f>
        <v/>
      </c>
      <c r="G477" s="15" t="str">
        <f>IF(SUM('Test Sample Data'!G$3:G$98)&gt;10,IF(AND(ISNUMBER('Test Sample Data'!G476),'Test Sample Data'!G476&lt;$B$1,'Test Sample Data'!G476&gt;0),'Test Sample Data'!G476,$B$1),"")</f>
        <v/>
      </c>
      <c r="H477" s="15" t="str">
        <f>IF(SUM('Test Sample Data'!H$3:H$98)&gt;10,IF(AND(ISNUMBER('Test Sample Data'!H476),'Test Sample Data'!H476&lt;$B$1,'Test Sample Data'!H476&gt;0),'Test Sample Data'!H476,$B$1),"")</f>
        <v/>
      </c>
      <c r="I477" s="15" t="str">
        <f>IF(SUM('Test Sample Data'!I$3:I$98)&gt;10,IF(AND(ISNUMBER('Test Sample Data'!I476),'Test Sample Data'!I476&lt;$B$1,'Test Sample Data'!I476&gt;0),'Test Sample Data'!I476,$B$1),"")</f>
        <v/>
      </c>
      <c r="J477" s="15" t="str">
        <f>IF(SUM('Test Sample Data'!J$3:J$98)&gt;10,IF(AND(ISNUMBER('Test Sample Data'!J476),'Test Sample Data'!J476&lt;$B$1,'Test Sample Data'!J476&gt;0),'Test Sample Data'!J476,$B$1),"")</f>
        <v/>
      </c>
      <c r="K477" s="15" t="str">
        <f>IF(SUM('Test Sample Data'!K$3:K$98)&gt;10,IF(AND(ISNUMBER('Test Sample Data'!K476),'Test Sample Data'!K476&lt;$B$1,'Test Sample Data'!K476&gt;0),'Test Sample Data'!K476,$B$1),"")</f>
        <v/>
      </c>
      <c r="L477" s="15" t="str">
        <f>IF(SUM('Test Sample Data'!L$3:L$98)&gt;10,IF(AND(ISNUMBER('Test Sample Data'!L476),'Test Sample Data'!L476&lt;$B$1,'Test Sample Data'!L476&gt;0),'Test Sample Data'!L476,$B$1),"")</f>
        <v/>
      </c>
      <c r="M477" s="15" t="str">
        <f>IF(SUM('Test Sample Data'!M$3:M$98)&gt;10,IF(AND(ISNUMBER('Test Sample Data'!M476),'Test Sample Data'!M476&lt;$B$1,'Test Sample Data'!M476&gt;0),'Test Sample Data'!M476,$B$1),"")</f>
        <v/>
      </c>
      <c r="N477" s="15" t="str">
        <f>'Gene Table'!E476</f>
        <v>RPL13A</v>
      </c>
      <c r="O477" s="14" t="s">
        <v>360</v>
      </c>
      <c r="P477" s="15" t="str">
        <f>IF(SUM('Control Sample Data'!D$3:D$98)&gt;10,IF(AND(ISNUMBER('Control Sample Data'!D476),'Control Sample Data'!D476&lt;$B$1,'Control Sample Data'!D476&gt;0),'Control Sample Data'!D476,$B$1),"")</f>
        <v/>
      </c>
      <c r="Q477" s="15" t="str">
        <f>IF(SUM('Control Sample Data'!E$3:E$98)&gt;10,IF(AND(ISNUMBER('Control Sample Data'!E476),'Control Sample Data'!E476&lt;$B$1,'Control Sample Data'!E476&gt;0),'Control Sample Data'!E476,$B$1),"")</f>
        <v/>
      </c>
      <c r="R477" s="15" t="str">
        <f>IF(SUM('Control Sample Data'!F$3:F$98)&gt;10,IF(AND(ISNUMBER('Control Sample Data'!F476),'Control Sample Data'!F476&lt;$B$1,'Control Sample Data'!F476&gt;0),'Control Sample Data'!F476,$B$1),"")</f>
        <v/>
      </c>
      <c r="S477" s="15" t="str">
        <f>IF(SUM('Control Sample Data'!G$3:G$98)&gt;10,IF(AND(ISNUMBER('Control Sample Data'!G476),'Control Sample Data'!G476&lt;$B$1,'Control Sample Data'!G476&gt;0),'Control Sample Data'!G476,$B$1),"")</f>
        <v/>
      </c>
      <c r="T477" s="15" t="str">
        <f>IF(SUM('Control Sample Data'!H$3:H$98)&gt;10,IF(AND(ISNUMBER('Control Sample Data'!H476),'Control Sample Data'!H476&lt;$B$1,'Control Sample Data'!H476&gt;0),'Control Sample Data'!H476,$B$1),"")</f>
        <v/>
      </c>
      <c r="U477" s="15" t="str">
        <f>IF(SUM('Control Sample Data'!I$3:I$98)&gt;10,IF(AND(ISNUMBER('Control Sample Data'!I476),'Control Sample Data'!I476&lt;$B$1,'Control Sample Data'!I476&gt;0),'Control Sample Data'!I476,$B$1),"")</f>
        <v/>
      </c>
      <c r="V477" s="15" t="str">
        <f>IF(SUM('Control Sample Data'!J$3:J$98)&gt;10,IF(AND(ISNUMBER('Control Sample Data'!J476),'Control Sample Data'!J476&lt;$B$1,'Control Sample Data'!J476&gt;0),'Control Sample Data'!J476,$B$1),"")</f>
        <v/>
      </c>
      <c r="W477" s="15" t="str">
        <f>IF(SUM('Control Sample Data'!K$3:K$98)&gt;10,IF(AND(ISNUMBER('Control Sample Data'!K476),'Control Sample Data'!K476&lt;$B$1,'Control Sample Data'!K476&gt;0),'Control Sample Data'!K476,$B$1),"")</f>
        <v/>
      </c>
      <c r="X477" s="15" t="str">
        <f>IF(SUM('Control Sample Data'!L$3:L$98)&gt;10,IF(AND(ISNUMBER('Control Sample Data'!L476),'Control Sample Data'!L476&lt;$B$1,'Control Sample Data'!L476&gt;0),'Control Sample Data'!L476,$B$1),"")</f>
        <v/>
      </c>
      <c r="Y477" s="15" t="str">
        <f>IF(SUM('Control Sample Data'!M$3:M$98)&gt;10,IF(AND(ISNUMBER('Control Sample Data'!M476),'Control Sample Data'!M476&lt;$B$1,'Control Sample Data'!M476&gt;0),'Control Sample Data'!M476,$B$1),"")</f>
        <v/>
      </c>
      <c r="AT477" s="34" t="str">
        <f t="shared" si="429"/>
        <v/>
      </c>
      <c r="AU477" s="34" t="str">
        <f t="shared" si="430"/>
        <v/>
      </c>
      <c r="AV477" s="34" t="str">
        <f t="shared" si="431"/>
        <v/>
      </c>
      <c r="AW477" s="34" t="str">
        <f t="shared" si="432"/>
        <v/>
      </c>
      <c r="AX477" s="34" t="str">
        <f t="shared" si="433"/>
        <v/>
      </c>
      <c r="AY477" s="34" t="str">
        <f t="shared" si="434"/>
        <v/>
      </c>
      <c r="AZ477" s="34" t="str">
        <f t="shared" si="435"/>
        <v/>
      </c>
      <c r="BA477" s="34" t="str">
        <f t="shared" si="436"/>
        <v/>
      </c>
      <c r="BB477" s="34" t="str">
        <f t="shared" si="437"/>
        <v/>
      </c>
      <c r="BC477" s="34" t="str">
        <f t="shared" si="437"/>
        <v/>
      </c>
      <c r="BD477" s="34" t="str">
        <f t="shared" si="399"/>
        <v/>
      </c>
      <c r="BE477" s="34" t="str">
        <f t="shared" si="400"/>
        <v/>
      </c>
      <c r="BF477" s="34" t="str">
        <f t="shared" si="401"/>
        <v/>
      </c>
      <c r="BG477" s="34" t="str">
        <f t="shared" si="402"/>
        <v/>
      </c>
      <c r="BH477" s="34" t="str">
        <f t="shared" si="403"/>
        <v/>
      </c>
      <c r="BI477" s="34" t="str">
        <f t="shared" si="404"/>
        <v/>
      </c>
      <c r="BJ477" s="34" t="str">
        <f t="shared" si="405"/>
        <v/>
      </c>
      <c r="BK477" s="34" t="str">
        <f t="shared" si="406"/>
        <v/>
      </c>
      <c r="BL477" s="34" t="str">
        <f t="shared" si="407"/>
        <v/>
      </c>
      <c r="BM477" s="34" t="str">
        <f t="shared" si="408"/>
        <v/>
      </c>
      <c r="BN477" s="36" t="e">
        <f t="shared" si="397"/>
        <v>#DIV/0!</v>
      </c>
      <c r="BO477" s="36" t="e">
        <f t="shared" si="398"/>
        <v>#DIV/0!</v>
      </c>
      <c r="BP477" s="37" t="str">
        <f t="shared" si="409"/>
        <v/>
      </c>
      <c r="BQ477" s="37" t="str">
        <f t="shared" si="410"/>
        <v/>
      </c>
      <c r="BR477" s="37" t="str">
        <f t="shared" si="411"/>
        <v/>
      </c>
      <c r="BS477" s="37" t="str">
        <f t="shared" si="412"/>
        <v/>
      </c>
      <c r="BT477" s="37" t="str">
        <f t="shared" si="413"/>
        <v/>
      </c>
      <c r="BU477" s="37" t="str">
        <f t="shared" si="414"/>
        <v/>
      </c>
      <c r="BV477" s="37" t="str">
        <f t="shared" si="415"/>
        <v/>
      </c>
      <c r="BW477" s="37" t="str">
        <f t="shared" si="416"/>
        <v/>
      </c>
      <c r="BX477" s="37" t="str">
        <f t="shared" si="417"/>
        <v/>
      </c>
      <c r="BY477" s="37" t="str">
        <f t="shared" si="418"/>
        <v/>
      </c>
      <c r="BZ477" s="37" t="str">
        <f t="shared" si="419"/>
        <v/>
      </c>
      <c r="CA477" s="37" t="str">
        <f t="shared" si="420"/>
        <v/>
      </c>
      <c r="CB477" s="37" t="str">
        <f t="shared" si="421"/>
        <v/>
      </c>
      <c r="CC477" s="37" t="str">
        <f t="shared" si="422"/>
        <v/>
      </c>
      <c r="CD477" s="37" t="str">
        <f t="shared" si="423"/>
        <v/>
      </c>
      <c r="CE477" s="37" t="str">
        <f t="shared" si="424"/>
        <v/>
      </c>
      <c r="CF477" s="37" t="str">
        <f t="shared" si="425"/>
        <v/>
      </c>
      <c r="CG477" s="37" t="str">
        <f t="shared" si="426"/>
        <v/>
      </c>
      <c r="CH477" s="37" t="str">
        <f t="shared" si="427"/>
        <v/>
      </c>
      <c r="CI477" s="37" t="str">
        <f t="shared" si="428"/>
        <v/>
      </c>
    </row>
    <row r="478" spans="1:87" ht="12.75">
      <c r="A478" s="16"/>
      <c r="B478" s="14" t="str">
        <f>'Gene Table'!E477</f>
        <v>HPRT1</v>
      </c>
      <c r="C478" s="14" t="s">
        <v>364</v>
      </c>
      <c r="D478" s="15" t="str">
        <f>IF(SUM('Test Sample Data'!D$3:D$98)&gt;10,IF(AND(ISNUMBER('Test Sample Data'!D477),'Test Sample Data'!D477&lt;$B$1,'Test Sample Data'!D477&gt;0),'Test Sample Data'!D477,$B$1),"")</f>
        <v/>
      </c>
      <c r="E478" s="15" t="str">
        <f>IF(SUM('Test Sample Data'!E$3:E$98)&gt;10,IF(AND(ISNUMBER('Test Sample Data'!E477),'Test Sample Data'!E477&lt;$B$1,'Test Sample Data'!E477&gt;0),'Test Sample Data'!E477,$B$1),"")</f>
        <v/>
      </c>
      <c r="F478" s="15" t="str">
        <f>IF(SUM('Test Sample Data'!F$3:F$98)&gt;10,IF(AND(ISNUMBER('Test Sample Data'!F477),'Test Sample Data'!F477&lt;$B$1,'Test Sample Data'!F477&gt;0),'Test Sample Data'!F477,$B$1),"")</f>
        <v/>
      </c>
      <c r="G478" s="15" t="str">
        <f>IF(SUM('Test Sample Data'!G$3:G$98)&gt;10,IF(AND(ISNUMBER('Test Sample Data'!G477),'Test Sample Data'!G477&lt;$B$1,'Test Sample Data'!G477&gt;0),'Test Sample Data'!G477,$B$1),"")</f>
        <v/>
      </c>
      <c r="H478" s="15" t="str">
        <f>IF(SUM('Test Sample Data'!H$3:H$98)&gt;10,IF(AND(ISNUMBER('Test Sample Data'!H477),'Test Sample Data'!H477&lt;$B$1,'Test Sample Data'!H477&gt;0),'Test Sample Data'!H477,$B$1),"")</f>
        <v/>
      </c>
      <c r="I478" s="15" t="str">
        <f>IF(SUM('Test Sample Data'!I$3:I$98)&gt;10,IF(AND(ISNUMBER('Test Sample Data'!I477),'Test Sample Data'!I477&lt;$B$1,'Test Sample Data'!I477&gt;0),'Test Sample Data'!I477,$B$1),"")</f>
        <v/>
      </c>
      <c r="J478" s="15" t="str">
        <f>IF(SUM('Test Sample Data'!J$3:J$98)&gt;10,IF(AND(ISNUMBER('Test Sample Data'!J477),'Test Sample Data'!J477&lt;$B$1,'Test Sample Data'!J477&gt;0),'Test Sample Data'!J477,$B$1),"")</f>
        <v/>
      </c>
      <c r="K478" s="15" t="str">
        <f>IF(SUM('Test Sample Data'!K$3:K$98)&gt;10,IF(AND(ISNUMBER('Test Sample Data'!K477),'Test Sample Data'!K477&lt;$B$1,'Test Sample Data'!K477&gt;0),'Test Sample Data'!K477,$B$1),"")</f>
        <v/>
      </c>
      <c r="L478" s="15" t="str">
        <f>IF(SUM('Test Sample Data'!L$3:L$98)&gt;10,IF(AND(ISNUMBER('Test Sample Data'!L477),'Test Sample Data'!L477&lt;$B$1,'Test Sample Data'!L477&gt;0),'Test Sample Data'!L477,$B$1),"")</f>
        <v/>
      </c>
      <c r="M478" s="15" t="str">
        <f>IF(SUM('Test Sample Data'!M$3:M$98)&gt;10,IF(AND(ISNUMBER('Test Sample Data'!M477),'Test Sample Data'!M477&lt;$B$1,'Test Sample Data'!M477&gt;0),'Test Sample Data'!M477,$B$1),"")</f>
        <v/>
      </c>
      <c r="N478" s="15" t="str">
        <f>'Gene Table'!E477</f>
        <v>HPRT1</v>
      </c>
      <c r="O478" s="14" t="s">
        <v>364</v>
      </c>
      <c r="P478" s="15" t="str">
        <f>IF(SUM('Control Sample Data'!D$3:D$98)&gt;10,IF(AND(ISNUMBER('Control Sample Data'!D477),'Control Sample Data'!D477&lt;$B$1,'Control Sample Data'!D477&gt;0),'Control Sample Data'!D477,$B$1),"")</f>
        <v/>
      </c>
      <c r="Q478" s="15" t="str">
        <f>IF(SUM('Control Sample Data'!E$3:E$98)&gt;10,IF(AND(ISNUMBER('Control Sample Data'!E477),'Control Sample Data'!E477&lt;$B$1,'Control Sample Data'!E477&gt;0),'Control Sample Data'!E477,$B$1),"")</f>
        <v/>
      </c>
      <c r="R478" s="15" t="str">
        <f>IF(SUM('Control Sample Data'!F$3:F$98)&gt;10,IF(AND(ISNUMBER('Control Sample Data'!F477),'Control Sample Data'!F477&lt;$B$1,'Control Sample Data'!F477&gt;0),'Control Sample Data'!F477,$B$1),"")</f>
        <v/>
      </c>
      <c r="S478" s="15" t="str">
        <f>IF(SUM('Control Sample Data'!G$3:G$98)&gt;10,IF(AND(ISNUMBER('Control Sample Data'!G477),'Control Sample Data'!G477&lt;$B$1,'Control Sample Data'!G477&gt;0),'Control Sample Data'!G477,$B$1),"")</f>
        <v/>
      </c>
      <c r="T478" s="15" t="str">
        <f>IF(SUM('Control Sample Data'!H$3:H$98)&gt;10,IF(AND(ISNUMBER('Control Sample Data'!H477),'Control Sample Data'!H477&lt;$B$1,'Control Sample Data'!H477&gt;0),'Control Sample Data'!H477,$B$1),"")</f>
        <v/>
      </c>
      <c r="U478" s="15" t="str">
        <f>IF(SUM('Control Sample Data'!I$3:I$98)&gt;10,IF(AND(ISNUMBER('Control Sample Data'!I477),'Control Sample Data'!I477&lt;$B$1,'Control Sample Data'!I477&gt;0),'Control Sample Data'!I477,$B$1),"")</f>
        <v/>
      </c>
      <c r="V478" s="15" t="str">
        <f>IF(SUM('Control Sample Data'!J$3:J$98)&gt;10,IF(AND(ISNUMBER('Control Sample Data'!J477),'Control Sample Data'!J477&lt;$B$1,'Control Sample Data'!J477&gt;0),'Control Sample Data'!J477,$B$1),"")</f>
        <v/>
      </c>
      <c r="W478" s="15" t="str">
        <f>IF(SUM('Control Sample Data'!K$3:K$98)&gt;10,IF(AND(ISNUMBER('Control Sample Data'!K477),'Control Sample Data'!K477&lt;$B$1,'Control Sample Data'!K477&gt;0),'Control Sample Data'!K477,$B$1),"")</f>
        <v/>
      </c>
      <c r="X478" s="15" t="str">
        <f>IF(SUM('Control Sample Data'!L$3:L$98)&gt;10,IF(AND(ISNUMBER('Control Sample Data'!L477),'Control Sample Data'!L477&lt;$B$1,'Control Sample Data'!L477&gt;0),'Control Sample Data'!L477,$B$1),"")</f>
        <v/>
      </c>
      <c r="Y478" s="15" t="str">
        <f>IF(SUM('Control Sample Data'!M$3:M$98)&gt;10,IF(AND(ISNUMBER('Control Sample Data'!M477),'Control Sample Data'!M477&lt;$B$1,'Control Sample Data'!M477&gt;0),'Control Sample Data'!M477,$B$1),"")</f>
        <v/>
      </c>
      <c r="AT478" s="34" t="str">
        <f t="shared" si="429"/>
        <v/>
      </c>
      <c r="AU478" s="34" t="str">
        <f t="shared" si="430"/>
        <v/>
      </c>
      <c r="AV478" s="34" t="str">
        <f t="shared" si="431"/>
        <v/>
      </c>
      <c r="AW478" s="34" t="str">
        <f t="shared" si="432"/>
        <v/>
      </c>
      <c r="AX478" s="34" t="str">
        <f t="shared" si="433"/>
        <v/>
      </c>
      <c r="AY478" s="34" t="str">
        <f t="shared" si="434"/>
        <v/>
      </c>
      <c r="AZ478" s="34" t="str">
        <f t="shared" si="435"/>
        <v/>
      </c>
      <c r="BA478" s="34" t="str">
        <f t="shared" si="436"/>
        <v/>
      </c>
      <c r="BB478" s="34" t="str">
        <f t="shared" si="437"/>
        <v/>
      </c>
      <c r="BC478" s="34" t="str">
        <f t="shared" si="437"/>
        <v/>
      </c>
      <c r="BD478" s="34" t="str">
        <f t="shared" si="399"/>
        <v/>
      </c>
      <c r="BE478" s="34" t="str">
        <f t="shared" si="400"/>
        <v/>
      </c>
      <c r="BF478" s="34" t="str">
        <f t="shared" si="401"/>
        <v/>
      </c>
      <c r="BG478" s="34" t="str">
        <f t="shared" si="402"/>
        <v/>
      </c>
      <c r="BH478" s="34" t="str">
        <f t="shared" si="403"/>
        <v/>
      </c>
      <c r="BI478" s="34" t="str">
        <f t="shared" si="404"/>
        <v/>
      </c>
      <c r="BJ478" s="34" t="str">
        <f t="shared" si="405"/>
        <v/>
      </c>
      <c r="BK478" s="34" t="str">
        <f t="shared" si="406"/>
        <v/>
      </c>
      <c r="BL478" s="34" t="str">
        <f t="shared" si="407"/>
        <v/>
      </c>
      <c r="BM478" s="34" t="str">
        <f t="shared" si="408"/>
        <v/>
      </c>
      <c r="BN478" s="36" t="e">
        <f t="shared" si="397"/>
        <v>#DIV/0!</v>
      </c>
      <c r="BO478" s="36" t="e">
        <f t="shared" si="398"/>
        <v>#DIV/0!</v>
      </c>
      <c r="BP478" s="37" t="str">
        <f t="shared" si="409"/>
        <v/>
      </c>
      <c r="BQ478" s="37" t="str">
        <f t="shared" si="410"/>
        <v/>
      </c>
      <c r="BR478" s="37" t="str">
        <f t="shared" si="411"/>
        <v/>
      </c>
      <c r="BS478" s="37" t="str">
        <f t="shared" si="412"/>
        <v/>
      </c>
      <c r="BT478" s="37" t="str">
        <f t="shared" si="413"/>
        <v/>
      </c>
      <c r="BU478" s="37" t="str">
        <f t="shared" si="414"/>
        <v/>
      </c>
      <c r="BV478" s="37" t="str">
        <f t="shared" si="415"/>
        <v/>
      </c>
      <c r="BW478" s="37" t="str">
        <f t="shared" si="416"/>
        <v/>
      </c>
      <c r="BX478" s="37" t="str">
        <f t="shared" si="417"/>
        <v/>
      </c>
      <c r="BY478" s="37" t="str">
        <f t="shared" si="418"/>
        <v/>
      </c>
      <c r="BZ478" s="37" t="str">
        <f t="shared" si="419"/>
        <v/>
      </c>
      <c r="CA478" s="37" t="str">
        <f t="shared" si="420"/>
        <v/>
      </c>
      <c r="CB478" s="37" t="str">
        <f t="shared" si="421"/>
        <v/>
      </c>
      <c r="CC478" s="37" t="str">
        <f t="shared" si="422"/>
        <v/>
      </c>
      <c r="CD478" s="37" t="str">
        <f t="shared" si="423"/>
        <v/>
      </c>
      <c r="CE478" s="37" t="str">
        <f t="shared" si="424"/>
        <v/>
      </c>
      <c r="CF478" s="37" t="str">
        <f t="shared" si="425"/>
        <v/>
      </c>
      <c r="CG478" s="37" t="str">
        <f t="shared" si="426"/>
        <v/>
      </c>
      <c r="CH478" s="37" t="str">
        <f t="shared" si="427"/>
        <v/>
      </c>
      <c r="CI478" s="37" t="str">
        <f t="shared" si="428"/>
        <v/>
      </c>
    </row>
    <row r="479" spans="1:87" ht="12.75">
      <c r="A479" s="16"/>
      <c r="B479" s="14" t="str">
        <f>'Gene Table'!E478</f>
        <v>RN18S1</v>
      </c>
      <c r="C479" s="14" t="s">
        <v>368</v>
      </c>
      <c r="D479" s="15" t="str">
        <f>IF(SUM('Test Sample Data'!D$3:D$98)&gt;10,IF(AND(ISNUMBER('Test Sample Data'!D478),'Test Sample Data'!D478&lt;$B$1,'Test Sample Data'!D478&gt;0),'Test Sample Data'!D478,$B$1),"")</f>
        <v/>
      </c>
      <c r="E479" s="15" t="str">
        <f>IF(SUM('Test Sample Data'!E$3:E$98)&gt;10,IF(AND(ISNUMBER('Test Sample Data'!E478),'Test Sample Data'!E478&lt;$B$1,'Test Sample Data'!E478&gt;0),'Test Sample Data'!E478,$B$1),"")</f>
        <v/>
      </c>
      <c r="F479" s="15" t="str">
        <f>IF(SUM('Test Sample Data'!F$3:F$98)&gt;10,IF(AND(ISNUMBER('Test Sample Data'!F478),'Test Sample Data'!F478&lt;$B$1,'Test Sample Data'!F478&gt;0),'Test Sample Data'!F478,$B$1),"")</f>
        <v/>
      </c>
      <c r="G479" s="15" t="str">
        <f>IF(SUM('Test Sample Data'!G$3:G$98)&gt;10,IF(AND(ISNUMBER('Test Sample Data'!G478),'Test Sample Data'!G478&lt;$B$1,'Test Sample Data'!G478&gt;0),'Test Sample Data'!G478,$B$1),"")</f>
        <v/>
      </c>
      <c r="H479" s="15" t="str">
        <f>IF(SUM('Test Sample Data'!H$3:H$98)&gt;10,IF(AND(ISNUMBER('Test Sample Data'!H478),'Test Sample Data'!H478&lt;$B$1,'Test Sample Data'!H478&gt;0),'Test Sample Data'!H478,$B$1),"")</f>
        <v/>
      </c>
      <c r="I479" s="15" t="str">
        <f>IF(SUM('Test Sample Data'!I$3:I$98)&gt;10,IF(AND(ISNUMBER('Test Sample Data'!I478),'Test Sample Data'!I478&lt;$B$1,'Test Sample Data'!I478&gt;0),'Test Sample Data'!I478,$B$1),"")</f>
        <v/>
      </c>
      <c r="J479" s="15" t="str">
        <f>IF(SUM('Test Sample Data'!J$3:J$98)&gt;10,IF(AND(ISNUMBER('Test Sample Data'!J478),'Test Sample Data'!J478&lt;$B$1,'Test Sample Data'!J478&gt;0),'Test Sample Data'!J478,$B$1),"")</f>
        <v/>
      </c>
      <c r="K479" s="15" t="str">
        <f>IF(SUM('Test Sample Data'!K$3:K$98)&gt;10,IF(AND(ISNUMBER('Test Sample Data'!K478),'Test Sample Data'!K478&lt;$B$1,'Test Sample Data'!K478&gt;0),'Test Sample Data'!K478,$B$1),"")</f>
        <v/>
      </c>
      <c r="L479" s="15" t="str">
        <f>IF(SUM('Test Sample Data'!L$3:L$98)&gt;10,IF(AND(ISNUMBER('Test Sample Data'!L478),'Test Sample Data'!L478&lt;$B$1,'Test Sample Data'!L478&gt;0),'Test Sample Data'!L478,$B$1),"")</f>
        <v/>
      </c>
      <c r="M479" s="15" t="str">
        <f>IF(SUM('Test Sample Data'!M$3:M$98)&gt;10,IF(AND(ISNUMBER('Test Sample Data'!M478),'Test Sample Data'!M478&lt;$B$1,'Test Sample Data'!M478&gt;0),'Test Sample Data'!M478,$B$1),"")</f>
        <v/>
      </c>
      <c r="N479" s="15" t="str">
        <f>'Gene Table'!E478</f>
        <v>RN18S1</v>
      </c>
      <c r="O479" s="14" t="s">
        <v>368</v>
      </c>
      <c r="P479" s="15" t="str">
        <f>IF(SUM('Control Sample Data'!D$3:D$98)&gt;10,IF(AND(ISNUMBER('Control Sample Data'!D478),'Control Sample Data'!D478&lt;$B$1,'Control Sample Data'!D478&gt;0),'Control Sample Data'!D478,$B$1),"")</f>
        <v/>
      </c>
      <c r="Q479" s="15" t="str">
        <f>IF(SUM('Control Sample Data'!E$3:E$98)&gt;10,IF(AND(ISNUMBER('Control Sample Data'!E478),'Control Sample Data'!E478&lt;$B$1,'Control Sample Data'!E478&gt;0),'Control Sample Data'!E478,$B$1),"")</f>
        <v/>
      </c>
      <c r="R479" s="15" t="str">
        <f>IF(SUM('Control Sample Data'!F$3:F$98)&gt;10,IF(AND(ISNUMBER('Control Sample Data'!F478),'Control Sample Data'!F478&lt;$B$1,'Control Sample Data'!F478&gt;0),'Control Sample Data'!F478,$B$1),"")</f>
        <v/>
      </c>
      <c r="S479" s="15" t="str">
        <f>IF(SUM('Control Sample Data'!G$3:G$98)&gt;10,IF(AND(ISNUMBER('Control Sample Data'!G478),'Control Sample Data'!G478&lt;$B$1,'Control Sample Data'!G478&gt;0),'Control Sample Data'!G478,$B$1),"")</f>
        <v/>
      </c>
      <c r="T479" s="15" t="str">
        <f>IF(SUM('Control Sample Data'!H$3:H$98)&gt;10,IF(AND(ISNUMBER('Control Sample Data'!H478),'Control Sample Data'!H478&lt;$B$1,'Control Sample Data'!H478&gt;0),'Control Sample Data'!H478,$B$1),"")</f>
        <v/>
      </c>
      <c r="U479" s="15" t="str">
        <f>IF(SUM('Control Sample Data'!I$3:I$98)&gt;10,IF(AND(ISNUMBER('Control Sample Data'!I478),'Control Sample Data'!I478&lt;$B$1,'Control Sample Data'!I478&gt;0),'Control Sample Data'!I478,$B$1),"")</f>
        <v/>
      </c>
      <c r="V479" s="15" t="str">
        <f>IF(SUM('Control Sample Data'!J$3:J$98)&gt;10,IF(AND(ISNUMBER('Control Sample Data'!J478),'Control Sample Data'!J478&lt;$B$1,'Control Sample Data'!J478&gt;0),'Control Sample Data'!J478,$B$1),"")</f>
        <v/>
      </c>
      <c r="W479" s="15" t="str">
        <f>IF(SUM('Control Sample Data'!K$3:K$98)&gt;10,IF(AND(ISNUMBER('Control Sample Data'!K478),'Control Sample Data'!K478&lt;$B$1,'Control Sample Data'!K478&gt;0),'Control Sample Data'!K478,$B$1),"")</f>
        <v/>
      </c>
      <c r="X479" s="15" t="str">
        <f>IF(SUM('Control Sample Data'!L$3:L$98)&gt;10,IF(AND(ISNUMBER('Control Sample Data'!L478),'Control Sample Data'!L478&lt;$B$1,'Control Sample Data'!L478&gt;0),'Control Sample Data'!L478,$B$1),"")</f>
        <v/>
      </c>
      <c r="Y479" s="15" t="str">
        <f>IF(SUM('Control Sample Data'!M$3:M$98)&gt;10,IF(AND(ISNUMBER('Control Sample Data'!M478),'Control Sample Data'!M478&lt;$B$1,'Control Sample Data'!M478&gt;0),'Control Sample Data'!M478,$B$1),"")</f>
        <v/>
      </c>
      <c r="AT479" s="34" t="str">
        <f t="shared" si="429"/>
        <v/>
      </c>
      <c r="AU479" s="34" t="str">
        <f t="shared" si="430"/>
        <v/>
      </c>
      <c r="AV479" s="34" t="str">
        <f t="shared" si="431"/>
        <v/>
      </c>
      <c r="AW479" s="34" t="str">
        <f t="shared" si="432"/>
        <v/>
      </c>
      <c r="AX479" s="34" t="str">
        <f t="shared" si="433"/>
        <v/>
      </c>
      <c r="AY479" s="34" t="str">
        <f t="shared" si="434"/>
        <v/>
      </c>
      <c r="AZ479" s="34" t="str">
        <f t="shared" si="435"/>
        <v/>
      </c>
      <c r="BA479" s="34" t="str">
        <f t="shared" si="436"/>
        <v/>
      </c>
      <c r="BB479" s="34" t="str">
        <f t="shared" si="437"/>
        <v/>
      </c>
      <c r="BC479" s="34" t="str">
        <f t="shared" si="437"/>
        <v/>
      </c>
      <c r="BD479" s="34" t="str">
        <f t="shared" si="399"/>
        <v/>
      </c>
      <c r="BE479" s="34" t="str">
        <f t="shared" si="400"/>
        <v/>
      </c>
      <c r="BF479" s="34" t="str">
        <f t="shared" si="401"/>
        <v/>
      </c>
      <c r="BG479" s="34" t="str">
        <f t="shared" si="402"/>
        <v/>
      </c>
      <c r="BH479" s="34" t="str">
        <f t="shared" si="403"/>
        <v/>
      </c>
      <c r="BI479" s="34" t="str">
        <f t="shared" si="404"/>
        <v/>
      </c>
      <c r="BJ479" s="34" t="str">
        <f t="shared" si="405"/>
        <v/>
      </c>
      <c r="BK479" s="34" t="str">
        <f t="shared" si="406"/>
        <v/>
      </c>
      <c r="BL479" s="34" t="str">
        <f t="shared" si="407"/>
        <v/>
      </c>
      <c r="BM479" s="34" t="str">
        <f t="shared" si="408"/>
        <v/>
      </c>
      <c r="BN479" s="36" t="e">
        <f t="shared" si="397"/>
        <v>#DIV/0!</v>
      </c>
      <c r="BO479" s="36" t="e">
        <f t="shared" si="398"/>
        <v>#DIV/0!</v>
      </c>
      <c r="BP479" s="37" t="str">
        <f t="shared" si="409"/>
        <v/>
      </c>
      <c r="BQ479" s="37" t="str">
        <f t="shared" si="410"/>
        <v/>
      </c>
      <c r="BR479" s="37" t="str">
        <f t="shared" si="411"/>
        <v/>
      </c>
      <c r="BS479" s="37" t="str">
        <f t="shared" si="412"/>
        <v/>
      </c>
      <c r="BT479" s="37" t="str">
        <f t="shared" si="413"/>
        <v/>
      </c>
      <c r="BU479" s="37" t="str">
        <f t="shared" si="414"/>
        <v/>
      </c>
      <c r="BV479" s="37" t="str">
        <f t="shared" si="415"/>
        <v/>
      </c>
      <c r="BW479" s="37" t="str">
        <f t="shared" si="416"/>
        <v/>
      </c>
      <c r="BX479" s="37" t="str">
        <f t="shared" si="417"/>
        <v/>
      </c>
      <c r="BY479" s="37" t="str">
        <f t="shared" si="418"/>
        <v/>
      </c>
      <c r="BZ479" s="37" t="str">
        <f t="shared" si="419"/>
        <v/>
      </c>
      <c r="CA479" s="37" t="str">
        <f t="shared" si="420"/>
        <v/>
      </c>
      <c r="CB479" s="37" t="str">
        <f t="shared" si="421"/>
        <v/>
      </c>
      <c r="CC479" s="37" t="str">
        <f t="shared" si="422"/>
        <v/>
      </c>
      <c r="CD479" s="37" t="str">
        <f t="shared" si="423"/>
        <v/>
      </c>
      <c r="CE479" s="37" t="str">
        <f t="shared" si="424"/>
        <v/>
      </c>
      <c r="CF479" s="37" t="str">
        <f t="shared" si="425"/>
        <v/>
      </c>
      <c r="CG479" s="37" t="str">
        <f t="shared" si="426"/>
        <v/>
      </c>
      <c r="CH479" s="37" t="str">
        <f t="shared" si="427"/>
        <v/>
      </c>
      <c r="CI479" s="37" t="str">
        <f t="shared" si="428"/>
        <v/>
      </c>
    </row>
    <row r="480" spans="1:87" ht="12.75">
      <c r="A480" s="16"/>
      <c r="B480" s="14" t="str">
        <f>'Gene Table'!E479</f>
        <v>RT</v>
      </c>
      <c r="C480" s="14" t="s">
        <v>372</v>
      </c>
      <c r="D480" s="15" t="str">
        <f>IF(SUM('Test Sample Data'!D$3:D$98)&gt;10,IF(AND(ISNUMBER('Test Sample Data'!D479),'Test Sample Data'!D479&lt;$B$1,'Test Sample Data'!D479&gt;0),'Test Sample Data'!D479,$B$1),"")</f>
        <v/>
      </c>
      <c r="E480" s="15" t="str">
        <f>IF(SUM('Test Sample Data'!E$3:E$98)&gt;10,IF(AND(ISNUMBER('Test Sample Data'!E479),'Test Sample Data'!E479&lt;$B$1,'Test Sample Data'!E479&gt;0),'Test Sample Data'!E479,$B$1),"")</f>
        <v/>
      </c>
      <c r="F480" s="15" t="str">
        <f>IF(SUM('Test Sample Data'!F$3:F$98)&gt;10,IF(AND(ISNUMBER('Test Sample Data'!F479),'Test Sample Data'!F479&lt;$B$1,'Test Sample Data'!F479&gt;0),'Test Sample Data'!F479,$B$1),"")</f>
        <v/>
      </c>
      <c r="G480" s="15" t="str">
        <f>IF(SUM('Test Sample Data'!G$3:G$98)&gt;10,IF(AND(ISNUMBER('Test Sample Data'!G479),'Test Sample Data'!G479&lt;$B$1,'Test Sample Data'!G479&gt;0),'Test Sample Data'!G479,$B$1),"")</f>
        <v/>
      </c>
      <c r="H480" s="15" t="str">
        <f>IF(SUM('Test Sample Data'!H$3:H$98)&gt;10,IF(AND(ISNUMBER('Test Sample Data'!H479),'Test Sample Data'!H479&lt;$B$1,'Test Sample Data'!H479&gt;0),'Test Sample Data'!H479,$B$1),"")</f>
        <v/>
      </c>
      <c r="I480" s="15" t="str">
        <f>IF(SUM('Test Sample Data'!I$3:I$98)&gt;10,IF(AND(ISNUMBER('Test Sample Data'!I479),'Test Sample Data'!I479&lt;$B$1,'Test Sample Data'!I479&gt;0),'Test Sample Data'!I479,$B$1),"")</f>
        <v/>
      </c>
      <c r="J480" s="15" t="str">
        <f>IF(SUM('Test Sample Data'!J$3:J$98)&gt;10,IF(AND(ISNUMBER('Test Sample Data'!J479),'Test Sample Data'!J479&lt;$B$1,'Test Sample Data'!J479&gt;0),'Test Sample Data'!J479,$B$1),"")</f>
        <v/>
      </c>
      <c r="K480" s="15" t="str">
        <f>IF(SUM('Test Sample Data'!K$3:K$98)&gt;10,IF(AND(ISNUMBER('Test Sample Data'!K479),'Test Sample Data'!K479&lt;$B$1,'Test Sample Data'!K479&gt;0),'Test Sample Data'!K479,$B$1),"")</f>
        <v/>
      </c>
      <c r="L480" s="15" t="str">
        <f>IF(SUM('Test Sample Data'!L$3:L$98)&gt;10,IF(AND(ISNUMBER('Test Sample Data'!L479),'Test Sample Data'!L479&lt;$B$1,'Test Sample Data'!L479&gt;0),'Test Sample Data'!L479,$B$1),"")</f>
        <v/>
      </c>
      <c r="M480" s="15" t="str">
        <f>IF(SUM('Test Sample Data'!M$3:M$98)&gt;10,IF(AND(ISNUMBER('Test Sample Data'!M479),'Test Sample Data'!M479&lt;$B$1,'Test Sample Data'!M479&gt;0),'Test Sample Data'!M479,$B$1),"")</f>
        <v/>
      </c>
      <c r="N480" s="15" t="str">
        <f>'Gene Table'!E479</f>
        <v>RT</v>
      </c>
      <c r="O480" s="14" t="s">
        <v>372</v>
      </c>
      <c r="P480" s="15" t="str">
        <f>IF(SUM('Control Sample Data'!D$3:D$98)&gt;10,IF(AND(ISNUMBER('Control Sample Data'!D479),'Control Sample Data'!D479&lt;$B$1,'Control Sample Data'!D479&gt;0),'Control Sample Data'!D479,$B$1),"")</f>
        <v/>
      </c>
      <c r="Q480" s="15" t="str">
        <f>IF(SUM('Control Sample Data'!E$3:E$98)&gt;10,IF(AND(ISNUMBER('Control Sample Data'!E479),'Control Sample Data'!E479&lt;$B$1,'Control Sample Data'!E479&gt;0),'Control Sample Data'!E479,$B$1),"")</f>
        <v/>
      </c>
      <c r="R480" s="15" t="str">
        <f>IF(SUM('Control Sample Data'!F$3:F$98)&gt;10,IF(AND(ISNUMBER('Control Sample Data'!F479),'Control Sample Data'!F479&lt;$B$1,'Control Sample Data'!F479&gt;0),'Control Sample Data'!F479,$B$1),"")</f>
        <v/>
      </c>
      <c r="S480" s="15" t="str">
        <f>IF(SUM('Control Sample Data'!G$3:G$98)&gt;10,IF(AND(ISNUMBER('Control Sample Data'!G479),'Control Sample Data'!G479&lt;$B$1,'Control Sample Data'!G479&gt;0),'Control Sample Data'!G479,$B$1),"")</f>
        <v/>
      </c>
      <c r="T480" s="15" t="str">
        <f>IF(SUM('Control Sample Data'!H$3:H$98)&gt;10,IF(AND(ISNUMBER('Control Sample Data'!H479),'Control Sample Data'!H479&lt;$B$1,'Control Sample Data'!H479&gt;0),'Control Sample Data'!H479,$B$1),"")</f>
        <v/>
      </c>
      <c r="U480" s="15" t="str">
        <f>IF(SUM('Control Sample Data'!I$3:I$98)&gt;10,IF(AND(ISNUMBER('Control Sample Data'!I479),'Control Sample Data'!I479&lt;$B$1,'Control Sample Data'!I479&gt;0),'Control Sample Data'!I479,$B$1),"")</f>
        <v/>
      </c>
      <c r="V480" s="15" t="str">
        <f>IF(SUM('Control Sample Data'!J$3:J$98)&gt;10,IF(AND(ISNUMBER('Control Sample Data'!J479),'Control Sample Data'!J479&lt;$B$1,'Control Sample Data'!J479&gt;0),'Control Sample Data'!J479,$B$1),"")</f>
        <v/>
      </c>
      <c r="W480" s="15" t="str">
        <f>IF(SUM('Control Sample Data'!K$3:K$98)&gt;10,IF(AND(ISNUMBER('Control Sample Data'!K479),'Control Sample Data'!K479&lt;$B$1,'Control Sample Data'!K479&gt;0),'Control Sample Data'!K479,$B$1),"")</f>
        <v/>
      </c>
      <c r="X480" s="15" t="str">
        <f>IF(SUM('Control Sample Data'!L$3:L$98)&gt;10,IF(AND(ISNUMBER('Control Sample Data'!L479),'Control Sample Data'!L479&lt;$B$1,'Control Sample Data'!L479&gt;0),'Control Sample Data'!L479,$B$1),"")</f>
        <v/>
      </c>
      <c r="Y480" s="15" t="str">
        <f>IF(SUM('Control Sample Data'!M$3:M$98)&gt;10,IF(AND(ISNUMBER('Control Sample Data'!M479),'Control Sample Data'!M479&lt;$B$1,'Control Sample Data'!M479&gt;0),'Control Sample Data'!M479,$B$1),"")</f>
        <v/>
      </c>
      <c r="AT480" s="34" t="str">
        <f t="shared" si="429"/>
        <v/>
      </c>
      <c r="AU480" s="34" t="str">
        <f t="shared" si="430"/>
        <v/>
      </c>
      <c r="AV480" s="34" t="str">
        <f t="shared" si="431"/>
        <v/>
      </c>
      <c r="AW480" s="34" t="str">
        <f t="shared" si="432"/>
        <v/>
      </c>
      <c r="AX480" s="34" t="str">
        <f t="shared" si="433"/>
        <v/>
      </c>
      <c r="AY480" s="34" t="str">
        <f t="shared" si="434"/>
        <v/>
      </c>
      <c r="AZ480" s="34" t="str">
        <f t="shared" si="435"/>
        <v/>
      </c>
      <c r="BA480" s="34" t="str">
        <f t="shared" si="436"/>
        <v/>
      </c>
      <c r="BB480" s="34" t="str">
        <f t="shared" si="437"/>
        <v/>
      </c>
      <c r="BC480" s="34" t="str">
        <f t="shared" si="437"/>
        <v/>
      </c>
      <c r="BD480" s="34" t="str">
        <f t="shared" si="399"/>
        <v/>
      </c>
      <c r="BE480" s="34" t="str">
        <f t="shared" si="400"/>
        <v/>
      </c>
      <c r="BF480" s="34" t="str">
        <f t="shared" si="401"/>
        <v/>
      </c>
      <c r="BG480" s="34" t="str">
        <f t="shared" si="402"/>
        <v/>
      </c>
      <c r="BH480" s="34" t="str">
        <f t="shared" si="403"/>
        <v/>
      </c>
      <c r="BI480" s="34" t="str">
        <f t="shared" si="404"/>
        <v/>
      </c>
      <c r="BJ480" s="34" t="str">
        <f t="shared" si="405"/>
        <v/>
      </c>
      <c r="BK480" s="34" t="str">
        <f t="shared" si="406"/>
        <v/>
      </c>
      <c r="BL480" s="34" t="str">
        <f t="shared" si="407"/>
        <v/>
      </c>
      <c r="BM480" s="34" t="str">
        <f t="shared" si="408"/>
        <v/>
      </c>
      <c r="BN480" s="36" t="e">
        <f t="shared" si="397"/>
        <v>#DIV/0!</v>
      </c>
      <c r="BO480" s="36" t="e">
        <f t="shared" si="398"/>
        <v>#DIV/0!</v>
      </c>
      <c r="BP480" s="37" t="str">
        <f t="shared" si="409"/>
        <v/>
      </c>
      <c r="BQ480" s="37" t="str">
        <f t="shared" si="410"/>
        <v/>
      </c>
      <c r="BR480" s="37" t="str">
        <f t="shared" si="411"/>
        <v/>
      </c>
      <c r="BS480" s="37" t="str">
        <f t="shared" si="412"/>
        <v/>
      </c>
      <c r="BT480" s="37" t="str">
        <f t="shared" si="413"/>
        <v/>
      </c>
      <c r="BU480" s="37" t="str">
        <f t="shared" si="414"/>
        <v/>
      </c>
      <c r="BV480" s="37" t="str">
        <f t="shared" si="415"/>
        <v/>
      </c>
      <c r="BW480" s="37" t="str">
        <f t="shared" si="416"/>
        <v/>
      </c>
      <c r="BX480" s="37" t="str">
        <f t="shared" si="417"/>
        <v/>
      </c>
      <c r="BY480" s="37" t="str">
        <f t="shared" si="418"/>
        <v/>
      </c>
      <c r="BZ480" s="37" t="str">
        <f t="shared" si="419"/>
        <v/>
      </c>
      <c r="CA480" s="37" t="str">
        <f t="shared" si="420"/>
        <v/>
      </c>
      <c r="CB480" s="37" t="str">
        <f t="shared" si="421"/>
        <v/>
      </c>
      <c r="CC480" s="37" t="str">
        <f t="shared" si="422"/>
        <v/>
      </c>
      <c r="CD480" s="37" t="str">
        <f t="shared" si="423"/>
        <v/>
      </c>
      <c r="CE480" s="37" t="str">
        <f t="shared" si="424"/>
        <v/>
      </c>
      <c r="CF480" s="37" t="str">
        <f t="shared" si="425"/>
        <v/>
      </c>
      <c r="CG480" s="37" t="str">
        <f t="shared" si="426"/>
        <v/>
      </c>
      <c r="CH480" s="37" t="str">
        <f t="shared" si="427"/>
        <v/>
      </c>
      <c r="CI480" s="37" t="str">
        <f t="shared" si="428"/>
        <v/>
      </c>
    </row>
    <row r="481" spans="1:87" ht="12.75">
      <c r="A481" s="16"/>
      <c r="B481" s="14" t="str">
        <f>'Gene Table'!E480</f>
        <v>RT</v>
      </c>
      <c r="C481" s="14" t="s">
        <v>374</v>
      </c>
      <c r="D481" s="15" t="str">
        <f>IF(SUM('Test Sample Data'!D$3:D$98)&gt;10,IF(AND(ISNUMBER('Test Sample Data'!D480),'Test Sample Data'!D480&lt;$B$1,'Test Sample Data'!D480&gt;0),'Test Sample Data'!D480,$B$1),"")</f>
        <v/>
      </c>
      <c r="E481" s="15" t="str">
        <f>IF(SUM('Test Sample Data'!E$3:E$98)&gt;10,IF(AND(ISNUMBER('Test Sample Data'!E480),'Test Sample Data'!E480&lt;$B$1,'Test Sample Data'!E480&gt;0),'Test Sample Data'!E480,$B$1),"")</f>
        <v/>
      </c>
      <c r="F481" s="15" t="str">
        <f>IF(SUM('Test Sample Data'!F$3:F$98)&gt;10,IF(AND(ISNUMBER('Test Sample Data'!F480),'Test Sample Data'!F480&lt;$B$1,'Test Sample Data'!F480&gt;0),'Test Sample Data'!F480,$B$1),"")</f>
        <v/>
      </c>
      <c r="G481" s="15" t="str">
        <f>IF(SUM('Test Sample Data'!G$3:G$98)&gt;10,IF(AND(ISNUMBER('Test Sample Data'!G480),'Test Sample Data'!G480&lt;$B$1,'Test Sample Data'!G480&gt;0),'Test Sample Data'!G480,$B$1),"")</f>
        <v/>
      </c>
      <c r="H481" s="15" t="str">
        <f>IF(SUM('Test Sample Data'!H$3:H$98)&gt;10,IF(AND(ISNUMBER('Test Sample Data'!H480),'Test Sample Data'!H480&lt;$B$1,'Test Sample Data'!H480&gt;0),'Test Sample Data'!H480,$B$1),"")</f>
        <v/>
      </c>
      <c r="I481" s="15" t="str">
        <f>IF(SUM('Test Sample Data'!I$3:I$98)&gt;10,IF(AND(ISNUMBER('Test Sample Data'!I480),'Test Sample Data'!I480&lt;$B$1,'Test Sample Data'!I480&gt;0),'Test Sample Data'!I480,$B$1),"")</f>
        <v/>
      </c>
      <c r="J481" s="15" t="str">
        <f>IF(SUM('Test Sample Data'!J$3:J$98)&gt;10,IF(AND(ISNUMBER('Test Sample Data'!J480),'Test Sample Data'!J480&lt;$B$1,'Test Sample Data'!J480&gt;0),'Test Sample Data'!J480,$B$1),"")</f>
        <v/>
      </c>
      <c r="K481" s="15" t="str">
        <f>IF(SUM('Test Sample Data'!K$3:K$98)&gt;10,IF(AND(ISNUMBER('Test Sample Data'!K480),'Test Sample Data'!K480&lt;$B$1,'Test Sample Data'!K480&gt;0),'Test Sample Data'!K480,$B$1),"")</f>
        <v/>
      </c>
      <c r="L481" s="15" t="str">
        <f>IF(SUM('Test Sample Data'!L$3:L$98)&gt;10,IF(AND(ISNUMBER('Test Sample Data'!L480),'Test Sample Data'!L480&lt;$B$1,'Test Sample Data'!L480&gt;0),'Test Sample Data'!L480,$B$1),"")</f>
        <v/>
      </c>
      <c r="M481" s="15" t="str">
        <f>IF(SUM('Test Sample Data'!M$3:M$98)&gt;10,IF(AND(ISNUMBER('Test Sample Data'!M480),'Test Sample Data'!M480&lt;$B$1,'Test Sample Data'!M480&gt;0),'Test Sample Data'!M480,$B$1),"")</f>
        <v/>
      </c>
      <c r="N481" s="15" t="str">
        <f>'Gene Table'!E480</f>
        <v>RT</v>
      </c>
      <c r="O481" s="14" t="s">
        <v>374</v>
      </c>
      <c r="P481" s="15" t="str">
        <f>IF(SUM('Control Sample Data'!D$3:D$98)&gt;10,IF(AND(ISNUMBER('Control Sample Data'!D480),'Control Sample Data'!D480&lt;$B$1,'Control Sample Data'!D480&gt;0),'Control Sample Data'!D480,$B$1),"")</f>
        <v/>
      </c>
      <c r="Q481" s="15" t="str">
        <f>IF(SUM('Control Sample Data'!E$3:E$98)&gt;10,IF(AND(ISNUMBER('Control Sample Data'!E480),'Control Sample Data'!E480&lt;$B$1,'Control Sample Data'!E480&gt;0),'Control Sample Data'!E480,$B$1),"")</f>
        <v/>
      </c>
      <c r="R481" s="15" t="str">
        <f>IF(SUM('Control Sample Data'!F$3:F$98)&gt;10,IF(AND(ISNUMBER('Control Sample Data'!F480),'Control Sample Data'!F480&lt;$B$1,'Control Sample Data'!F480&gt;0),'Control Sample Data'!F480,$B$1),"")</f>
        <v/>
      </c>
      <c r="S481" s="15" t="str">
        <f>IF(SUM('Control Sample Data'!G$3:G$98)&gt;10,IF(AND(ISNUMBER('Control Sample Data'!G480),'Control Sample Data'!G480&lt;$B$1,'Control Sample Data'!G480&gt;0),'Control Sample Data'!G480,$B$1),"")</f>
        <v/>
      </c>
      <c r="T481" s="15" t="str">
        <f>IF(SUM('Control Sample Data'!H$3:H$98)&gt;10,IF(AND(ISNUMBER('Control Sample Data'!H480),'Control Sample Data'!H480&lt;$B$1,'Control Sample Data'!H480&gt;0),'Control Sample Data'!H480,$B$1),"")</f>
        <v/>
      </c>
      <c r="U481" s="15" t="str">
        <f>IF(SUM('Control Sample Data'!I$3:I$98)&gt;10,IF(AND(ISNUMBER('Control Sample Data'!I480),'Control Sample Data'!I480&lt;$B$1,'Control Sample Data'!I480&gt;0),'Control Sample Data'!I480,$B$1),"")</f>
        <v/>
      </c>
      <c r="V481" s="15" t="str">
        <f>IF(SUM('Control Sample Data'!J$3:J$98)&gt;10,IF(AND(ISNUMBER('Control Sample Data'!J480),'Control Sample Data'!J480&lt;$B$1,'Control Sample Data'!J480&gt;0),'Control Sample Data'!J480,$B$1),"")</f>
        <v/>
      </c>
      <c r="W481" s="15" t="str">
        <f>IF(SUM('Control Sample Data'!K$3:K$98)&gt;10,IF(AND(ISNUMBER('Control Sample Data'!K480),'Control Sample Data'!K480&lt;$B$1,'Control Sample Data'!K480&gt;0),'Control Sample Data'!K480,$B$1),"")</f>
        <v/>
      </c>
      <c r="X481" s="15" t="str">
        <f>IF(SUM('Control Sample Data'!L$3:L$98)&gt;10,IF(AND(ISNUMBER('Control Sample Data'!L480),'Control Sample Data'!L480&lt;$B$1,'Control Sample Data'!L480&gt;0),'Control Sample Data'!L480,$B$1),"")</f>
        <v/>
      </c>
      <c r="Y481" s="15" t="str">
        <f>IF(SUM('Control Sample Data'!M$3:M$98)&gt;10,IF(AND(ISNUMBER('Control Sample Data'!M480),'Control Sample Data'!M480&lt;$B$1,'Control Sample Data'!M480&gt;0),'Control Sample Data'!M480,$B$1),"")</f>
        <v/>
      </c>
      <c r="AT481" s="34" t="str">
        <f t="shared" si="429"/>
        <v/>
      </c>
      <c r="AU481" s="34" t="str">
        <f t="shared" si="430"/>
        <v/>
      </c>
      <c r="AV481" s="34" t="str">
        <f t="shared" si="431"/>
        <v/>
      </c>
      <c r="AW481" s="34" t="str">
        <f t="shared" si="432"/>
        <v/>
      </c>
      <c r="AX481" s="34" t="str">
        <f t="shared" si="433"/>
        <v/>
      </c>
      <c r="AY481" s="34" t="str">
        <f t="shared" si="434"/>
        <v/>
      </c>
      <c r="AZ481" s="34" t="str">
        <f t="shared" si="435"/>
        <v/>
      </c>
      <c r="BA481" s="34" t="str">
        <f t="shared" si="436"/>
        <v/>
      </c>
      <c r="BB481" s="34" t="str">
        <f t="shared" si="437"/>
        <v/>
      </c>
      <c r="BC481" s="34" t="str">
        <f t="shared" si="437"/>
        <v/>
      </c>
      <c r="BD481" s="34" t="str">
        <f t="shared" si="399"/>
        <v/>
      </c>
      <c r="BE481" s="34" t="str">
        <f t="shared" si="400"/>
        <v/>
      </c>
      <c r="BF481" s="34" t="str">
        <f t="shared" si="401"/>
        <v/>
      </c>
      <c r="BG481" s="34" t="str">
        <f t="shared" si="402"/>
        <v/>
      </c>
      <c r="BH481" s="34" t="str">
        <f t="shared" si="403"/>
        <v/>
      </c>
      <c r="BI481" s="34" t="str">
        <f t="shared" si="404"/>
        <v/>
      </c>
      <c r="BJ481" s="34" t="str">
        <f t="shared" si="405"/>
        <v/>
      </c>
      <c r="BK481" s="34" t="str">
        <f t="shared" si="406"/>
        <v/>
      </c>
      <c r="BL481" s="34" t="str">
        <f t="shared" si="407"/>
        <v/>
      </c>
      <c r="BM481" s="34" t="str">
        <f t="shared" si="408"/>
        <v/>
      </c>
      <c r="BN481" s="36" t="e">
        <f t="shared" si="397"/>
        <v>#DIV/0!</v>
      </c>
      <c r="BO481" s="36" t="e">
        <f t="shared" si="398"/>
        <v>#DIV/0!</v>
      </c>
      <c r="BP481" s="37" t="str">
        <f t="shared" si="409"/>
        <v/>
      </c>
      <c r="BQ481" s="37" t="str">
        <f t="shared" si="410"/>
        <v/>
      </c>
      <c r="BR481" s="37" t="str">
        <f t="shared" si="411"/>
        <v/>
      </c>
      <c r="BS481" s="37" t="str">
        <f t="shared" si="412"/>
        <v/>
      </c>
      <c r="BT481" s="37" t="str">
        <f t="shared" si="413"/>
        <v/>
      </c>
      <c r="BU481" s="37" t="str">
        <f t="shared" si="414"/>
        <v/>
      </c>
      <c r="BV481" s="37" t="str">
        <f t="shared" si="415"/>
        <v/>
      </c>
      <c r="BW481" s="37" t="str">
        <f t="shared" si="416"/>
        <v/>
      </c>
      <c r="BX481" s="37" t="str">
        <f t="shared" si="417"/>
        <v/>
      </c>
      <c r="BY481" s="37" t="str">
        <f t="shared" si="418"/>
        <v/>
      </c>
      <c r="BZ481" s="37" t="str">
        <f t="shared" si="419"/>
        <v/>
      </c>
      <c r="CA481" s="37" t="str">
        <f t="shared" si="420"/>
        <v/>
      </c>
      <c r="CB481" s="37" t="str">
        <f t="shared" si="421"/>
        <v/>
      </c>
      <c r="CC481" s="37" t="str">
        <f t="shared" si="422"/>
        <v/>
      </c>
      <c r="CD481" s="37" t="str">
        <f t="shared" si="423"/>
        <v/>
      </c>
      <c r="CE481" s="37" t="str">
        <f t="shared" si="424"/>
        <v/>
      </c>
      <c r="CF481" s="37" t="str">
        <f t="shared" si="425"/>
        <v/>
      </c>
      <c r="CG481" s="37" t="str">
        <f t="shared" si="426"/>
        <v/>
      </c>
      <c r="CH481" s="37" t="str">
        <f t="shared" si="427"/>
        <v/>
      </c>
      <c r="CI481" s="37" t="str">
        <f t="shared" si="428"/>
        <v/>
      </c>
    </row>
    <row r="482" spans="1:87" ht="12.75">
      <c r="A482" s="16"/>
      <c r="B482" s="14" t="str">
        <f>'Gene Table'!E481</f>
        <v>PCR</v>
      </c>
      <c r="C482" s="14" t="s">
        <v>375</v>
      </c>
      <c r="D482" s="15" t="str">
        <f>IF(SUM('Test Sample Data'!D$3:D$98)&gt;10,IF(AND(ISNUMBER('Test Sample Data'!D481),'Test Sample Data'!D481&lt;$B$1,'Test Sample Data'!D481&gt;0),'Test Sample Data'!D481,$B$1),"")</f>
        <v/>
      </c>
      <c r="E482" s="15" t="str">
        <f>IF(SUM('Test Sample Data'!E$3:E$98)&gt;10,IF(AND(ISNUMBER('Test Sample Data'!E481),'Test Sample Data'!E481&lt;$B$1,'Test Sample Data'!E481&gt;0),'Test Sample Data'!E481,$B$1),"")</f>
        <v/>
      </c>
      <c r="F482" s="15" t="str">
        <f>IF(SUM('Test Sample Data'!F$3:F$98)&gt;10,IF(AND(ISNUMBER('Test Sample Data'!F481),'Test Sample Data'!F481&lt;$B$1,'Test Sample Data'!F481&gt;0),'Test Sample Data'!F481,$B$1),"")</f>
        <v/>
      </c>
      <c r="G482" s="15" t="str">
        <f>IF(SUM('Test Sample Data'!G$3:G$98)&gt;10,IF(AND(ISNUMBER('Test Sample Data'!G481),'Test Sample Data'!G481&lt;$B$1,'Test Sample Data'!G481&gt;0),'Test Sample Data'!G481,$B$1),"")</f>
        <v/>
      </c>
      <c r="H482" s="15" t="str">
        <f>IF(SUM('Test Sample Data'!H$3:H$98)&gt;10,IF(AND(ISNUMBER('Test Sample Data'!H481),'Test Sample Data'!H481&lt;$B$1,'Test Sample Data'!H481&gt;0),'Test Sample Data'!H481,$B$1),"")</f>
        <v/>
      </c>
      <c r="I482" s="15" t="str">
        <f>IF(SUM('Test Sample Data'!I$3:I$98)&gt;10,IF(AND(ISNUMBER('Test Sample Data'!I481),'Test Sample Data'!I481&lt;$B$1,'Test Sample Data'!I481&gt;0),'Test Sample Data'!I481,$B$1),"")</f>
        <v/>
      </c>
      <c r="J482" s="15" t="str">
        <f>IF(SUM('Test Sample Data'!J$3:J$98)&gt;10,IF(AND(ISNUMBER('Test Sample Data'!J481),'Test Sample Data'!J481&lt;$B$1,'Test Sample Data'!J481&gt;0),'Test Sample Data'!J481,$B$1),"")</f>
        <v/>
      </c>
      <c r="K482" s="15" t="str">
        <f>IF(SUM('Test Sample Data'!K$3:K$98)&gt;10,IF(AND(ISNUMBER('Test Sample Data'!K481),'Test Sample Data'!K481&lt;$B$1,'Test Sample Data'!K481&gt;0),'Test Sample Data'!K481,$B$1),"")</f>
        <v/>
      </c>
      <c r="L482" s="15" t="str">
        <f>IF(SUM('Test Sample Data'!L$3:L$98)&gt;10,IF(AND(ISNUMBER('Test Sample Data'!L481),'Test Sample Data'!L481&lt;$B$1,'Test Sample Data'!L481&gt;0),'Test Sample Data'!L481,$B$1),"")</f>
        <v/>
      </c>
      <c r="M482" s="15" t="str">
        <f>IF(SUM('Test Sample Data'!M$3:M$98)&gt;10,IF(AND(ISNUMBER('Test Sample Data'!M481),'Test Sample Data'!M481&lt;$B$1,'Test Sample Data'!M481&gt;0),'Test Sample Data'!M481,$B$1),"")</f>
        <v/>
      </c>
      <c r="N482" s="15" t="str">
        <f>'Gene Table'!E481</f>
        <v>PCR</v>
      </c>
      <c r="O482" s="14" t="s">
        <v>375</v>
      </c>
      <c r="P482" s="15" t="str">
        <f>IF(SUM('Control Sample Data'!D$3:D$98)&gt;10,IF(AND(ISNUMBER('Control Sample Data'!D481),'Control Sample Data'!D481&lt;$B$1,'Control Sample Data'!D481&gt;0),'Control Sample Data'!D481,$B$1),"")</f>
        <v/>
      </c>
      <c r="Q482" s="15" t="str">
        <f>IF(SUM('Control Sample Data'!E$3:E$98)&gt;10,IF(AND(ISNUMBER('Control Sample Data'!E481),'Control Sample Data'!E481&lt;$B$1,'Control Sample Data'!E481&gt;0),'Control Sample Data'!E481,$B$1),"")</f>
        <v/>
      </c>
      <c r="R482" s="15" t="str">
        <f>IF(SUM('Control Sample Data'!F$3:F$98)&gt;10,IF(AND(ISNUMBER('Control Sample Data'!F481),'Control Sample Data'!F481&lt;$B$1,'Control Sample Data'!F481&gt;0),'Control Sample Data'!F481,$B$1),"")</f>
        <v/>
      </c>
      <c r="S482" s="15" t="str">
        <f>IF(SUM('Control Sample Data'!G$3:G$98)&gt;10,IF(AND(ISNUMBER('Control Sample Data'!G481),'Control Sample Data'!G481&lt;$B$1,'Control Sample Data'!G481&gt;0),'Control Sample Data'!G481,$B$1),"")</f>
        <v/>
      </c>
      <c r="T482" s="15" t="str">
        <f>IF(SUM('Control Sample Data'!H$3:H$98)&gt;10,IF(AND(ISNUMBER('Control Sample Data'!H481),'Control Sample Data'!H481&lt;$B$1,'Control Sample Data'!H481&gt;0),'Control Sample Data'!H481,$B$1),"")</f>
        <v/>
      </c>
      <c r="U482" s="15" t="str">
        <f>IF(SUM('Control Sample Data'!I$3:I$98)&gt;10,IF(AND(ISNUMBER('Control Sample Data'!I481),'Control Sample Data'!I481&lt;$B$1,'Control Sample Data'!I481&gt;0),'Control Sample Data'!I481,$B$1),"")</f>
        <v/>
      </c>
      <c r="V482" s="15" t="str">
        <f>IF(SUM('Control Sample Data'!J$3:J$98)&gt;10,IF(AND(ISNUMBER('Control Sample Data'!J481),'Control Sample Data'!J481&lt;$B$1,'Control Sample Data'!J481&gt;0),'Control Sample Data'!J481,$B$1),"")</f>
        <v/>
      </c>
      <c r="W482" s="15" t="str">
        <f>IF(SUM('Control Sample Data'!K$3:K$98)&gt;10,IF(AND(ISNUMBER('Control Sample Data'!K481),'Control Sample Data'!K481&lt;$B$1,'Control Sample Data'!K481&gt;0),'Control Sample Data'!K481,$B$1),"")</f>
        <v/>
      </c>
      <c r="X482" s="15" t="str">
        <f>IF(SUM('Control Sample Data'!L$3:L$98)&gt;10,IF(AND(ISNUMBER('Control Sample Data'!L481),'Control Sample Data'!L481&lt;$B$1,'Control Sample Data'!L481&gt;0),'Control Sample Data'!L481,$B$1),"")</f>
        <v/>
      </c>
      <c r="Y482" s="15" t="str">
        <f>IF(SUM('Control Sample Data'!M$3:M$98)&gt;10,IF(AND(ISNUMBER('Control Sample Data'!M481),'Control Sample Data'!M481&lt;$B$1,'Control Sample Data'!M481&gt;0),'Control Sample Data'!M481,$B$1),"")</f>
        <v/>
      </c>
      <c r="AT482" s="34" t="str">
        <f t="shared" si="429"/>
        <v/>
      </c>
      <c r="AU482" s="34" t="str">
        <f t="shared" si="430"/>
        <v/>
      </c>
      <c r="AV482" s="34" t="str">
        <f t="shared" si="431"/>
        <v/>
      </c>
      <c r="AW482" s="34" t="str">
        <f t="shared" si="432"/>
        <v/>
      </c>
      <c r="AX482" s="34" t="str">
        <f t="shared" si="433"/>
        <v/>
      </c>
      <c r="AY482" s="34" t="str">
        <f t="shared" si="434"/>
        <v/>
      </c>
      <c r="AZ482" s="34" t="str">
        <f t="shared" si="435"/>
        <v/>
      </c>
      <c r="BA482" s="34" t="str">
        <f t="shared" si="436"/>
        <v/>
      </c>
      <c r="BB482" s="34" t="str">
        <f t="shared" si="437"/>
        <v/>
      </c>
      <c r="BC482" s="34" t="str">
        <f t="shared" si="437"/>
        <v/>
      </c>
      <c r="BD482" s="34" t="str">
        <f t="shared" si="399"/>
        <v/>
      </c>
      <c r="BE482" s="34" t="str">
        <f t="shared" si="400"/>
        <v/>
      </c>
      <c r="BF482" s="34" t="str">
        <f t="shared" si="401"/>
        <v/>
      </c>
      <c r="BG482" s="34" t="str">
        <f t="shared" si="402"/>
        <v/>
      </c>
      <c r="BH482" s="34" t="str">
        <f t="shared" si="403"/>
        <v/>
      </c>
      <c r="BI482" s="34" t="str">
        <f t="shared" si="404"/>
        <v/>
      </c>
      <c r="BJ482" s="34" t="str">
        <f t="shared" si="405"/>
        <v/>
      </c>
      <c r="BK482" s="34" t="str">
        <f t="shared" si="406"/>
        <v/>
      </c>
      <c r="BL482" s="34" t="str">
        <f t="shared" si="407"/>
        <v/>
      </c>
      <c r="BM482" s="34" t="str">
        <f t="shared" si="408"/>
        <v/>
      </c>
      <c r="BN482" s="36" t="e">
        <f t="shared" si="397"/>
        <v>#DIV/0!</v>
      </c>
      <c r="BO482" s="36" t="e">
        <f t="shared" si="398"/>
        <v>#DIV/0!</v>
      </c>
      <c r="BP482" s="37" t="str">
        <f t="shared" si="409"/>
        <v/>
      </c>
      <c r="BQ482" s="37" t="str">
        <f t="shared" si="410"/>
        <v/>
      </c>
      <c r="BR482" s="37" t="str">
        <f t="shared" si="411"/>
        <v/>
      </c>
      <c r="BS482" s="37" t="str">
        <f t="shared" si="412"/>
        <v/>
      </c>
      <c r="BT482" s="37" t="str">
        <f t="shared" si="413"/>
        <v/>
      </c>
      <c r="BU482" s="37" t="str">
        <f t="shared" si="414"/>
        <v/>
      </c>
      <c r="BV482" s="37" t="str">
        <f t="shared" si="415"/>
        <v/>
      </c>
      <c r="BW482" s="37" t="str">
        <f t="shared" si="416"/>
        <v/>
      </c>
      <c r="BX482" s="37" t="str">
        <f t="shared" si="417"/>
        <v/>
      </c>
      <c r="BY482" s="37" t="str">
        <f t="shared" si="418"/>
        <v/>
      </c>
      <c r="BZ482" s="37" t="str">
        <f t="shared" si="419"/>
        <v/>
      </c>
      <c r="CA482" s="37" t="str">
        <f t="shared" si="420"/>
        <v/>
      </c>
      <c r="CB482" s="37" t="str">
        <f t="shared" si="421"/>
        <v/>
      </c>
      <c r="CC482" s="37" t="str">
        <f t="shared" si="422"/>
        <v/>
      </c>
      <c r="CD482" s="37" t="str">
        <f t="shared" si="423"/>
        <v/>
      </c>
      <c r="CE482" s="37" t="str">
        <f t="shared" si="424"/>
        <v/>
      </c>
      <c r="CF482" s="37" t="str">
        <f t="shared" si="425"/>
        <v/>
      </c>
      <c r="CG482" s="37" t="str">
        <f t="shared" si="426"/>
        <v/>
      </c>
      <c r="CH482" s="37" t="str">
        <f t="shared" si="427"/>
        <v/>
      </c>
      <c r="CI482" s="37" t="str">
        <f t="shared" si="428"/>
        <v/>
      </c>
    </row>
    <row r="483" spans="1:87" ht="12.75">
      <c r="A483" s="38"/>
      <c r="B483" s="14" t="str">
        <f>'Gene Table'!E482</f>
        <v>PCR</v>
      </c>
      <c r="C483" s="14" t="s">
        <v>377</v>
      </c>
      <c r="D483" s="15" t="str">
        <f>IF(SUM('Test Sample Data'!D$3:D$98)&gt;10,IF(AND(ISNUMBER('Test Sample Data'!D482),'Test Sample Data'!D482&lt;$B$1,'Test Sample Data'!D482&gt;0),'Test Sample Data'!D482,$B$1),"")</f>
        <v/>
      </c>
      <c r="E483" s="15" t="str">
        <f>IF(SUM('Test Sample Data'!E$3:E$98)&gt;10,IF(AND(ISNUMBER('Test Sample Data'!E482),'Test Sample Data'!E482&lt;$B$1,'Test Sample Data'!E482&gt;0),'Test Sample Data'!E482,$B$1),"")</f>
        <v/>
      </c>
      <c r="F483" s="15" t="str">
        <f>IF(SUM('Test Sample Data'!F$3:F$98)&gt;10,IF(AND(ISNUMBER('Test Sample Data'!F482),'Test Sample Data'!F482&lt;$B$1,'Test Sample Data'!F482&gt;0),'Test Sample Data'!F482,$B$1),"")</f>
        <v/>
      </c>
      <c r="G483" s="15" t="str">
        <f>IF(SUM('Test Sample Data'!G$3:G$98)&gt;10,IF(AND(ISNUMBER('Test Sample Data'!G482),'Test Sample Data'!G482&lt;$B$1,'Test Sample Data'!G482&gt;0),'Test Sample Data'!G482,$B$1),"")</f>
        <v/>
      </c>
      <c r="H483" s="15" t="str">
        <f>IF(SUM('Test Sample Data'!H$3:H$98)&gt;10,IF(AND(ISNUMBER('Test Sample Data'!H482),'Test Sample Data'!H482&lt;$B$1,'Test Sample Data'!H482&gt;0),'Test Sample Data'!H482,$B$1),"")</f>
        <v/>
      </c>
      <c r="I483" s="15" t="str">
        <f>IF(SUM('Test Sample Data'!I$3:I$98)&gt;10,IF(AND(ISNUMBER('Test Sample Data'!I482),'Test Sample Data'!I482&lt;$B$1,'Test Sample Data'!I482&gt;0),'Test Sample Data'!I482,$B$1),"")</f>
        <v/>
      </c>
      <c r="J483" s="15" t="str">
        <f>IF(SUM('Test Sample Data'!J$3:J$98)&gt;10,IF(AND(ISNUMBER('Test Sample Data'!J482),'Test Sample Data'!J482&lt;$B$1,'Test Sample Data'!J482&gt;0),'Test Sample Data'!J482,$B$1),"")</f>
        <v/>
      </c>
      <c r="K483" s="15" t="str">
        <f>IF(SUM('Test Sample Data'!K$3:K$98)&gt;10,IF(AND(ISNUMBER('Test Sample Data'!K482),'Test Sample Data'!K482&lt;$B$1,'Test Sample Data'!K482&gt;0),'Test Sample Data'!K482,$B$1),"")</f>
        <v/>
      </c>
      <c r="L483" s="15" t="str">
        <f>IF(SUM('Test Sample Data'!L$3:L$98)&gt;10,IF(AND(ISNUMBER('Test Sample Data'!L482),'Test Sample Data'!L482&lt;$B$1,'Test Sample Data'!L482&gt;0),'Test Sample Data'!L482,$B$1),"")</f>
        <v/>
      </c>
      <c r="M483" s="15" t="str">
        <f>IF(SUM('Test Sample Data'!M$3:M$98)&gt;10,IF(AND(ISNUMBER('Test Sample Data'!M482),'Test Sample Data'!M482&lt;$B$1,'Test Sample Data'!M482&gt;0),'Test Sample Data'!M482,$B$1),"")</f>
        <v/>
      </c>
      <c r="N483" s="15" t="str">
        <f>'Gene Table'!E482</f>
        <v>PCR</v>
      </c>
      <c r="O483" s="14" t="s">
        <v>377</v>
      </c>
      <c r="P483" s="15" t="str">
        <f>IF(SUM('Control Sample Data'!D$3:D$98)&gt;10,IF(AND(ISNUMBER('Control Sample Data'!D482),'Control Sample Data'!D482&lt;$B$1,'Control Sample Data'!D482&gt;0),'Control Sample Data'!D482,$B$1),"")</f>
        <v/>
      </c>
      <c r="Q483" s="15" t="str">
        <f>IF(SUM('Control Sample Data'!E$3:E$98)&gt;10,IF(AND(ISNUMBER('Control Sample Data'!E482),'Control Sample Data'!E482&lt;$B$1,'Control Sample Data'!E482&gt;0),'Control Sample Data'!E482,$B$1),"")</f>
        <v/>
      </c>
      <c r="R483" s="15" t="str">
        <f>IF(SUM('Control Sample Data'!F$3:F$98)&gt;10,IF(AND(ISNUMBER('Control Sample Data'!F482),'Control Sample Data'!F482&lt;$B$1,'Control Sample Data'!F482&gt;0),'Control Sample Data'!F482,$B$1),"")</f>
        <v/>
      </c>
      <c r="S483" s="15" t="str">
        <f>IF(SUM('Control Sample Data'!G$3:G$98)&gt;10,IF(AND(ISNUMBER('Control Sample Data'!G482),'Control Sample Data'!G482&lt;$B$1,'Control Sample Data'!G482&gt;0),'Control Sample Data'!G482,$B$1),"")</f>
        <v/>
      </c>
      <c r="T483" s="15" t="str">
        <f>IF(SUM('Control Sample Data'!H$3:H$98)&gt;10,IF(AND(ISNUMBER('Control Sample Data'!H482),'Control Sample Data'!H482&lt;$B$1,'Control Sample Data'!H482&gt;0),'Control Sample Data'!H482,$B$1),"")</f>
        <v/>
      </c>
      <c r="U483" s="15" t="str">
        <f>IF(SUM('Control Sample Data'!I$3:I$98)&gt;10,IF(AND(ISNUMBER('Control Sample Data'!I482),'Control Sample Data'!I482&lt;$B$1,'Control Sample Data'!I482&gt;0),'Control Sample Data'!I482,$B$1),"")</f>
        <v/>
      </c>
      <c r="V483" s="15" t="str">
        <f>IF(SUM('Control Sample Data'!J$3:J$98)&gt;10,IF(AND(ISNUMBER('Control Sample Data'!J482),'Control Sample Data'!J482&lt;$B$1,'Control Sample Data'!J482&gt;0),'Control Sample Data'!J482,$B$1),"")</f>
        <v/>
      </c>
      <c r="W483" s="15" t="str">
        <f>IF(SUM('Control Sample Data'!K$3:K$98)&gt;10,IF(AND(ISNUMBER('Control Sample Data'!K482),'Control Sample Data'!K482&lt;$B$1,'Control Sample Data'!K482&gt;0),'Control Sample Data'!K482,$B$1),"")</f>
        <v/>
      </c>
      <c r="X483" s="15" t="str">
        <f>IF(SUM('Control Sample Data'!L$3:L$98)&gt;10,IF(AND(ISNUMBER('Control Sample Data'!L482),'Control Sample Data'!L482&lt;$B$1,'Control Sample Data'!L482&gt;0),'Control Sample Data'!L482,$B$1),"")</f>
        <v/>
      </c>
      <c r="Y483" s="15" t="str">
        <f>IF(SUM('Control Sample Data'!M$3:M$98)&gt;10,IF(AND(ISNUMBER('Control Sample Data'!M482),'Control Sample Data'!M482&lt;$B$1,'Control Sample Data'!M482&gt;0),'Control Sample Data'!M482,$B$1),"")</f>
        <v/>
      </c>
      <c r="AT483" s="34" t="str">
        <f t="shared" si="429"/>
        <v/>
      </c>
      <c r="AU483" s="34" t="str">
        <f t="shared" si="430"/>
        <v/>
      </c>
      <c r="AV483" s="34" t="str">
        <f t="shared" si="431"/>
        <v/>
      </c>
      <c r="AW483" s="34" t="str">
        <f t="shared" si="432"/>
        <v/>
      </c>
      <c r="AX483" s="34" t="str">
        <f t="shared" si="433"/>
        <v/>
      </c>
      <c r="AY483" s="34" t="str">
        <f t="shared" si="434"/>
        <v/>
      </c>
      <c r="AZ483" s="34" t="str">
        <f t="shared" si="435"/>
        <v/>
      </c>
      <c r="BA483" s="34" t="str">
        <f t="shared" si="436"/>
        <v/>
      </c>
      <c r="BB483" s="34" t="str">
        <f t="shared" si="437"/>
        <v/>
      </c>
      <c r="BC483" s="34" t="str">
        <f t="shared" si="437"/>
        <v/>
      </c>
      <c r="BD483" s="34" t="str">
        <f t="shared" si="399"/>
        <v/>
      </c>
      <c r="BE483" s="34" t="str">
        <f t="shared" si="400"/>
        <v/>
      </c>
      <c r="BF483" s="34" t="str">
        <f t="shared" si="401"/>
        <v/>
      </c>
      <c r="BG483" s="34" t="str">
        <f t="shared" si="402"/>
        <v/>
      </c>
      <c r="BH483" s="34" t="str">
        <f t="shared" si="403"/>
        <v/>
      </c>
      <c r="BI483" s="34" t="str">
        <f t="shared" si="404"/>
        <v/>
      </c>
      <c r="BJ483" s="34" t="str">
        <f t="shared" si="405"/>
        <v/>
      </c>
      <c r="BK483" s="34" t="str">
        <f t="shared" si="406"/>
        <v/>
      </c>
      <c r="BL483" s="34" t="str">
        <f t="shared" si="407"/>
        <v/>
      </c>
      <c r="BM483" s="34" t="str">
        <f t="shared" si="408"/>
        <v/>
      </c>
      <c r="BN483" s="36" t="e">
        <f t="shared" si="397"/>
        <v>#DIV/0!</v>
      </c>
      <c r="BO483" s="36" t="e">
        <f t="shared" si="398"/>
        <v>#DIV/0!</v>
      </c>
      <c r="BP483" s="37" t="str">
        <f t="shared" si="409"/>
        <v/>
      </c>
      <c r="BQ483" s="37" t="str">
        <f t="shared" si="410"/>
        <v/>
      </c>
      <c r="BR483" s="37" t="str">
        <f t="shared" si="411"/>
        <v/>
      </c>
      <c r="BS483" s="37" t="str">
        <f t="shared" si="412"/>
        <v/>
      </c>
      <c r="BT483" s="37" t="str">
        <f t="shared" si="413"/>
        <v/>
      </c>
      <c r="BU483" s="37" t="str">
        <f t="shared" si="414"/>
        <v/>
      </c>
      <c r="BV483" s="37" t="str">
        <f t="shared" si="415"/>
        <v/>
      </c>
      <c r="BW483" s="37" t="str">
        <f t="shared" si="416"/>
        <v/>
      </c>
      <c r="BX483" s="37" t="str">
        <f t="shared" si="417"/>
        <v/>
      </c>
      <c r="BY483" s="37" t="str">
        <f t="shared" si="418"/>
        <v/>
      </c>
      <c r="BZ483" s="37" t="str">
        <f t="shared" si="419"/>
        <v/>
      </c>
      <c r="CA483" s="37" t="str">
        <f t="shared" si="420"/>
        <v/>
      </c>
      <c r="CB483" s="37" t="str">
        <f t="shared" si="421"/>
        <v/>
      </c>
      <c r="CC483" s="37" t="str">
        <f t="shared" si="422"/>
        <v/>
      </c>
      <c r="CD483" s="37" t="str">
        <f t="shared" si="423"/>
        <v/>
      </c>
      <c r="CE483" s="37" t="str">
        <f t="shared" si="424"/>
        <v/>
      </c>
      <c r="CF483" s="37" t="str">
        <f t="shared" si="425"/>
        <v/>
      </c>
      <c r="CG483" s="37" t="str">
        <f t="shared" si="426"/>
        <v/>
      </c>
      <c r="CH483" s="37" t="str">
        <f t="shared" si="427"/>
        <v/>
      </c>
      <c r="CI483" s="37" t="str">
        <f t="shared" si="428"/>
        <v/>
      </c>
    </row>
    <row r="484" spans="1:87" ht="12.75">
      <c r="A484" s="13" t="s">
        <v>1386</v>
      </c>
      <c r="B484" s="14" t="str">
        <f>'Gene Table'!E483</f>
        <v>HGF</v>
      </c>
      <c r="C484" s="14" t="s">
        <v>9</v>
      </c>
      <c r="D484" s="15" t="str">
        <f>IF(SUM('Test Sample Data'!D$3:D$98)&gt;10,IF(AND(ISNUMBER('Test Sample Data'!D483),'Test Sample Data'!D483&lt;$B$1,'Test Sample Data'!D483&gt;0),'Test Sample Data'!D483,$B$1),"")</f>
        <v/>
      </c>
      <c r="E484" s="15" t="str">
        <f>IF(SUM('Test Sample Data'!E$3:E$98)&gt;10,IF(AND(ISNUMBER('Test Sample Data'!E483),'Test Sample Data'!E483&lt;$B$1,'Test Sample Data'!E483&gt;0),'Test Sample Data'!E483,$B$1),"")</f>
        <v/>
      </c>
      <c r="F484" s="15" t="str">
        <f>IF(SUM('Test Sample Data'!F$3:F$98)&gt;10,IF(AND(ISNUMBER('Test Sample Data'!F483),'Test Sample Data'!F483&lt;$B$1,'Test Sample Data'!F483&gt;0),'Test Sample Data'!F483,$B$1),"")</f>
        <v/>
      </c>
      <c r="G484" s="15" t="str">
        <f>IF(SUM('Test Sample Data'!G$3:G$98)&gt;10,IF(AND(ISNUMBER('Test Sample Data'!G483),'Test Sample Data'!G483&lt;$B$1,'Test Sample Data'!G483&gt;0),'Test Sample Data'!G483,$B$1),"")</f>
        <v/>
      </c>
      <c r="H484" s="15" t="str">
        <f>IF(SUM('Test Sample Data'!H$3:H$98)&gt;10,IF(AND(ISNUMBER('Test Sample Data'!H483),'Test Sample Data'!H483&lt;$B$1,'Test Sample Data'!H483&gt;0),'Test Sample Data'!H483,$B$1),"")</f>
        <v/>
      </c>
      <c r="I484" s="15" t="str">
        <f>IF(SUM('Test Sample Data'!I$3:I$98)&gt;10,IF(AND(ISNUMBER('Test Sample Data'!I483),'Test Sample Data'!I483&lt;$B$1,'Test Sample Data'!I483&gt;0),'Test Sample Data'!I483,$B$1),"")</f>
        <v/>
      </c>
      <c r="J484" s="15" t="str">
        <f>IF(SUM('Test Sample Data'!J$3:J$98)&gt;10,IF(AND(ISNUMBER('Test Sample Data'!J483),'Test Sample Data'!J483&lt;$B$1,'Test Sample Data'!J483&gt;0),'Test Sample Data'!J483,$B$1),"")</f>
        <v/>
      </c>
      <c r="K484" s="15" t="str">
        <f>IF(SUM('Test Sample Data'!K$3:K$98)&gt;10,IF(AND(ISNUMBER('Test Sample Data'!K483),'Test Sample Data'!K483&lt;$B$1,'Test Sample Data'!K483&gt;0),'Test Sample Data'!K483,$B$1),"")</f>
        <v/>
      </c>
      <c r="L484" s="15" t="str">
        <f>IF(SUM('Test Sample Data'!L$3:L$98)&gt;10,IF(AND(ISNUMBER('Test Sample Data'!L483),'Test Sample Data'!L483&lt;$B$1,'Test Sample Data'!L483&gt;0),'Test Sample Data'!L483,$B$1),"")</f>
        <v/>
      </c>
      <c r="M484" s="15" t="str">
        <f>IF(SUM('Test Sample Data'!M$3:M$98)&gt;10,IF(AND(ISNUMBER('Test Sample Data'!M483),'Test Sample Data'!M483&lt;$B$1,'Test Sample Data'!M483&gt;0),'Test Sample Data'!M483,$B$1),"")</f>
        <v/>
      </c>
      <c r="N484" s="15" t="str">
        <f>'Gene Table'!E483</f>
        <v>HGF</v>
      </c>
      <c r="O484" s="14" t="s">
        <v>9</v>
      </c>
      <c r="P484" s="15" t="str">
        <f>IF(SUM('Control Sample Data'!D$3:D$98)&gt;10,IF(AND(ISNUMBER('Control Sample Data'!D483),'Control Sample Data'!D483&lt;$B$1,'Control Sample Data'!D483&gt;0),'Control Sample Data'!D483,$B$1),"")</f>
        <v/>
      </c>
      <c r="Q484" s="15" t="str">
        <f>IF(SUM('Control Sample Data'!E$3:E$98)&gt;10,IF(AND(ISNUMBER('Control Sample Data'!E483),'Control Sample Data'!E483&lt;$B$1,'Control Sample Data'!E483&gt;0),'Control Sample Data'!E483,$B$1),"")</f>
        <v/>
      </c>
      <c r="R484" s="15" t="str">
        <f>IF(SUM('Control Sample Data'!F$3:F$98)&gt;10,IF(AND(ISNUMBER('Control Sample Data'!F483),'Control Sample Data'!F483&lt;$B$1,'Control Sample Data'!F483&gt;0),'Control Sample Data'!F483,$B$1),"")</f>
        <v/>
      </c>
      <c r="S484" s="15" t="str">
        <f>IF(SUM('Control Sample Data'!G$3:G$98)&gt;10,IF(AND(ISNUMBER('Control Sample Data'!G483),'Control Sample Data'!G483&lt;$B$1,'Control Sample Data'!G483&gt;0),'Control Sample Data'!G483,$B$1),"")</f>
        <v/>
      </c>
      <c r="T484" s="15" t="str">
        <f>IF(SUM('Control Sample Data'!H$3:H$98)&gt;10,IF(AND(ISNUMBER('Control Sample Data'!H483),'Control Sample Data'!H483&lt;$B$1,'Control Sample Data'!H483&gt;0),'Control Sample Data'!H483,$B$1),"")</f>
        <v/>
      </c>
      <c r="U484" s="15" t="str">
        <f>IF(SUM('Control Sample Data'!I$3:I$98)&gt;10,IF(AND(ISNUMBER('Control Sample Data'!I483),'Control Sample Data'!I483&lt;$B$1,'Control Sample Data'!I483&gt;0),'Control Sample Data'!I483,$B$1),"")</f>
        <v/>
      </c>
      <c r="V484" s="15" t="str">
        <f>IF(SUM('Control Sample Data'!J$3:J$98)&gt;10,IF(AND(ISNUMBER('Control Sample Data'!J483),'Control Sample Data'!J483&lt;$B$1,'Control Sample Data'!J483&gt;0),'Control Sample Data'!J483,$B$1),"")</f>
        <v/>
      </c>
      <c r="W484" s="15" t="str">
        <f>IF(SUM('Control Sample Data'!K$3:K$98)&gt;10,IF(AND(ISNUMBER('Control Sample Data'!K483),'Control Sample Data'!K483&lt;$B$1,'Control Sample Data'!K483&gt;0),'Control Sample Data'!K483,$B$1),"")</f>
        <v/>
      </c>
      <c r="X484" s="15" t="str">
        <f>IF(SUM('Control Sample Data'!L$3:L$98)&gt;10,IF(AND(ISNUMBER('Control Sample Data'!L483),'Control Sample Data'!L483&lt;$B$1,'Control Sample Data'!L483&gt;0),'Control Sample Data'!L483,$B$1),"")</f>
        <v/>
      </c>
      <c r="Y484" s="15" t="str">
        <f>IF(SUM('Control Sample Data'!M$3:M$98)&gt;10,IF(AND(ISNUMBER('Control Sample Data'!M483),'Control Sample Data'!M483&lt;$B$1,'Control Sample Data'!M483&gt;0),'Control Sample Data'!M483,$B$1),"")</f>
        <v/>
      </c>
      <c r="Z484" s="36" t="str">
        <f>IF(ISERROR(VLOOKUP('Choose Housekeeping Genes'!$C3,Calculations!$C$484:$M$579,2,0)),"",VLOOKUP('Choose Housekeeping Genes'!$C3,Calculations!$C$484:$M$579,2,0))</f>
        <v/>
      </c>
      <c r="AA484" s="36" t="str">
        <f>IF(ISERROR(VLOOKUP('Choose Housekeeping Genes'!$C3,Calculations!$C$484:$M$579,3,0)),"",VLOOKUP('Choose Housekeeping Genes'!$C3,Calculations!$C$484:$M$579,3,0))</f>
        <v/>
      </c>
      <c r="AB484" s="36" t="str">
        <f>IF(ISERROR(VLOOKUP('Choose Housekeeping Genes'!$C3,Calculations!$C$484:$M$579,4,0)),"",VLOOKUP('Choose Housekeeping Genes'!$C3,Calculations!$C$484:$M$579,4,0))</f>
        <v/>
      </c>
      <c r="AC484" s="36" t="str">
        <f>IF(ISERROR(VLOOKUP('Choose Housekeeping Genes'!$C3,Calculations!$C$484:$M$579,5,0)),"",VLOOKUP('Choose Housekeeping Genes'!$C3,Calculations!$C$484:$M$579,5,0))</f>
        <v/>
      </c>
      <c r="AD484" s="36" t="str">
        <f>IF(ISERROR(VLOOKUP('Choose Housekeeping Genes'!$C3,Calculations!$C$484:$M$579,6,0)),"",VLOOKUP('Choose Housekeeping Genes'!$C3,Calculations!$C$484:$M$579,6,0))</f>
        <v/>
      </c>
      <c r="AE484" s="36" t="str">
        <f>IF(ISERROR(VLOOKUP('Choose Housekeeping Genes'!$C3,Calculations!$C$484:$M$579,7,0)),"",VLOOKUP('Choose Housekeeping Genes'!$C3,Calculations!$C$484:$M$579,7,0))</f>
        <v/>
      </c>
      <c r="AF484" s="36" t="str">
        <f>IF(ISERROR(VLOOKUP('Choose Housekeeping Genes'!$C3,Calculations!$C$484:$M$579,8,0)),"",VLOOKUP('Choose Housekeeping Genes'!$C3,Calculations!$C$484:$M$579,8,0))</f>
        <v/>
      </c>
      <c r="AG484" s="36" t="str">
        <f>IF(ISERROR(VLOOKUP('Choose Housekeeping Genes'!$C3,Calculations!$C$484:$M$579,9,0)),"",VLOOKUP('Choose Housekeeping Genes'!$C3,Calculations!$C$484:$M$579,9,0))</f>
        <v/>
      </c>
      <c r="AH484" s="36" t="str">
        <f>IF(ISERROR(VLOOKUP('Choose Housekeeping Genes'!$C3,Calculations!$C$484:$M$579,10,0)),"",VLOOKUP('Choose Housekeeping Genes'!$C3,Calculations!$C$484:$M$579,10,0))</f>
        <v/>
      </c>
      <c r="AI484" s="36" t="str">
        <f>IF(ISERROR(VLOOKUP('Choose Housekeeping Genes'!$C3,Calculations!$C$484:$M$579,11,0)),"",VLOOKUP('Choose Housekeeping Genes'!$C3,Calculations!$C$484:$M$579,11,0))</f>
        <v/>
      </c>
      <c r="AJ484" s="36" t="str">
        <f>IF(ISERROR(VLOOKUP('Choose Housekeeping Genes'!$C3,Calculations!$C$484:AB$579,14,0)),"",VLOOKUP('Choose Housekeeping Genes'!$C3,Calculations!$C$484:AB$579,14,0))</f>
        <v/>
      </c>
      <c r="AK484" s="36" t="str">
        <f>IF(ISERROR(VLOOKUP('Choose Housekeeping Genes'!$C3,Calculations!$C$484:AC$579,15,0)),"",VLOOKUP('Choose Housekeeping Genes'!$C3,Calculations!$C$484:AC$579,15,0))</f>
        <v/>
      </c>
      <c r="AL484" s="36" t="str">
        <f>IF(ISERROR(VLOOKUP('Choose Housekeeping Genes'!$C3,Calculations!$C$484:AD$579,16,0)),"",VLOOKUP('Choose Housekeeping Genes'!$C3,Calculations!$C$484:AD$579,16,0))</f>
        <v/>
      </c>
      <c r="AM484" s="36" t="str">
        <f>IF(ISERROR(VLOOKUP('Choose Housekeeping Genes'!$C3,Calculations!$C$484:AE$579,17,0)),"",VLOOKUP('Choose Housekeeping Genes'!$C3,Calculations!$C$484:AE$579,17,0))</f>
        <v/>
      </c>
      <c r="AN484" s="36" t="str">
        <f>IF(ISERROR(VLOOKUP('Choose Housekeeping Genes'!$C3,Calculations!$C$484:AF$579,18,0)),"",VLOOKUP('Choose Housekeeping Genes'!$C3,Calculations!$C$484:AF$579,18,0))</f>
        <v/>
      </c>
      <c r="AO484" s="36" t="str">
        <f>IF(ISERROR(VLOOKUP('Choose Housekeeping Genes'!$C3,Calculations!$C$484:AG$579,19,0)),"",VLOOKUP('Choose Housekeeping Genes'!$C3,Calculations!$C$484:AG$579,19,0))</f>
        <v/>
      </c>
      <c r="AP484" s="36" t="str">
        <f>IF(ISERROR(VLOOKUP('Choose Housekeeping Genes'!$C3,Calculations!$C$484:AH$579,20,0)),"",VLOOKUP('Choose Housekeeping Genes'!$C3,Calculations!$C$484:AH$579,20,0))</f>
        <v/>
      </c>
      <c r="AQ484" s="36" t="str">
        <f>IF(ISERROR(VLOOKUP('Choose Housekeeping Genes'!$C3,Calculations!$C$484:AI$579,21,0)),"",VLOOKUP('Choose Housekeeping Genes'!$C3,Calculations!$C$484:AI$579,21,0))</f>
        <v/>
      </c>
      <c r="AR484" s="36" t="str">
        <f>IF(ISERROR(VLOOKUP('Choose Housekeeping Genes'!$C3,Calculations!$C$484:AJ$579,22,0)),"",VLOOKUP('Choose Housekeeping Genes'!$C3,Calculations!$C$484:AJ$579,22,0))</f>
        <v/>
      </c>
      <c r="AS484" s="36" t="str">
        <f>IF(ISERROR(VLOOKUP('Choose Housekeeping Genes'!$C3,Calculations!$C$484:AK$579,23,0)),"",VLOOKUP('Choose Housekeeping Genes'!$C3,Calculations!$C$484:AK$579,23,0))</f>
        <v/>
      </c>
      <c r="AT484" s="34" t="str">
        <f>IF(ISERROR(D484-Z$506),"",D484-Z$506)</f>
        <v/>
      </c>
      <c r="AU484" s="34" t="str">
        <f aca="true" t="shared" si="438" ref="AU484:BC484">IF(ISERROR(E484-AA$506),"",E484-AA$506)</f>
        <v/>
      </c>
      <c r="AV484" s="34" t="str">
        <f t="shared" si="438"/>
        <v/>
      </c>
      <c r="AW484" s="34" t="str">
        <f t="shared" si="438"/>
        <v/>
      </c>
      <c r="AX484" s="34" t="str">
        <f t="shared" si="438"/>
        <v/>
      </c>
      <c r="AY484" s="34" t="str">
        <f t="shared" si="438"/>
        <v/>
      </c>
      <c r="AZ484" s="34" t="str">
        <f t="shared" si="438"/>
        <v/>
      </c>
      <c r="BA484" s="34" t="str">
        <f t="shared" si="438"/>
        <v/>
      </c>
      <c r="BB484" s="34" t="str">
        <f t="shared" si="438"/>
        <v/>
      </c>
      <c r="BC484" s="34" t="str">
        <f t="shared" si="438"/>
        <v/>
      </c>
      <c r="BD484" s="34" t="str">
        <f>IF(ISERROR(P484-AJ$506),"",P484-AJ$506)</f>
        <v/>
      </c>
      <c r="BE484" s="34" t="str">
        <f aca="true" t="shared" si="439" ref="BE484:BM484">IF(ISERROR(Q484-AK$506),"",Q484-AK$506)</f>
        <v/>
      </c>
      <c r="BF484" s="34" t="str">
        <f t="shared" si="439"/>
        <v/>
      </c>
      <c r="BG484" s="34" t="str">
        <f t="shared" si="439"/>
        <v/>
      </c>
      <c r="BH484" s="34" t="str">
        <f t="shared" si="439"/>
        <v/>
      </c>
      <c r="BI484" s="34" t="str">
        <f t="shared" si="439"/>
        <v/>
      </c>
      <c r="BJ484" s="34" t="str">
        <f t="shared" si="439"/>
        <v/>
      </c>
      <c r="BK484" s="34" t="str">
        <f t="shared" si="439"/>
        <v/>
      </c>
      <c r="BL484" s="34" t="str">
        <f t="shared" si="439"/>
        <v/>
      </c>
      <c r="BM484" s="34" t="str">
        <f t="shared" si="439"/>
        <v/>
      </c>
      <c r="BN484" s="36" t="e">
        <f t="shared" si="397"/>
        <v>#DIV/0!</v>
      </c>
      <c r="BO484" s="36" t="e">
        <f t="shared" si="398"/>
        <v>#DIV/0!</v>
      </c>
      <c r="BP484" s="37" t="str">
        <f t="shared" si="409"/>
        <v/>
      </c>
      <c r="BQ484" s="37" t="str">
        <f t="shared" si="410"/>
        <v/>
      </c>
      <c r="BR484" s="37" t="str">
        <f t="shared" si="411"/>
        <v/>
      </c>
      <c r="BS484" s="37" t="str">
        <f t="shared" si="412"/>
        <v/>
      </c>
      <c r="BT484" s="37" t="str">
        <f t="shared" si="413"/>
        <v/>
      </c>
      <c r="BU484" s="37" t="str">
        <f t="shared" si="414"/>
        <v/>
      </c>
      <c r="BV484" s="37" t="str">
        <f t="shared" si="415"/>
        <v/>
      </c>
      <c r="BW484" s="37" t="str">
        <f t="shared" si="416"/>
        <v/>
      </c>
      <c r="BX484" s="37" t="str">
        <f t="shared" si="417"/>
        <v/>
      </c>
      <c r="BY484" s="37" t="str">
        <f t="shared" si="418"/>
        <v/>
      </c>
      <c r="BZ484" s="37" t="str">
        <f t="shared" si="419"/>
        <v/>
      </c>
      <c r="CA484" s="37" t="str">
        <f t="shared" si="420"/>
        <v/>
      </c>
      <c r="CB484" s="37" t="str">
        <f t="shared" si="421"/>
        <v/>
      </c>
      <c r="CC484" s="37" t="str">
        <f t="shared" si="422"/>
        <v/>
      </c>
      <c r="CD484" s="37" t="str">
        <f t="shared" si="423"/>
        <v/>
      </c>
      <c r="CE484" s="37" t="str">
        <f t="shared" si="424"/>
        <v/>
      </c>
      <c r="CF484" s="37" t="str">
        <f t="shared" si="425"/>
        <v/>
      </c>
      <c r="CG484" s="37" t="str">
        <f t="shared" si="426"/>
        <v/>
      </c>
      <c r="CH484" s="37" t="str">
        <f t="shared" si="427"/>
        <v/>
      </c>
      <c r="CI484" s="37" t="str">
        <f t="shared" si="428"/>
        <v/>
      </c>
    </row>
    <row r="485" spans="1:87" ht="12.75">
      <c r="A485" s="16"/>
      <c r="B485" s="14" t="str">
        <f>'Gene Table'!E484</f>
        <v>SLC40A1</v>
      </c>
      <c r="C485" s="14" t="s">
        <v>13</v>
      </c>
      <c r="D485" s="15" t="str">
        <f>IF(SUM('Test Sample Data'!D$3:D$98)&gt;10,IF(AND(ISNUMBER('Test Sample Data'!D484),'Test Sample Data'!D484&lt;$B$1,'Test Sample Data'!D484&gt;0),'Test Sample Data'!D484,$B$1),"")</f>
        <v/>
      </c>
      <c r="E485" s="15" t="str">
        <f>IF(SUM('Test Sample Data'!E$3:E$98)&gt;10,IF(AND(ISNUMBER('Test Sample Data'!E484),'Test Sample Data'!E484&lt;$B$1,'Test Sample Data'!E484&gt;0),'Test Sample Data'!E484,$B$1),"")</f>
        <v/>
      </c>
      <c r="F485" s="15" t="str">
        <f>IF(SUM('Test Sample Data'!F$3:F$98)&gt;10,IF(AND(ISNUMBER('Test Sample Data'!F484),'Test Sample Data'!F484&lt;$B$1,'Test Sample Data'!F484&gt;0),'Test Sample Data'!F484,$B$1),"")</f>
        <v/>
      </c>
      <c r="G485" s="15" t="str">
        <f>IF(SUM('Test Sample Data'!G$3:G$98)&gt;10,IF(AND(ISNUMBER('Test Sample Data'!G484),'Test Sample Data'!G484&lt;$B$1,'Test Sample Data'!G484&gt;0),'Test Sample Data'!G484,$B$1),"")</f>
        <v/>
      </c>
      <c r="H485" s="15" t="str">
        <f>IF(SUM('Test Sample Data'!H$3:H$98)&gt;10,IF(AND(ISNUMBER('Test Sample Data'!H484),'Test Sample Data'!H484&lt;$B$1,'Test Sample Data'!H484&gt;0),'Test Sample Data'!H484,$B$1),"")</f>
        <v/>
      </c>
      <c r="I485" s="15" t="str">
        <f>IF(SUM('Test Sample Data'!I$3:I$98)&gt;10,IF(AND(ISNUMBER('Test Sample Data'!I484),'Test Sample Data'!I484&lt;$B$1,'Test Sample Data'!I484&gt;0),'Test Sample Data'!I484,$B$1),"")</f>
        <v/>
      </c>
      <c r="J485" s="15" t="str">
        <f>IF(SUM('Test Sample Data'!J$3:J$98)&gt;10,IF(AND(ISNUMBER('Test Sample Data'!J484),'Test Sample Data'!J484&lt;$B$1,'Test Sample Data'!J484&gt;0),'Test Sample Data'!J484,$B$1),"")</f>
        <v/>
      </c>
      <c r="K485" s="15" t="str">
        <f>IF(SUM('Test Sample Data'!K$3:K$98)&gt;10,IF(AND(ISNUMBER('Test Sample Data'!K484),'Test Sample Data'!K484&lt;$B$1,'Test Sample Data'!K484&gt;0),'Test Sample Data'!K484,$B$1),"")</f>
        <v/>
      </c>
      <c r="L485" s="15" t="str">
        <f>IF(SUM('Test Sample Data'!L$3:L$98)&gt;10,IF(AND(ISNUMBER('Test Sample Data'!L484),'Test Sample Data'!L484&lt;$B$1,'Test Sample Data'!L484&gt;0),'Test Sample Data'!L484,$B$1),"")</f>
        <v/>
      </c>
      <c r="M485" s="15" t="str">
        <f>IF(SUM('Test Sample Data'!M$3:M$98)&gt;10,IF(AND(ISNUMBER('Test Sample Data'!M484),'Test Sample Data'!M484&lt;$B$1,'Test Sample Data'!M484&gt;0),'Test Sample Data'!M484,$B$1),"")</f>
        <v/>
      </c>
      <c r="N485" s="15" t="str">
        <f>'Gene Table'!E484</f>
        <v>SLC40A1</v>
      </c>
      <c r="O485" s="14" t="s">
        <v>13</v>
      </c>
      <c r="P485" s="15" t="str">
        <f>IF(SUM('Control Sample Data'!D$3:D$98)&gt;10,IF(AND(ISNUMBER('Control Sample Data'!D484),'Control Sample Data'!D484&lt;$B$1,'Control Sample Data'!D484&gt;0),'Control Sample Data'!D484,$B$1),"")</f>
        <v/>
      </c>
      <c r="Q485" s="15" t="str">
        <f>IF(SUM('Control Sample Data'!E$3:E$98)&gt;10,IF(AND(ISNUMBER('Control Sample Data'!E484),'Control Sample Data'!E484&lt;$B$1,'Control Sample Data'!E484&gt;0),'Control Sample Data'!E484,$B$1),"")</f>
        <v/>
      </c>
      <c r="R485" s="15" t="str">
        <f>IF(SUM('Control Sample Data'!F$3:F$98)&gt;10,IF(AND(ISNUMBER('Control Sample Data'!F484),'Control Sample Data'!F484&lt;$B$1,'Control Sample Data'!F484&gt;0),'Control Sample Data'!F484,$B$1),"")</f>
        <v/>
      </c>
      <c r="S485" s="15" t="str">
        <f>IF(SUM('Control Sample Data'!G$3:G$98)&gt;10,IF(AND(ISNUMBER('Control Sample Data'!G484),'Control Sample Data'!G484&lt;$B$1,'Control Sample Data'!G484&gt;0),'Control Sample Data'!G484,$B$1),"")</f>
        <v/>
      </c>
      <c r="T485" s="15" t="str">
        <f>IF(SUM('Control Sample Data'!H$3:H$98)&gt;10,IF(AND(ISNUMBER('Control Sample Data'!H484),'Control Sample Data'!H484&lt;$B$1,'Control Sample Data'!H484&gt;0),'Control Sample Data'!H484,$B$1),"")</f>
        <v/>
      </c>
      <c r="U485" s="15" t="str">
        <f>IF(SUM('Control Sample Data'!I$3:I$98)&gt;10,IF(AND(ISNUMBER('Control Sample Data'!I484),'Control Sample Data'!I484&lt;$B$1,'Control Sample Data'!I484&gt;0),'Control Sample Data'!I484,$B$1),"")</f>
        <v/>
      </c>
      <c r="V485" s="15" t="str">
        <f>IF(SUM('Control Sample Data'!J$3:J$98)&gt;10,IF(AND(ISNUMBER('Control Sample Data'!J484),'Control Sample Data'!J484&lt;$B$1,'Control Sample Data'!J484&gt;0),'Control Sample Data'!J484,$B$1),"")</f>
        <v/>
      </c>
      <c r="W485" s="15" t="str">
        <f>IF(SUM('Control Sample Data'!K$3:K$98)&gt;10,IF(AND(ISNUMBER('Control Sample Data'!K484),'Control Sample Data'!K484&lt;$B$1,'Control Sample Data'!K484&gt;0),'Control Sample Data'!K484,$B$1),"")</f>
        <v/>
      </c>
      <c r="X485" s="15" t="str">
        <f>IF(SUM('Control Sample Data'!L$3:L$98)&gt;10,IF(AND(ISNUMBER('Control Sample Data'!L484),'Control Sample Data'!L484&lt;$B$1,'Control Sample Data'!L484&gt;0),'Control Sample Data'!L484,$B$1),"")</f>
        <v/>
      </c>
      <c r="Y485" s="15" t="str">
        <f>IF(SUM('Control Sample Data'!M$3:M$98)&gt;10,IF(AND(ISNUMBER('Control Sample Data'!M484),'Control Sample Data'!M484&lt;$B$1,'Control Sample Data'!M484&gt;0),'Control Sample Data'!M484,$B$1),"")</f>
        <v/>
      </c>
      <c r="Z485" s="36" t="str">
        <f>IF(ISERROR(VLOOKUP('Choose Housekeeping Genes'!$C4,Calculations!$C$484:$M$579,2,0)),"",VLOOKUP('Choose Housekeeping Genes'!$C4,Calculations!$C$484:$M$579,2,0))</f>
        <v/>
      </c>
      <c r="AA485" s="36" t="str">
        <f>IF(ISERROR(VLOOKUP('Choose Housekeeping Genes'!$C4,Calculations!$C$484:$M$579,3,0)),"",VLOOKUP('Choose Housekeeping Genes'!$C4,Calculations!$C$484:$M$579,3,0))</f>
        <v/>
      </c>
      <c r="AB485" s="36" t="str">
        <f>IF(ISERROR(VLOOKUP('Choose Housekeeping Genes'!$C4,Calculations!$C$484:$M$579,4,0)),"",VLOOKUP('Choose Housekeeping Genes'!$C4,Calculations!$C$484:$M$579,4,0))</f>
        <v/>
      </c>
      <c r="AC485" s="36" t="str">
        <f>IF(ISERROR(VLOOKUP('Choose Housekeeping Genes'!$C4,Calculations!$C$484:$M$579,5,0)),"",VLOOKUP('Choose Housekeeping Genes'!$C4,Calculations!$C$484:$M$579,5,0))</f>
        <v/>
      </c>
      <c r="AD485" s="36" t="str">
        <f>IF(ISERROR(VLOOKUP('Choose Housekeeping Genes'!$C4,Calculations!$C$484:$M$579,6,0)),"",VLOOKUP('Choose Housekeeping Genes'!$C4,Calculations!$C$484:$M$579,6,0))</f>
        <v/>
      </c>
      <c r="AE485" s="36" t="str">
        <f>IF(ISERROR(VLOOKUP('Choose Housekeeping Genes'!$C4,Calculations!$C$484:$M$579,7,0)),"",VLOOKUP('Choose Housekeeping Genes'!$C4,Calculations!$C$484:$M$579,7,0))</f>
        <v/>
      </c>
      <c r="AF485" s="36" t="str">
        <f>IF(ISERROR(VLOOKUP('Choose Housekeeping Genes'!$C4,Calculations!$C$484:$M$579,8,0)),"",VLOOKUP('Choose Housekeeping Genes'!$C4,Calculations!$C$484:$M$579,8,0))</f>
        <v/>
      </c>
      <c r="AG485" s="36" t="str">
        <f>IF(ISERROR(VLOOKUP('Choose Housekeeping Genes'!$C4,Calculations!$C$484:$M$579,9,0)),"",VLOOKUP('Choose Housekeeping Genes'!$C4,Calculations!$C$484:$M$579,9,0))</f>
        <v/>
      </c>
      <c r="AH485" s="36" t="str">
        <f>IF(ISERROR(VLOOKUP('Choose Housekeeping Genes'!$C4,Calculations!$C$484:$M$579,10,0)),"",VLOOKUP('Choose Housekeeping Genes'!$C4,Calculations!$C$484:$M$579,10,0))</f>
        <v/>
      </c>
      <c r="AI485" s="36" t="str">
        <f>IF(ISERROR(VLOOKUP('Choose Housekeeping Genes'!$C4,Calculations!$C$484:$M$579,11,0)),"",VLOOKUP('Choose Housekeeping Genes'!$C4,Calculations!$C$484:$M$579,11,0))</f>
        <v/>
      </c>
      <c r="AJ485" s="36" t="str">
        <f>IF(ISERROR(VLOOKUP('Choose Housekeeping Genes'!$C4,Calculations!$C$484:AB$579,14,0)),"",VLOOKUP('Choose Housekeeping Genes'!$C4,Calculations!$C$484:AB$579,14,0))</f>
        <v/>
      </c>
      <c r="AK485" s="36" t="str">
        <f>IF(ISERROR(VLOOKUP('Choose Housekeeping Genes'!$C4,Calculations!$C$484:AC$579,15,0)),"",VLOOKUP('Choose Housekeeping Genes'!$C4,Calculations!$C$484:AC$579,15,0))</f>
        <v/>
      </c>
      <c r="AL485" s="36" t="str">
        <f>IF(ISERROR(VLOOKUP('Choose Housekeeping Genes'!$C4,Calculations!$C$484:AD$579,16,0)),"",VLOOKUP('Choose Housekeeping Genes'!$C4,Calculations!$C$484:AD$579,16,0))</f>
        <v/>
      </c>
      <c r="AM485" s="36" t="str">
        <f>IF(ISERROR(VLOOKUP('Choose Housekeeping Genes'!$C4,Calculations!$C$484:AE$579,17,0)),"",VLOOKUP('Choose Housekeeping Genes'!$C4,Calculations!$C$484:AE$579,17,0))</f>
        <v/>
      </c>
      <c r="AN485" s="36" t="str">
        <f>IF(ISERROR(VLOOKUP('Choose Housekeeping Genes'!$C4,Calculations!$C$484:AF$579,18,0)),"",VLOOKUP('Choose Housekeeping Genes'!$C4,Calculations!$C$484:AF$579,18,0))</f>
        <v/>
      </c>
      <c r="AO485" s="36" t="str">
        <f>IF(ISERROR(VLOOKUP('Choose Housekeeping Genes'!$C4,Calculations!$C$484:AG$579,19,0)),"",VLOOKUP('Choose Housekeeping Genes'!$C4,Calculations!$C$484:AG$579,19,0))</f>
        <v/>
      </c>
      <c r="AP485" s="36" t="str">
        <f>IF(ISERROR(VLOOKUP('Choose Housekeeping Genes'!$C4,Calculations!$C$484:AH$579,20,0)),"",VLOOKUP('Choose Housekeeping Genes'!$C4,Calculations!$C$484:AH$579,20,0))</f>
        <v/>
      </c>
      <c r="AQ485" s="36" t="str">
        <f>IF(ISERROR(VLOOKUP('Choose Housekeeping Genes'!$C4,Calculations!$C$484:AI$579,21,0)),"",VLOOKUP('Choose Housekeeping Genes'!$C4,Calculations!$C$484:AI$579,21,0))</f>
        <v/>
      </c>
      <c r="AR485" s="36" t="str">
        <f>IF(ISERROR(VLOOKUP('Choose Housekeeping Genes'!$C4,Calculations!$C$484:AJ$579,22,0)),"",VLOOKUP('Choose Housekeeping Genes'!$C4,Calculations!$C$484:AJ$579,22,0))</f>
        <v/>
      </c>
      <c r="AS485" s="36" t="str">
        <f>IF(ISERROR(VLOOKUP('Choose Housekeeping Genes'!$C4,Calculations!$C$484:AK$579,23,0)),"",VLOOKUP('Choose Housekeeping Genes'!$C4,Calculations!$C$484:AK$579,23,0))</f>
        <v/>
      </c>
      <c r="AT485" s="34" t="str">
        <f aca="true" t="shared" si="440" ref="AT485:AT548">IF(ISERROR(D485-Z$506),"",D485-Z$506)</f>
        <v/>
      </c>
      <c r="AU485" s="34" t="str">
        <f aca="true" t="shared" si="441" ref="AU485:AU548">IF(ISERROR(E485-AA$506),"",E485-AA$506)</f>
        <v/>
      </c>
      <c r="AV485" s="34" t="str">
        <f aca="true" t="shared" si="442" ref="AV485:AV548">IF(ISERROR(F485-AB$506),"",F485-AB$506)</f>
        <v/>
      </c>
      <c r="AW485" s="34" t="str">
        <f aca="true" t="shared" si="443" ref="AW485:AW548">IF(ISERROR(G485-AC$506),"",G485-AC$506)</f>
        <v/>
      </c>
      <c r="AX485" s="34" t="str">
        <f aca="true" t="shared" si="444" ref="AX485:AX548">IF(ISERROR(H485-AD$506),"",H485-AD$506)</f>
        <v/>
      </c>
      <c r="AY485" s="34" t="str">
        <f aca="true" t="shared" si="445" ref="AY485:AY548">IF(ISERROR(I485-AE$506),"",I485-AE$506)</f>
        <v/>
      </c>
      <c r="AZ485" s="34" t="str">
        <f aca="true" t="shared" si="446" ref="AZ485:AZ548">IF(ISERROR(J485-AF$506),"",J485-AF$506)</f>
        <v/>
      </c>
      <c r="BA485" s="34" t="str">
        <f aca="true" t="shared" si="447" ref="BA485:BA548">IF(ISERROR(K485-AG$506),"",K485-AG$506)</f>
        <v/>
      </c>
      <c r="BB485" s="34" t="str">
        <f aca="true" t="shared" si="448" ref="BB485:BB548">IF(ISERROR(L485-AH$506),"",L485-AH$506)</f>
        <v/>
      </c>
      <c r="BC485" s="34" t="str">
        <f aca="true" t="shared" si="449" ref="BC485:BC548">IF(ISERROR(M485-AI$506),"",M485-AI$506)</f>
        <v/>
      </c>
      <c r="BD485" s="34" t="str">
        <f aca="true" t="shared" si="450" ref="BD485:BD548">IF(ISERROR(P485-AJ$506),"",P485-AJ$506)</f>
        <v/>
      </c>
      <c r="BE485" s="34" t="str">
        <f aca="true" t="shared" si="451" ref="BE485:BE548">IF(ISERROR(Q485-AK$506),"",Q485-AK$506)</f>
        <v/>
      </c>
      <c r="BF485" s="34" t="str">
        <f aca="true" t="shared" si="452" ref="BF485:BF548">IF(ISERROR(R485-AL$506),"",R485-AL$506)</f>
        <v/>
      </c>
      <c r="BG485" s="34" t="str">
        <f aca="true" t="shared" si="453" ref="BG485:BG548">IF(ISERROR(S485-AM$506),"",S485-AM$506)</f>
        <v/>
      </c>
      <c r="BH485" s="34" t="str">
        <f aca="true" t="shared" si="454" ref="BH485:BH548">IF(ISERROR(T485-AN$506),"",T485-AN$506)</f>
        <v/>
      </c>
      <c r="BI485" s="34" t="str">
        <f aca="true" t="shared" si="455" ref="BI485:BI548">IF(ISERROR(U485-AO$506),"",U485-AO$506)</f>
        <v/>
      </c>
      <c r="BJ485" s="34" t="str">
        <f aca="true" t="shared" si="456" ref="BJ485:BJ548">IF(ISERROR(V485-AP$506),"",V485-AP$506)</f>
        <v/>
      </c>
      <c r="BK485" s="34" t="str">
        <f aca="true" t="shared" si="457" ref="BK485:BK548">IF(ISERROR(W485-AQ$506),"",W485-AQ$506)</f>
        <v/>
      </c>
      <c r="BL485" s="34" t="str">
        <f aca="true" t="shared" si="458" ref="BL485:BL548">IF(ISERROR(X485-AR$506),"",X485-AR$506)</f>
        <v/>
      </c>
      <c r="BM485" s="34" t="str">
        <f aca="true" t="shared" si="459" ref="BM485:BM548">IF(ISERROR(Y485-AS$506),"",Y485-AS$506)</f>
        <v/>
      </c>
      <c r="BN485" s="36" t="e">
        <f t="shared" si="397"/>
        <v>#DIV/0!</v>
      </c>
      <c r="BO485" s="36" t="e">
        <f t="shared" si="398"/>
        <v>#DIV/0!</v>
      </c>
      <c r="BP485" s="37" t="str">
        <f t="shared" si="409"/>
        <v/>
      </c>
      <c r="BQ485" s="37" t="str">
        <f t="shared" si="410"/>
        <v/>
      </c>
      <c r="BR485" s="37" t="str">
        <f t="shared" si="411"/>
        <v/>
      </c>
      <c r="BS485" s="37" t="str">
        <f t="shared" si="412"/>
        <v/>
      </c>
      <c r="BT485" s="37" t="str">
        <f t="shared" si="413"/>
        <v/>
      </c>
      <c r="BU485" s="37" t="str">
        <f t="shared" si="414"/>
        <v/>
      </c>
      <c r="BV485" s="37" t="str">
        <f t="shared" si="415"/>
        <v/>
      </c>
      <c r="BW485" s="37" t="str">
        <f t="shared" si="416"/>
        <v/>
      </c>
      <c r="BX485" s="37" t="str">
        <f t="shared" si="417"/>
        <v/>
      </c>
      <c r="BY485" s="37" t="str">
        <f t="shared" si="418"/>
        <v/>
      </c>
      <c r="BZ485" s="37" t="str">
        <f t="shared" si="419"/>
        <v/>
      </c>
      <c r="CA485" s="37" t="str">
        <f t="shared" si="420"/>
        <v/>
      </c>
      <c r="CB485" s="37" t="str">
        <f t="shared" si="421"/>
        <v/>
      </c>
      <c r="CC485" s="37" t="str">
        <f t="shared" si="422"/>
        <v/>
      </c>
      <c r="CD485" s="37" t="str">
        <f t="shared" si="423"/>
        <v/>
      </c>
      <c r="CE485" s="37" t="str">
        <f t="shared" si="424"/>
        <v/>
      </c>
      <c r="CF485" s="37" t="str">
        <f t="shared" si="425"/>
        <v/>
      </c>
      <c r="CG485" s="37" t="str">
        <f t="shared" si="426"/>
        <v/>
      </c>
      <c r="CH485" s="37" t="str">
        <f t="shared" si="427"/>
        <v/>
      </c>
      <c r="CI485" s="37" t="str">
        <f t="shared" si="428"/>
        <v/>
      </c>
    </row>
    <row r="486" spans="1:87" ht="12.75">
      <c r="A486" s="16"/>
      <c r="B486" s="14" t="str">
        <f>'Gene Table'!E485</f>
        <v>GZMB</v>
      </c>
      <c r="C486" s="14" t="s">
        <v>17</v>
      </c>
      <c r="D486" s="15" t="str">
        <f>IF(SUM('Test Sample Data'!D$3:D$98)&gt;10,IF(AND(ISNUMBER('Test Sample Data'!D485),'Test Sample Data'!D485&lt;$B$1,'Test Sample Data'!D485&gt;0),'Test Sample Data'!D485,$B$1),"")</f>
        <v/>
      </c>
      <c r="E486" s="15" t="str">
        <f>IF(SUM('Test Sample Data'!E$3:E$98)&gt;10,IF(AND(ISNUMBER('Test Sample Data'!E485),'Test Sample Data'!E485&lt;$B$1,'Test Sample Data'!E485&gt;0),'Test Sample Data'!E485,$B$1),"")</f>
        <v/>
      </c>
      <c r="F486" s="15" t="str">
        <f>IF(SUM('Test Sample Data'!F$3:F$98)&gt;10,IF(AND(ISNUMBER('Test Sample Data'!F485),'Test Sample Data'!F485&lt;$B$1,'Test Sample Data'!F485&gt;0),'Test Sample Data'!F485,$B$1),"")</f>
        <v/>
      </c>
      <c r="G486" s="15" t="str">
        <f>IF(SUM('Test Sample Data'!G$3:G$98)&gt;10,IF(AND(ISNUMBER('Test Sample Data'!G485),'Test Sample Data'!G485&lt;$B$1,'Test Sample Data'!G485&gt;0),'Test Sample Data'!G485,$B$1),"")</f>
        <v/>
      </c>
      <c r="H486" s="15" t="str">
        <f>IF(SUM('Test Sample Data'!H$3:H$98)&gt;10,IF(AND(ISNUMBER('Test Sample Data'!H485),'Test Sample Data'!H485&lt;$B$1,'Test Sample Data'!H485&gt;0),'Test Sample Data'!H485,$B$1),"")</f>
        <v/>
      </c>
      <c r="I486" s="15" t="str">
        <f>IF(SUM('Test Sample Data'!I$3:I$98)&gt;10,IF(AND(ISNUMBER('Test Sample Data'!I485),'Test Sample Data'!I485&lt;$B$1,'Test Sample Data'!I485&gt;0),'Test Sample Data'!I485,$B$1),"")</f>
        <v/>
      </c>
      <c r="J486" s="15" t="str">
        <f>IF(SUM('Test Sample Data'!J$3:J$98)&gt;10,IF(AND(ISNUMBER('Test Sample Data'!J485),'Test Sample Data'!J485&lt;$B$1,'Test Sample Data'!J485&gt;0),'Test Sample Data'!J485,$B$1),"")</f>
        <v/>
      </c>
      <c r="K486" s="15" t="str">
        <f>IF(SUM('Test Sample Data'!K$3:K$98)&gt;10,IF(AND(ISNUMBER('Test Sample Data'!K485),'Test Sample Data'!K485&lt;$B$1,'Test Sample Data'!K485&gt;0),'Test Sample Data'!K485,$B$1),"")</f>
        <v/>
      </c>
      <c r="L486" s="15" t="str">
        <f>IF(SUM('Test Sample Data'!L$3:L$98)&gt;10,IF(AND(ISNUMBER('Test Sample Data'!L485),'Test Sample Data'!L485&lt;$B$1,'Test Sample Data'!L485&gt;0),'Test Sample Data'!L485,$B$1),"")</f>
        <v/>
      </c>
      <c r="M486" s="15" t="str">
        <f>IF(SUM('Test Sample Data'!M$3:M$98)&gt;10,IF(AND(ISNUMBER('Test Sample Data'!M485),'Test Sample Data'!M485&lt;$B$1,'Test Sample Data'!M485&gt;0),'Test Sample Data'!M485,$B$1),"")</f>
        <v/>
      </c>
      <c r="N486" s="15" t="str">
        <f>'Gene Table'!E485</f>
        <v>GZMB</v>
      </c>
      <c r="O486" s="14" t="s">
        <v>17</v>
      </c>
      <c r="P486" s="15" t="str">
        <f>IF(SUM('Control Sample Data'!D$3:D$98)&gt;10,IF(AND(ISNUMBER('Control Sample Data'!D485),'Control Sample Data'!D485&lt;$B$1,'Control Sample Data'!D485&gt;0),'Control Sample Data'!D485,$B$1),"")</f>
        <v/>
      </c>
      <c r="Q486" s="15" t="str">
        <f>IF(SUM('Control Sample Data'!E$3:E$98)&gt;10,IF(AND(ISNUMBER('Control Sample Data'!E485),'Control Sample Data'!E485&lt;$B$1,'Control Sample Data'!E485&gt;0),'Control Sample Data'!E485,$B$1),"")</f>
        <v/>
      </c>
      <c r="R486" s="15" t="str">
        <f>IF(SUM('Control Sample Data'!F$3:F$98)&gt;10,IF(AND(ISNUMBER('Control Sample Data'!F485),'Control Sample Data'!F485&lt;$B$1,'Control Sample Data'!F485&gt;0),'Control Sample Data'!F485,$B$1),"")</f>
        <v/>
      </c>
      <c r="S486" s="15" t="str">
        <f>IF(SUM('Control Sample Data'!G$3:G$98)&gt;10,IF(AND(ISNUMBER('Control Sample Data'!G485),'Control Sample Data'!G485&lt;$B$1,'Control Sample Data'!G485&gt;0),'Control Sample Data'!G485,$B$1),"")</f>
        <v/>
      </c>
      <c r="T486" s="15" t="str">
        <f>IF(SUM('Control Sample Data'!H$3:H$98)&gt;10,IF(AND(ISNUMBER('Control Sample Data'!H485),'Control Sample Data'!H485&lt;$B$1,'Control Sample Data'!H485&gt;0),'Control Sample Data'!H485,$B$1),"")</f>
        <v/>
      </c>
      <c r="U486" s="15" t="str">
        <f>IF(SUM('Control Sample Data'!I$3:I$98)&gt;10,IF(AND(ISNUMBER('Control Sample Data'!I485),'Control Sample Data'!I485&lt;$B$1,'Control Sample Data'!I485&gt;0),'Control Sample Data'!I485,$B$1),"")</f>
        <v/>
      </c>
      <c r="V486" s="15" t="str">
        <f>IF(SUM('Control Sample Data'!J$3:J$98)&gt;10,IF(AND(ISNUMBER('Control Sample Data'!J485),'Control Sample Data'!J485&lt;$B$1,'Control Sample Data'!J485&gt;0),'Control Sample Data'!J485,$B$1),"")</f>
        <v/>
      </c>
      <c r="W486" s="15" t="str">
        <f>IF(SUM('Control Sample Data'!K$3:K$98)&gt;10,IF(AND(ISNUMBER('Control Sample Data'!K485),'Control Sample Data'!K485&lt;$B$1,'Control Sample Data'!K485&gt;0),'Control Sample Data'!K485,$B$1),"")</f>
        <v/>
      </c>
      <c r="X486" s="15" t="str">
        <f>IF(SUM('Control Sample Data'!L$3:L$98)&gt;10,IF(AND(ISNUMBER('Control Sample Data'!L485),'Control Sample Data'!L485&lt;$B$1,'Control Sample Data'!L485&gt;0),'Control Sample Data'!L485,$B$1),"")</f>
        <v/>
      </c>
      <c r="Y486" s="15" t="str">
        <f>IF(SUM('Control Sample Data'!M$3:M$98)&gt;10,IF(AND(ISNUMBER('Control Sample Data'!M485),'Control Sample Data'!M485&lt;$B$1,'Control Sample Data'!M485&gt;0),'Control Sample Data'!M485,$B$1),"")</f>
        <v/>
      </c>
      <c r="Z486" s="36" t="str">
        <f>IF(ISERROR(VLOOKUP('Choose Housekeeping Genes'!$C5,Calculations!$C$484:$M$579,2,0)),"",VLOOKUP('Choose Housekeeping Genes'!$C5,Calculations!$C$484:$M$579,2,0))</f>
        <v/>
      </c>
      <c r="AA486" s="36" t="str">
        <f>IF(ISERROR(VLOOKUP('Choose Housekeeping Genes'!$C5,Calculations!$C$484:$M$579,3,0)),"",VLOOKUP('Choose Housekeeping Genes'!$C5,Calculations!$C$484:$M$579,3,0))</f>
        <v/>
      </c>
      <c r="AB486" s="36" t="str">
        <f>IF(ISERROR(VLOOKUP('Choose Housekeeping Genes'!$C5,Calculations!$C$484:$M$579,4,0)),"",VLOOKUP('Choose Housekeeping Genes'!$C5,Calculations!$C$484:$M$579,4,0))</f>
        <v/>
      </c>
      <c r="AC486" s="36" t="str">
        <f>IF(ISERROR(VLOOKUP('Choose Housekeeping Genes'!$C5,Calculations!$C$484:$M$579,5,0)),"",VLOOKUP('Choose Housekeeping Genes'!$C5,Calculations!$C$484:$M$579,5,0))</f>
        <v/>
      </c>
      <c r="AD486" s="36" t="str">
        <f>IF(ISERROR(VLOOKUP('Choose Housekeeping Genes'!$C5,Calculations!$C$484:$M$579,6,0)),"",VLOOKUP('Choose Housekeeping Genes'!$C5,Calculations!$C$484:$M$579,6,0))</f>
        <v/>
      </c>
      <c r="AE486" s="36" t="str">
        <f>IF(ISERROR(VLOOKUP('Choose Housekeeping Genes'!$C5,Calculations!$C$484:$M$579,7,0)),"",VLOOKUP('Choose Housekeeping Genes'!$C5,Calculations!$C$484:$M$579,7,0))</f>
        <v/>
      </c>
      <c r="AF486" s="36" t="str">
        <f>IF(ISERROR(VLOOKUP('Choose Housekeeping Genes'!$C5,Calculations!$C$484:$M$579,8,0)),"",VLOOKUP('Choose Housekeeping Genes'!$C5,Calculations!$C$484:$M$579,8,0))</f>
        <v/>
      </c>
      <c r="AG486" s="36" t="str">
        <f>IF(ISERROR(VLOOKUP('Choose Housekeeping Genes'!$C5,Calculations!$C$484:$M$579,9,0)),"",VLOOKUP('Choose Housekeeping Genes'!$C5,Calculations!$C$484:$M$579,9,0))</f>
        <v/>
      </c>
      <c r="AH486" s="36" t="str">
        <f>IF(ISERROR(VLOOKUP('Choose Housekeeping Genes'!$C5,Calculations!$C$484:$M$579,10,0)),"",VLOOKUP('Choose Housekeeping Genes'!$C5,Calculations!$C$484:$M$579,10,0))</f>
        <v/>
      </c>
      <c r="AI486" s="36" t="str">
        <f>IF(ISERROR(VLOOKUP('Choose Housekeeping Genes'!$C5,Calculations!$C$484:$M$579,11,0)),"",VLOOKUP('Choose Housekeeping Genes'!$C5,Calculations!$C$484:$M$579,11,0))</f>
        <v/>
      </c>
      <c r="AJ486" s="36" t="str">
        <f>IF(ISERROR(VLOOKUP('Choose Housekeeping Genes'!$C5,Calculations!$C$484:AB$579,14,0)),"",VLOOKUP('Choose Housekeeping Genes'!$C5,Calculations!$C$484:AB$579,14,0))</f>
        <v/>
      </c>
      <c r="AK486" s="36" t="str">
        <f>IF(ISERROR(VLOOKUP('Choose Housekeeping Genes'!$C5,Calculations!$C$484:AC$579,15,0)),"",VLOOKUP('Choose Housekeeping Genes'!$C5,Calculations!$C$484:AC$579,15,0))</f>
        <v/>
      </c>
      <c r="AL486" s="36" t="str">
        <f>IF(ISERROR(VLOOKUP('Choose Housekeeping Genes'!$C5,Calculations!$C$484:AD$579,16,0)),"",VLOOKUP('Choose Housekeeping Genes'!$C5,Calculations!$C$484:AD$579,16,0))</f>
        <v/>
      </c>
      <c r="AM486" s="36" t="str">
        <f>IF(ISERROR(VLOOKUP('Choose Housekeeping Genes'!$C5,Calculations!$C$484:AE$579,17,0)),"",VLOOKUP('Choose Housekeeping Genes'!$C5,Calculations!$C$484:AE$579,17,0))</f>
        <v/>
      </c>
      <c r="AN486" s="36" t="str">
        <f>IF(ISERROR(VLOOKUP('Choose Housekeeping Genes'!$C5,Calculations!$C$484:AF$579,18,0)),"",VLOOKUP('Choose Housekeeping Genes'!$C5,Calculations!$C$484:AF$579,18,0))</f>
        <v/>
      </c>
      <c r="AO486" s="36" t="str">
        <f>IF(ISERROR(VLOOKUP('Choose Housekeeping Genes'!$C5,Calculations!$C$484:AG$579,19,0)),"",VLOOKUP('Choose Housekeeping Genes'!$C5,Calculations!$C$484:AG$579,19,0))</f>
        <v/>
      </c>
      <c r="AP486" s="36" t="str">
        <f>IF(ISERROR(VLOOKUP('Choose Housekeeping Genes'!$C5,Calculations!$C$484:AH$579,20,0)),"",VLOOKUP('Choose Housekeeping Genes'!$C5,Calculations!$C$484:AH$579,20,0))</f>
        <v/>
      </c>
      <c r="AQ486" s="36" t="str">
        <f>IF(ISERROR(VLOOKUP('Choose Housekeeping Genes'!$C5,Calculations!$C$484:AI$579,21,0)),"",VLOOKUP('Choose Housekeeping Genes'!$C5,Calculations!$C$484:AI$579,21,0))</f>
        <v/>
      </c>
      <c r="AR486" s="36" t="str">
        <f>IF(ISERROR(VLOOKUP('Choose Housekeeping Genes'!$C5,Calculations!$C$484:AJ$579,22,0)),"",VLOOKUP('Choose Housekeeping Genes'!$C5,Calculations!$C$484:AJ$579,22,0))</f>
        <v/>
      </c>
      <c r="AS486" s="36" t="str">
        <f>IF(ISERROR(VLOOKUP('Choose Housekeeping Genes'!$C5,Calculations!$C$484:AK$579,23,0)),"",VLOOKUP('Choose Housekeeping Genes'!$C5,Calculations!$C$484:AK$579,23,0))</f>
        <v/>
      </c>
      <c r="AT486" s="34" t="str">
        <f t="shared" si="440"/>
        <v/>
      </c>
      <c r="AU486" s="34" t="str">
        <f t="shared" si="441"/>
        <v/>
      </c>
      <c r="AV486" s="34" t="str">
        <f t="shared" si="442"/>
        <v/>
      </c>
      <c r="AW486" s="34" t="str">
        <f t="shared" si="443"/>
        <v/>
      </c>
      <c r="AX486" s="34" t="str">
        <f t="shared" si="444"/>
        <v/>
      </c>
      <c r="AY486" s="34" t="str">
        <f t="shared" si="445"/>
        <v/>
      </c>
      <c r="AZ486" s="34" t="str">
        <f t="shared" si="446"/>
        <v/>
      </c>
      <c r="BA486" s="34" t="str">
        <f t="shared" si="447"/>
        <v/>
      </c>
      <c r="BB486" s="34" t="str">
        <f t="shared" si="448"/>
        <v/>
      </c>
      <c r="BC486" s="34" t="str">
        <f t="shared" si="449"/>
        <v/>
      </c>
      <c r="BD486" s="34" t="str">
        <f t="shared" si="450"/>
        <v/>
      </c>
      <c r="BE486" s="34" t="str">
        <f t="shared" si="451"/>
        <v/>
      </c>
      <c r="BF486" s="34" t="str">
        <f t="shared" si="452"/>
        <v/>
      </c>
      <c r="BG486" s="34" t="str">
        <f t="shared" si="453"/>
        <v/>
      </c>
      <c r="BH486" s="34" t="str">
        <f t="shared" si="454"/>
        <v/>
      </c>
      <c r="BI486" s="34" t="str">
        <f t="shared" si="455"/>
        <v/>
      </c>
      <c r="BJ486" s="34" t="str">
        <f t="shared" si="456"/>
        <v/>
      </c>
      <c r="BK486" s="34" t="str">
        <f t="shared" si="457"/>
        <v/>
      </c>
      <c r="BL486" s="34" t="str">
        <f t="shared" si="458"/>
        <v/>
      </c>
      <c r="BM486" s="34" t="str">
        <f t="shared" si="459"/>
        <v/>
      </c>
      <c r="BN486" s="36" t="e">
        <f t="shared" si="397"/>
        <v>#DIV/0!</v>
      </c>
      <c r="BO486" s="36" t="e">
        <f t="shared" si="398"/>
        <v>#DIV/0!</v>
      </c>
      <c r="BP486" s="37" t="str">
        <f t="shared" si="409"/>
        <v/>
      </c>
      <c r="BQ486" s="37" t="str">
        <f t="shared" si="410"/>
        <v/>
      </c>
      <c r="BR486" s="37" t="str">
        <f t="shared" si="411"/>
        <v/>
      </c>
      <c r="BS486" s="37" t="str">
        <f t="shared" si="412"/>
        <v/>
      </c>
      <c r="BT486" s="37" t="str">
        <f t="shared" si="413"/>
        <v/>
      </c>
      <c r="BU486" s="37" t="str">
        <f t="shared" si="414"/>
        <v/>
      </c>
      <c r="BV486" s="37" t="str">
        <f t="shared" si="415"/>
        <v/>
      </c>
      <c r="BW486" s="37" t="str">
        <f t="shared" si="416"/>
        <v/>
      </c>
      <c r="BX486" s="37" t="str">
        <f t="shared" si="417"/>
        <v/>
      </c>
      <c r="BY486" s="37" t="str">
        <f t="shared" si="418"/>
        <v/>
      </c>
      <c r="BZ486" s="37" t="str">
        <f t="shared" si="419"/>
        <v/>
      </c>
      <c r="CA486" s="37" t="str">
        <f t="shared" si="420"/>
        <v/>
      </c>
      <c r="CB486" s="37" t="str">
        <f t="shared" si="421"/>
        <v/>
      </c>
      <c r="CC486" s="37" t="str">
        <f t="shared" si="422"/>
        <v/>
      </c>
      <c r="CD486" s="37" t="str">
        <f t="shared" si="423"/>
        <v/>
      </c>
      <c r="CE486" s="37" t="str">
        <f t="shared" si="424"/>
        <v/>
      </c>
      <c r="CF486" s="37" t="str">
        <f t="shared" si="425"/>
        <v/>
      </c>
      <c r="CG486" s="37" t="str">
        <f t="shared" si="426"/>
        <v/>
      </c>
      <c r="CH486" s="37" t="str">
        <f t="shared" si="427"/>
        <v/>
      </c>
      <c r="CI486" s="37" t="str">
        <f t="shared" si="428"/>
        <v/>
      </c>
    </row>
    <row r="487" spans="1:87" ht="12.75">
      <c r="A487" s="16"/>
      <c r="B487" s="14" t="str">
        <f>'Gene Table'!E486</f>
        <v>GTF2E1</v>
      </c>
      <c r="C487" s="14" t="s">
        <v>21</v>
      </c>
      <c r="D487" s="15" t="str">
        <f>IF(SUM('Test Sample Data'!D$3:D$98)&gt;10,IF(AND(ISNUMBER('Test Sample Data'!D486),'Test Sample Data'!D486&lt;$B$1,'Test Sample Data'!D486&gt;0),'Test Sample Data'!D486,$B$1),"")</f>
        <v/>
      </c>
      <c r="E487" s="15" t="str">
        <f>IF(SUM('Test Sample Data'!E$3:E$98)&gt;10,IF(AND(ISNUMBER('Test Sample Data'!E486),'Test Sample Data'!E486&lt;$B$1,'Test Sample Data'!E486&gt;0),'Test Sample Data'!E486,$B$1),"")</f>
        <v/>
      </c>
      <c r="F487" s="15" t="str">
        <f>IF(SUM('Test Sample Data'!F$3:F$98)&gt;10,IF(AND(ISNUMBER('Test Sample Data'!F486),'Test Sample Data'!F486&lt;$B$1,'Test Sample Data'!F486&gt;0),'Test Sample Data'!F486,$B$1),"")</f>
        <v/>
      </c>
      <c r="G487" s="15" t="str">
        <f>IF(SUM('Test Sample Data'!G$3:G$98)&gt;10,IF(AND(ISNUMBER('Test Sample Data'!G486),'Test Sample Data'!G486&lt;$B$1,'Test Sample Data'!G486&gt;0),'Test Sample Data'!G486,$B$1),"")</f>
        <v/>
      </c>
      <c r="H487" s="15" t="str">
        <f>IF(SUM('Test Sample Data'!H$3:H$98)&gt;10,IF(AND(ISNUMBER('Test Sample Data'!H486),'Test Sample Data'!H486&lt;$B$1,'Test Sample Data'!H486&gt;0),'Test Sample Data'!H486,$B$1),"")</f>
        <v/>
      </c>
      <c r="I487" s="15" t="str">
        <f>IF(SUM('Test Sample Data'!I$3:I$98)&gt;10,IF(AND(ISNUMBER('Test Sample Data'!I486),'Test Sample Data'!I486&lt;$B$1,'Test Sample Data'!I486&gt;0),'Test Sample Data'!I486,$B$1),"")</f>
        <v/>
      </c>
      <c r="J487" s="15" t="str">
        <f>IF(SUM('Test Sample Data'!J$3:J$98)&gt;10,IF(AND(ISNUMBER('Test Sample Data'!J486),'Test Sample Data'!J486&lt;$B$1,'Test Sample Data'!J486&gt;0),'Test Sample Data'!J486,$B$1),"")</f>
        <v/>
      </c>
      <c r="K487" s="15" t="str">
        <f>IF(SUM('Test Sample Data'!K$3:K$98)&gt;10,IF(AND(ISNUMBER('Test Sample Data'!K486),'Test Sample Data'!K486&lt;$B$1,'Test Sample Data'!K486&gt;0),'Test Sample Data'!K486,$B$1),"")</f>
        <v/>
      </c>
      <c r="L487" s="15" t="str">
        <f>IF(SUM('Test Sample Data'!L$3:L$98)&gt;10,IF(AND(ISNUMBER('Test Sample Data'!L486),'Test Sample Data'!L486&lt;$B$1,'Test Sample Data'!L486&gt;0),'Test Sample Data'!L486,$B$1),"")</f>
        <v/>
      </c>
      <c r="M487" s="15" t="str">
        <f>IF(SUM('Test Sample Data'!M$3:M$98)&gt;10,IF(AND(ISNUMBER('Test Sample Data'!M486),'Test Sample Data'!M486&lt;$B$1,'Test Sample Data'!M486&gt;0),'Test Sample Data'!M486,$B$1),"")</f>
        <v/>
      </c>
      <c r="N487" s="15" t="str">
        <f>'Gene Table'!E486</f>
        <v>GTF2E1</v>
      </c>
      <c r="O487" s="14" t="s">
        <v>21</v>
      </c>
      <c r="P487" s="15" t="str">
        <f>IF(SUM('Control Sample Data'!D$3:D$98)&gt;10,IF(AND(ISNUMBER('Control Sample Data'!D486),'Control Sample Data'!D486&lt;$B$1,'Control Sample Data'!D486&gt;0),'Control Sample Data'!D486,$B$1),"")</f>
        <v/>
      </c>
      <c r="Q487" s="15" t="str">
        <f>IF(SUM('Control Sample Data'!E$3:E$98)&gt;10,IF(AND(ISNUMBER('Control Sample Data'!E486),'Control Sample Data'!E486&lt;$B$1,'Control Sample Data'!E486&gt;0),'Control Sample Data'!E486,$B$1),"")</f>
        <v/>
      </c>
      <c r="R487" s="15" t="str">
        <f>IF(SUM('Control Sample Data'!F$3:F$98)&gt;10,IF(AND(ISNUMBER('Control Sample Data'!F486),'Control Sample Data'!F486&lt;$B$1,'Control Sample Data'!F486&gt;0),'Control Sample Data'!F486,$B$1),"")</f>
        <v/>
      </c>
      <c r="S487" s="15" t="str">
        <f>IF(SUM('Control Sample Data'!G$3:G$98)&gt;10,IF(AND(ISNUMBER('Control Sample Data'!G486),'Control Sample Data'!G486&lt;$B$1,'Control Sample Data'!G486&gt;0),'Control Sample Data'!G486,$B$1),"")</f>
        <v/>
      </c>
      <c r="T487" s="15" t="str">
        <f>IF(SUM('Control Sample Data'!H$3:H$98)&gt;10,IF(AND(ISNUMBER('Control Sample Data'!H486),'Control Sample Data'!H486&lt;$B$1,'Control Sample Data'!H486&gt;0),'Control Sample Data'!H486,$B$1),"")</f>
        <v/>
      </c>
      <c r="U487" s="15" t="str">
        <f>IF(SUM('Control Sample Data'!I$3:I$98)&gt;10,IF(AND(ISNUMBER('Control Sample Data'!I486),'Control Sample Data'!I486&lt;$B$1,'Control Sample Data'!I486&gt;0),'Control Sample Data'!I486,$B$1),"")</f>
        <v/>
      </c>
      <c r="V487" s="15" t="str">
        <f>IF(SUM('Control Sample Data'!J$3:J$98)&gt;10,IF(AND(ISNUMBER('Control Sample Data'!J486),'Control Sample Data'!J486&lt;$B$1,'Control Sample Data'!J486&gt;0),'Control Sample Data'!J486,$B$1),"")</f>
        <v/>
      </c>
      <c r="W487" s="15" t="str">
        <f>IF(SUM('Control Sample Data'!K$3:K$98)&gt;10,IF(AND(ISNUMBER('Control Sample Data'!K486),'Control Sample Data'!K486&lt;$B$1,'Control Sample Data'!K486&gt;0),'Control Sample Data'!K486,$B$1),"")</f>
        <v/>
      </c>
      <c r="X487" s="15" t="str">
        <f>IF(SUM('Control Sample Data'!L$3:L$98)&gt;10,IF(AND(ISNUMBER('Control Sample Data'!L486),'Control Sample Data'!L486&lt;$B$1,'Control Sample Data'!L486&gt;0),'Control Sample Data'!L486,$B$1),"")</f>
        <v/>
      </c>
      <c r="Y487" s="15" t="str">
        <f>IF(SUM('Control Sample Data'!M$3:M$98)&gt;10,IF(AND(ISNUMBER('Control Sample Data'!M486),'Control Sample Data'!M486&lt;$B$1,'Control Sample Data'!M486&gt;0),'Control Sample Data'!M486,$B$1),"")</f>
        <v/>
      </c>
      <c r="Z487" s="36" t="str">
        <f>IF(ISERROR(VLOOKUP('Choose Housekeeping Genes'!$C6,Calculations!$C$484:$M$579,2,0)),"",VLOOKUP('Choose Housekeeping Genes'!$C6,Calculations!$C$484:$M$579,2,0))</f>
        <v/>
      </c>
      <c r="AA487" s="36" t="str">
        <f>IF(ISERROR(VLOOKUP('Choose Housekeeping Genes'!$C6,Calculations!$C$484:$M$579,3,0)),"",VLOOKUP('Choose Housekeeping Genes'!$C6,Calculations!$C$484:$M$579,3,0))</f>
        <v/>
      </c>
      <c r="AB487" s="36" t="str">
        <f>IF(ISERROR(VLOOKUP('Choose Housekeeping Genes'!$C6,Calculations!$C$484:$M$579,4,0)),"",VLOOKUP('Choose Housekeeping Genes'!$C6,Calculations!$C$484:$M$579,4,0))</f>
        <v/>
      </c>
      <c r="AC487" s="36" t="str">
        <f>IF(ISERROR(VLOOKUP('Choose Housekeeping Genes'!$C6,Calculations!$C$484:$M$579,5,0)),"",VLOOKUP('Choose Housekeeping Genes'!$C6,Calculations!$C$484:$M$579,5,0))</f>
        <v/>
      </c>
      <c r="AD487" s="36" t="str">
        <f>IF(ISERROR(VLOOKUP('Choose Housekeeping Genes'!$C6,Calculations!$C$484:$M$579,6,0)),"",VLOOKUP('Choose Housekeeping Genes'!$C6,Calculations!$C$484:$M$579,6,0))</f>
        <v/>
      </c>
      <c r="AE487" s="36" t="str">
        <f>IF(ISERROR(VLOOKUP('Choose Housekeeping Genes'!$C6,Calculations!$C$484:$M$579,7,0)),"",VLOOKUP('Choose Housekeeping Genes'!$C6,Calculations!$C$484:$M$579,7,0))</f>
        <v/>
      </c>
      <c r="AF487" s="36" t="str">
        <f>IF(ISERROR(VLOOKUP('Choose Housekeeping Genes'!$C6,Calculations!$C$484:$M$579,8,0)),"",VLOOKUP('Choose Housekeeping Genes'!$C6,Calculations!$C$484:$M$579,8,0))</f>
        <v/>
      </c>
      <c r="AG487" s="36" t="str">
        <f>IF(ISERROR(VLOOKUP('Choose Housekeeping Genes'!$C6,Calculations!$C$484:$M$579,9,0)),"",VLOOKUP('Choose Housekeeping Genes'!$C6,Calculations!$C$484:$M$579,9,0))</f>
        <v/>
      </c>
      <c r="AH487" s="36" t="str">
        <f>IF(ISERROR(VLOOKUP('Choose Housekeeping Genes'!$C6,Calculations!$C$484:$M$579,10,0)),"",VLOOKUP('Choose Housekeeping Genes'!$C6,Calculations!$C$484:$M$579,10,0))</f>
        <v/>
      </c>
      <c r="AI487" s="36" t="str">
        <f>IF(ISERROR(VLOOKUP('Choose Housekeeping Genes'!$C6,Calculations!$C$484:$M$579,11,0)),"",VLOOKUP('Choose Housekeeping Genes'!$C6,Calculations!$C$484:$M$579,11,0))</f>
        <v/>
      </c>
      <c r="AJ487" s="36" t="str">
        <f>IF(ISERROR(VLOOKUP('Choose Housekeeping Genes'!$C6,Calculations!$C$484:AB$579,14,0)),"",VLOOKUP('Choose Housekeeping Genes'!$C6,Calculations!$C$484:AB$579,14,0))</f>
        <v/>
      </c>
      <c r="AK487" s="36" t="str">
        <f>IF(ISERROR(VLOOKUP('Choose Housekeeping Genes'!$C6,Calculations!$C$484:AC$579,15,0)),"",VLOOKUP('Choose Housekeeping Genes'!$C6,Calculations!$C$484:AC$579,15,0))</f>
        <v/>
      </c>
      <c r="AL487" s="36" t="str">
        <f>IF(ISERROR(VLOOKUP('Choose Housekeeping Genes'!$C6,Calculations!$C$484:AD$579,16,0)),"",VLOOKUP('Choose Housekeeping Genes'!$C6,Calculations!$C$484:AD$579,16,0))</f>
        <v/>
      </c>
      <c r="AM487" s="36" t="str">
        <f>IF(ISERROR(VLOOKUP('Choose Housekeeping Genes'!$C6,Calculations!$C$484:AE$579,17,0)),"",VLOOKUP('Choose Housekeeping Genes'!$C6,Calculations!$C$484:AE$579,17,0))</f>
        <v/>
      </c>
      <c r="AN487" s="36" t="str">
        <f>IF(ISERROR(VLOOKUP('Choose Housekeeping Genes'!$C6,Calculations!$C$484:AF$579,18,0)),"",VLOOKUP('Choose Housekeeping Genes'!$C6,Calculations!$C$484:AF$579,18,0))</f>
        <v/>
      </c>
      <c r="AO487" s="36" t="str">
        <f>IF(ISERROR(VLOOKUP('Choose Housekeeping Genes'!$C6,Calculations!$C$484:AG$579,19,0)),"",VLOOKUP('Choose Housekeeping Genes'!$C6,Calculations!$C$484:AG$579,19,0))</f>
        <v/>
      </c>
      <c r="AP487" s="36" t="str">
        <f>IF(ISERROR(VLOOKUP('Choose Housekeeping Genes'!$C6,Calculations!$C$484:AH$579,20,0)),"",VLOOKUP('Choose Housekeeping Genes'!$C6,Calculations!$C$484:AH$579,20,0))</f>
        <v/>
      </c>
      <c r="AQ487" s="36" t="str">
        <f>IF(ISERROR(VLOOKUP('Choose Housekeeping Genes'!$C6,Calculations!$C$484:AI$579,21,0)),"",VLOOKUP('Choose Housekeeping Genes'!$C6,Calculations!$C$484:AI$579,21,0))</f>
        <v/>
      </c>
      <c r="AR487" s="36" t="str">
        <f>IF(ISERROR(VLOOKUP('Choose Housekeeping Genes'!$C6,Calculations!$C$484:AJ$579,22,0)),"",VLOOKUP('Choose Housekeeping Genes'!$C6,Calculations!$C$484:AJ$579,22,0))</f>
        <v/>
      </c>
      <c r="AS487" s="36" t="str">
        <f>IF(ISERROR(VLOOKUP('Choose Housekeeping Genes'!$C6,Calculations!$C$484:AK$579,23,0)),"",VLOOKUP('Choose Housekeeping Genes'!$C6,Calculations!$C$484:AK$579,23,0))</f>
        <v/>
      </c>
      <c r="AT487" s="34" t="str">
        <f t="shared" si="440"/>
        <v/>
      </c>
      <c r="AU487" s="34" t="str">
        <f t="shared" si="441"/>
        <v/>
      </c>
      <c r="AV487" s="34" t="str">
        <f t="shared" si="442"/>
        <v/>
      </c>
      <c r="AW487" s="34" t="str">
        <f t="shared" si="443"/>
        <v/>
      </c>
      <c r="AX487" s="34" t="str">
        <f t="shared" si="444"/>
        <v/>
      </c>
      <c r="AY487" s="34" t="str">
        <f t="shared" si="445"/>
        <v/>
      </c>
      <c r="AZ487" s="34" t="str">
        <f t="shared" si="446"/>
        <v/>
      </c>
      <c r="BA487" s="34" t="str">
        <f t="shared" si="447"/>
        <v/>
      </c>
      <c r="BB487" s="34" t="str">
        <f t="shared" si="448"/>
        <v/>
      </c>
      <c r="BC487" s="34" t="str">
        <f t="shared" si="449"/>
        <v/>
      </c>
      <c r="BD487" s="34" t="str">
        <f t="shared" si="450"/>
        <v/>
      </c>
      <c r="BE487" s="34" t="str">
        <f t="shared" si="451"/>
        <v/>
      </c>
      <c r="BF487" s="34" t="str">
        <f t="shared" si="452"/>
        <v/>
      </c>
      <c r="BG487" s="34" t="str">
        <f t="shared" si="453"/>
        <v/>
      </c>
      <c r="BH487" s="34" t="str">
        <f t="shared" si="454"/>
        <v/>
      </c>
      <c r="BI487" s="34" t="str">
        <f t="shared" si="455"/>
        <v/>
      </c>
      <c r="BJ487" s="34" t="str">
        <f t="shared" si="456"/>
        <v/>
      </c>
      <c r="BK487" s="34" t="str">
        <f t="shared" si="457"/>
        <v/>
      </c>
      <c r="BL487" s="34" t="str">
        <f t="shared" si="458"/>
        <v/>
      </c>
      <c r="BM487" s="34" t="str">
        <f t="shared" si="459"/>
        <v/>
      </c>
      <c r="BN487" s="36" t="e">
        <f t="shared" si="397"/>
        <v>#DIV/0!</v>
      </c>
      <c r="BO487" s="36" t="e">
        <f t="shared" si="398"/>
        <v>#DIV/0!</v>
      </c>
      <c r="BP487" s="37" t="str">
        <f t="shared" si="409"/>
        <v/>
      </c>
      <c r="BQ487" s="37" t="str">
        <f t="shared" si="410"/>
        <v/>
      </c>
      <c r="BR487" s="37" t="str">
        <f t="shared" si="411"/>
        <v/>
      </c>
      <c r="BS487" s="37" t="str">
        <f t="shared" si="412"/>
        <v/>
      </c>
      <c r="BT487" s="37" t="str">
        <f t="shared" si="413"/>
        <v/>
      </c>
      <c r="BU487" s="37" t="str">
        <f t="shared" si="414"/>
        <v/>
      </c>
      <c r="BV487" s="37" t="str">
        <f t="shared" si="415"/>
        <v/>
      </c>
      <c r="BW487" s="37" t="str">
        <f t="shared" si="416"/>
        <v/>
      </c>
      <c r="BX487" s="37" t="str">
        <f t="shared" si="417"/>
        <v/>
      </c>
      <c r="BY487" s="37" t="str">
        <f t="shared" si="418"/>
        <v/>
      </c>
      <c r="BZ487" s="37" t="str">
        <f t="shared" si="419"/>
        <v/>
      </c>
      <c r="CA487" s="37" t="str">
        <f t="shared" si="420"/>
        <v/>
      </c>
      <c r="CB487" s="37" t="str">
        <f t="shared" si="421"/>
        <v/>
      </c>
      <c r="CC487" s="37" t="str">
        <f t="shared" si="422"/>
        <v/>
      </c>
      <c r="CD487" s="37" t="str">
        <f t="shared" si="423"/>
        <v/>
      </c>
      <c r="CE487" s="37" t="str">
        <f t="shared" si="424"/>
        <v/>
      </c>
      <c r="CF487" s="37" t="str">
        <f t="shared" si="425"/>
        <v/>
      </c>
      <c r="CG487" s="37" t="str">
        <f t="shared" si="426"/>
        <v/>
      </c>
      <c r="CH487" s="37" t="str">
        <f t="shared" si="427"/>
        <v/>
      </c>
      <c r="CI487" s="37" t="str">
        <f t="shared" si="428"/>
        <v/>
      </c>
    </row>
    <row r="488" spans="1:87" ht="12.75">
      <c r="A488" s="16"/>
      <c r="B488" s="14" t="str">
        <f>'Gene Table'!E487</f>
        <v>GTF2A1</v>
      </c>
      <c r="C488" s="14" t="s">
        <v>25</v>
      </c>
      <c r="D488" s="15" t="str">
        <f>IF(SUM('Test Sample Data'!D$3:D$98)&gt;10,IF(AND(ISNUMBER('Test Sample Data'!D487),'Test Sample Data'!D487&lt;$B$1,'Test Sample Data'!D487&gt;0),'Test Sample Data'!D487,$B$1),"")</f>
        <v/>
      </c>
      <c r="E488" s="15" t="str">
        <f>IF(SUM('Test Sample Data'!E$3:E$98)&gt;10,IF(AND(ISNUMBER('Test Sample Data'!E487),'Test Sample Data'!E487&lt;$B$1,'Test Sample Data'!E487&gt;0),'Test Sample Data'!E487,$B$1),"")</f>
        <v/>
      </c>
      <c r="F488" s="15" t="str">
        <f>IF(SUM('Test Sample Data'!F$3:F$98)&gt;10,IF(AND(ISNUMBER('Test Sample Data'!F487),'Test Sample Data'!F487&lt;$B$1,'Test Sample Data'!F487&gt;0),'Test Sample Data'!F487,$B$1),"")</f>
        <v/>
      </c>
      <c r="G488" s="15" t="str">
        <f>IF(SUM('Test Sample Data'!G$3:G$98)&gt;10,IF(AND(ISNUMBER('Test Sample Data'!G487),'Test Sample Data'!G487&lt;$B$1,'Test Sample Data'!G487&gt;0),'Test Sample Data'!G487,$B$1),"")</f>
        <v/>
      </c>
      <c r="H488" s="15" t="str">
        <f>IF(SUM('Test Sample Data'!H$3:H$98)&gt;10,IF(AND(ISNUMBER('Test Sample Data'!H487),'Test Sample Data'!H487&lt;$B$1,'Test Sample Data'!H487&gt;0),'Test Sample Data'!H487,$B$1),"")</f>
        <v/>
      </c>
      <c r="I488" s="15" t="str">
        <f>IF(SUM('Test Sample Data'!I$3:I$98)&gt;10,IF(AND(ISNUMBER('Test Sample Data'!I487),'Test Sample Data'!I487&lt;$B$1,'Test Sample Data'!I487&gt;0),'Test Sample Data'!I487,$B$1),"")</f>
        <v/>
      </c>
      <c r="J488" s="15" t="str">
        <f>IF(SUM('Test Sample Data'!J$3:J$98)&gt;10,IF(AND(ISNUMBER('Test Sample Data'!J487),'Test Sample Data'!J487&lt;$B$1,'Test Sample Data'!J487&gt;0),'Test Sample Data'!J487,$B$1),"")</f>
        <v/>
      </c>
      <c r="K488" s="15" t="str">
        <f>IF(SUM('Test Sample Data'!K$3:K$98)&gt;10,IF(AND(ISNUMBER('Test Sample Data'!K487),'Test Sample Data'!K487&lt;$B$1,'Test Sample Data'!K487&gt;0),'Test Sample Data'!K487,$B$1),"")</f>
        <v/>
      </c>
      <c r="L488" s="15" t="str">
        <f>IF(SUM('Test Sample Data'!L$3:L$98)&gt;10,IF(AND(ISNUMBER('Test Sample Data'!L487),'Test Sample Data'!L487&lt;$B$1,'Test Sample Data'!L487&gt;0),'Test Sample Data'!L487,$B$1),"")</f>
        <v/>
      </c>
      <c r="M488" s="15" t="str">
        <f>IF(SUM('Test Sample Data'!M$3:M$98)&gt;10,IF(AND(ISNUMBER('Test Sample Data'!M487),'Test Sample Data'!M487&lt;$B$1,'Test Sample Data'!M487&gt;0),'Test Sample Data'!M487,$B$1),"")</f>
        <v/>
      </c>
      <c r="N488" s="15" t="str">
        <f>'Gene Table'!E487</f>
        <v>GTF2A1</v>
      </c>
      <c r="O488" s="14" t="s">
        <v>25</v>
      </c>
      <c r="P488" s="15" t="str">
        <f>IF(SUM('Control Sample Data'!D$3:D$98)&gt;10,IF(AND(ISNUMBER('Control Sample Data'!D487),'Control Sample Data'!D487&lt;$B$1,'Control Sample Data'!D487&gt;0),'Control Sample Data'!D487,$B$1),"")</f>
        <v/>
      </c>
      <c r="Q488" s="15" t="str">
        <f>IF(SUM('Control Sample Data'!E$3:E$98)&gt;10,IF(AND(ISNUMBER('Control Sample Data'!E487),'Control Sample Data'!E487&lt;$B$1,'Control Sample Data'!E487&gt;0),'Control Sample Data'!E487,$B$1),"")</f>
        <v/>
      </c>
      <c r="R488" s="15" t="str">
        <f>IF(SUM('Control Sample Data'!F$3:F$98)&gt;10,IF(AND(ISNUMBER('Control Sample Data'!F487),'Control Sample Data'!F487&lt;$B$1,'Control Sample Data'!F487&gt;0),'Control Sample Data'!F487,$B$1),"")</f>
        <v/>
      </c>
      <c r="S488" s="15" t="str">
        <f>IF(SUM('Control Sample Data'!G$3:G$98)&gt;10,IF(AND(ISNUMBER('Control Sample Data'!G487),'Control Sample Data'!G487&lt;$B$1,'Control Sample Data'!G487&gt;0),'Control Sample Data'!G487,$B$1),"")</f>
        <v/>
      </c>
      <c r="T488" s="15" t="str">
        <f>IF(SUM('Control Sample Data'!H$3:H$98)&gt;10,IF(AND(ISNUMBER('Control Sample Data'!H487),'Control Sample Data'!H487&lt;$B$1,'Control Sample Data'!H487&gt;0),'Control Sample Data'!H487,$B$1),"")</f>
        <v/>
      </c>
      <c r="U488" s="15" t="str">
        <f>IF(SUM('Control Sample Data'!I$3:I$98)&gt;10,IF(AND(ISNUMBER('Control Sample Data'!I487),'Control Sample Data'!I487&lt;$B$1,'Control Sample Data'!I487&gt;0),'Control Sample Data'!I487,$B$1),"")</f>
        <v/>
      </c>
      <c r="V488" s="15" t="str">
        <f>IF(SUM('Control Sample Data'!J$3:J$98)&gt;10,IF(AND(ISNUMBER('Control Sample Data'!J487),'Control Sample Data'!J487&lt;$B$1,'Control Sample Data'!J487&gt;0),'Control Sample Data'!J487,$B$1),"")</f>
        <v/>
      </c>
      <c r="W488" s="15" t="str">
        <f>IF(SUM('Control Sample Data'!K$3:K$98)&gt;10,IF(AND(ISNUMBER('Control Sample Data'!K487),'Control Sample Data'!K487&lt;$B$1,'Control Sample Data'!K487&gt;0),'Control Sample Data'!K487,$B$1),"")</f>
        <v/>
      </c>
      <c r="X488" s="15" t="str">
        <f>IF(SUM('Control Sample Data'!L$3:L$98)&gt;10,IF(AND(ISNUMBER('Control Sample Data'!L487),'Control Sample Data'!L487&lt;$B$1,'Control Sample Data'!L487&gt;0),'Control Sample Data'!L487,$B$1),"")</f>
        <v/>
      </c>
      <c r="Y488" s="15" t="str">
        <f>IF(SUM('Control Sample Data'!M$3:M$98)&gt;10,IF(AND(ISNUMBER('Control Sample Data'!M487),'Control Sample Data'!M487&lt;$B$1,'Control Sample Data'!M487&gt;0),'Control Sample Data'!M487,$B$1),"")</f>
        <v/>
      </c>
      <c r="Z488" s="36" t="str">
        <f>IF(ISERROR(VLOOKUP('Choose Housekeeping Genes'!$C7,Calculations!$C$484:$M$579,2,0)),"",VLOOKUP('Choose Housekeeping Genes'!$C7,Calculations!$C$484:$M$579,2,0))</f>
        <v/>
      </c>
      <c r="AA488" s="36" t="str">
        <f>IF(ISERROR(VLOOKUP('Choose Housekeeping Genes'!$C7,Calculations!$C$484:$M$579,3,0)),"",VLOOKUP('Choose Housekeeping Genes'!$C7,Calculations!$C$484:$M$579,3,0))</f>
        <v/>
      </c>
      <c r="AB488" s="36" t="str">
        <f>IF(ISERROR(VLOOKUP('Choose Housekeeping Genes'!$C7,Calculations!$C$484:$M$579,4,0)),"",VLOOKUP('Choose Housekeeping Genes'!$C7,Calculations!$C$484:$M$579,4,0))</f>
        <v/>
      </c>
      <c r="AC488" s="36" t="str">
        <f>IF(ISERROR(VLOOKUP('Choose Housekeeping Genes'!$C7,Calculations!$C$484:$M$579,5,0)),"",VLOOKUP('Choose Housekeeping Genes'!$C7,Calculations!$C$484:$M$579,5,0))</f>
        <v/>
      </c>
      <c r="AD488" s="36" t="str">
        <f>IF(ISERROR(VLOOKUP('Choose Housekeeping Genes'!$C7,Calculations!$C$484:$M$579,6,0)),"",VLOOKUP('Choose Housekeeping Genes'!$C7,Calculations!$C$484:$M$579,6,0))</f>
        <v/>
      </c>
      <c r="AE488" s="36" t="str">
        <f>IF(ISERROR(VLOOKUP('Choose Housekeeping Genes'!$C7,Calculations!$C$484:$M$579,7,0)),"",VLOOKUP('Choose Housekeeping Genes'!$C7,Calculations!$C$484:$M$579,7,0))</f>
        <v/>
      </c>
      <c r="AF488" s="36" t="str">
        <f>IF(ISERROR(VLOOKUP('Choose Housekeeping Genes'!$C7,Calculations!$C$484:$M$579,8,0)),"",VLOOKUP('Choose Housekeeping Genes'!$C7,Calculations!$C$484:$M$579,8,0))</f>
        <v/>
      </c>
      <c r="AG488" s="36" t="str">
        <f>IF(ISERROR(VLOOKUP('Choose Housekeeping Genes'!$C7,Calculations!$C$484:$M$579,9,0)),"",VLOOKUP('Choose Housekeeping Genes'!$C7,Calculations!$C$484:$M$579,9,0))</f>
        <v/>
      </c>
      <c r="AH488" s="36" t="str">
        <f>IF(ISERROR(VLOOKUP('Choose Housekeeping Genes'!$C7,Calculations!$C$484:$M$579,10,0)),"",VLOOKUP('Choose Housekeeping Genes'!$C7,Calculations!$C$484:$M$579,10,0))</f>
        <v/>
      </c>
      <c r="AI488" s="36" t="str">
        <f>IF(ISERROR(VLOOKUP('Choose Housekeeping Genes'!$C7,Calculations!$C$484:$M$579,11,0)),"",VLOOKUP('Choose Housekeeping Genes'!$C7,Calculations!$C$484:$M$579,11,0))</f>
        <v/>
      </c>
      <c r="AJ488" s="36" t="str">
        <f>IF(ISERROR(VLOOKUP('Choose Housekeeping Genes'!$C7,Calculations!$C$484:AB$579,14,0)),"",VLOOKUP('Choose Housekeeping Genes'!$C7,Calculations!$C$484:AB$579,14,0))</f>
        <v/>
      </c>
      <c r="AK488" s="36" t="str">
        <f>IF(ISERROR(VLOOKUP('Choose Housekeeping Genes'!$C7,Calculations!$C$484:AC$579,15,0)),"",VLOOKUP('Choose Housekeeping Genes'!$C7,Calculations!$C$484:AC$579,15,0))</f>
        <v/>
      </c>
      <c r="AL488" s="36" t="str">
        <f>IF(ISERROR(VLOOKUP('Choose Housekeeping Genes'!$C7,Calculations!$C$484:AD$579,16,0)),"",VLOOKUP('Choose Housekeeping Genes'!$C7,Calculations!$C$484:AD$579,16,0))</f>
        <v/>
      </c>
      <c r="AM488" s="36" t="str">
        <f>IF(ISERROR(VLOOKUP('Choose Housekeeping Genes'!$C7,Calculations!$C$484:AE$579,17,0)),"",VLOOKUP('Choose Housekeeping Genes'!$C7,Calculations!$C$484:AE$579,17,0))</f>
        <v/>
      </c>
      <c r="AN488" s="36" t="str">
        <f>IF(ISERROR(VLOOKUP('Choose Housekeeping Genes'!$C7,Calculations!$C$484:AF$579,18,0)),"",VLOOKUP('Choose Housekeeping Genes'!$C7,Calculations!$C$484:AF$579,18,0))</f>
        <v/>
      </c>
      <c r="AO488" s="36" t="str">
        <f>IF(ISERROR(VLOOKUP('Choose Housekeeping Genes'!$C7,Calculations!$C$484:AG$579,19,0)),"",VLOOKUP('Choose Housekeeping Genes'!$C7,Calculations!$C$484:AG$579,19,0))</f>
        <v/>
      </c>
      <c r="AP488" s="36" t="str">
        <f>IF(ISERROR(VLOOKUP('Choose Housekeeping Genes'!$C7,Calculations!$C$484:AH$579,20,0)),"",VLOOKUP('Choose Housekeeping Genes'!$C7,Calculations!$C$484:AH$579,20,0))</f>
        <v/>
      </c>
      <c r="AQ488" s="36" t="str">
        <f>IF(ISERROR(VLOOKUP('Choose Housekeeping Genes'!$C7,Calculations!$C$484:AI$579,21,0)),"",VLOOKUP('Choose Housekeeping Genes'!$C7,Calculations!$C$484:AI$579,21,0))</f>
        <v/>
      </c>
      <c r="AR488" s="36" t="str">
        <f>IF(ISERROR(VLOOKUP('Choose Housekeeping Genes'!$C7,Calculations!$C$484:AJ$579,22,0)),"",VLOOKUP('Choose Housekeeping Genes'!$C7,Calculations!$C$484:AJ$579,22,0))</f>
        <v/>
      </c>
      <c r="AS488" s="36" t="str">
        <f>IF(ISERROR(VLOOKUP('Choose Housekeeping Genes'!$C7,Calculations!$C$484:AK$579,23,0)),"",VLOOKUP('Choose Housekeeping Genes'!$C7,Calculations!$C$484:AK$579,23,0))</f>
        <v/>
      </c>
      <c r="AT488" s="34" t="str">
        <f t="shared" si="440"/>
        <v/>
      </c>
      <c r="AU488" s="34" t="str">
        <f t="shared" si="441"/>
        <v/>
      </c>
      <c r="AV488" s="34" t="str">
        <f t="shared" si="442"/>
        <v/>
      </c>
      <c r="AW488" s="34" t="str">
        <f t="shared" si="443"/>
        <v/>
      </c>
      <c r="AX488" s="34" t="str">
        <f t="shared" si="444"/>
        <v/>
      </c>
      <c r="AY488" s="34" t="str">
        <f t="shared" si="445"/>
        <v/>
      </c>
      <c r="AZ488" s="34" t="str">
        <f t="shared" si="446"/>
        <v/>
      </c>
      <c r="BA488" s="34" t="str">
        <f t="shared" si="447"/>
        <v/>
      </c>
      <c r="BB488" s="34" t="str">
        <f t="shared" si="448"/>
        <v/>
      </c>
      <c r="BC488" s="34" t="str">
        <f t="shared" si="449"/>
        <v/>
      </c>
      <c r="BD488" s="34" t="str">
        <f t="shared" si="450"/>
        <v/>
      </c>
      <c r="BE488" s="34" t="str">
        <f t="shared" si="451"/>
        <v/>
      </c>
      <c r="BF488" s="34" t="str">
        <f t="shared" si="452"/>
        <v/>
      </c>
      <c r="BG488" s="34" t="str">
        <f t="shared" si="453"/>
        <v/>
      </c>
      <c r="BH488" s="34" t="str">
        <f t="shared" si="454"/>
        <v/>
      </c>
      <c r="BI488" s="34" t="str">
        <f t="shared" si="455"/>
        <v/>
      </c>
      <c r="BJ488" s="34" t="str">
        <f t="shared" si="456"/>
        <v/>
      </c>
      <c r="BK488" s="34" t="str">
        <f t="shared" si="457"/>
        <v/>
      </c>
      <c r="BL488" s="34" t="str">
        <f t="shared" si="458"/>
        <v/>
      </c>
      <c r="BM488" s="34" t="str">
        <f t="shared" si="459"/>
        <v/>
      </c>
      <c r="BN488" s="36" t="e">
        <f t="shared" si="397"/>
        <v>#DIV/0!</v>
      </c>
      <c r="BO488" s="36" t="e">
        <f t="shared" si="398"/>
        <v>#DIV/0!</v>
      </c>
      <c r="BP488" s="37" t="str">
        <f t="shared" si="409"/>
        <v/>
      </c>
      <c r="BQ488" s="37" t="str">
        <f t="shared" si="410"/>
        <v/>
      </c>
      <c r="BR488" s="37" t="str">
        <f t="shared" si="411"/>
        <v/>
      </c>
      <c r="BS488" s="37" t="str">
        <f t="shared" si="412"/>
        <v/>
      </c>
      <c r="BT488" s="37" t="str">
        <f t="shared" si="413"/>
        <v/>
      </c>
      <c r="BU488" s="37" t="str">
        <f t="shared" si="414"/>
        <v/>
      </c>
      <c r="BV488" s="37" t="str">
        <f t="shared" si="415"/>
        <v/>
      </c>
      <c r="BW488" s="37" t="str">
        <f t="shared" si="416"/>
        <v/>
      </c>
      <c r="BX488" s="37" t="str">
        <f t="shared" si="417"/>
        <v/>
      </c>
      <c r="BY488" s="37" t="str">
        <f t="shared" si="418"/>
        <v/>
      </c>
      <c r="BZ488" s="37" t="str">
        <f t="shared" si="419"/>
        <v/>
      </c>
      <c r="CA488" s="37" t="str">
        <f t="shared" si="420"/>
        <v/>
      </c>
      <c r="CB488" s="37" t="str">
        <f t="shared" si="421"/>
        <v/>
      </c>
      <c r="CC488" s="37" t="str">
        <f t="shared" si="422"/>
        <v/>
      </c>
      <c r="CD488" s="37" t="str">
        <f t="shared" si="423"/>
        <v/>
      </c>
      <c r="CE488" s="37" t="str">
        <f t="shared" si="424"/>
        <v/>
      </c>
      <c r="CF488" s="37" t="str">
        <f t="shared" si="425"/>
        <v/>
      </c>
      <c r="CG488" s="37" t="str">
        <f t="shared" si="426"/>
        <v/>
      </c>
      <c r="CH488" s="37" t="str">
        <f t="shared" si="427"/>
        <v/>
      </c>
      <c r="CI488" s="37" t="str">
        <f t="shared" si="428"/>
        <v/>
      </c>
    </row>
    <row r="489" spans="1:87" ht="12.75">
      <c r="A489" s="16"/>
      <c r="B489" s="14" t="str">
        <f>'Gene Table'!E488</f>
        <v>GSK3B</v>
      </c>
      <c r="C489" s="14" t="s">
        <v>29</v>
      </c>
      <c r="D489" s="15" t="str">
        <f>IF(SUM('Test Sample Data'!D$3:D$98)&gt;10,IF(AND(ISNUMBER('Test Sample Data'!D488),'Test Sample Data'!D488&lt;$B$1,'Test Sample Data'!D488&gt;0),'Test Sample Data'!D488,$B$1),"")</f>
        <v/>
      </c>
      <c r="E489" s="15" t="str">
        <f>IF(SUM('Test Sample Data'!E$3:E$98)&gt;10,IF(AND(ISNUMBER('Test Sample Data'!E488),'Test Sample Data'!E488&lt;$B$1,'Test Sample Data'!E488&gt;0),'Test Sample Data'!E488,$B$1),"")</f>
        <v/>
      </c>
      <c r="F489" s="15" t="str">
        <f>IF(SUM('Test Sample Data'!F$3:F$98)&gt;10,IF(AND(ISNUMBER('Test Sample Data'!F488),'Test Sample Data'!F488&lt;$B$1,'Test Sample Data'!F488&gt;0),'Test Sample Data'!F488,$B$1),"")</f>
        <v/>
      </c>
      <c r="G489" s="15" t="str">
        <f>IF(SUM('Test Sample Data'!G$3:G$98)&gt;10,IF(AND(ISNUMBER('Test Sample Data'!G488),'Test Sample Data'!G488&lt;$B$1,'Test Sample Data'!G488&gt;0),'Test Sample Data'!G488,$B$1),"")</f>
        <v/>
      </c>
      <c r="H489" s="15" t="str">
        <f>IF(SUM('Test Sample Data'!H$3:H$98)&gt;10,IF(AND(ISNUMBER('Test Sample Data'!H488),'Test Sample Data'!H488&lt;$B$1,'Test Sample Data'!H488&gt;0),'Test Sample Data'!H488,$B$1),"")</f>
        <v/>
      </c>
      <c r="I489" s="15" t="str">
        <f>IF(SUM('Test Sample Data'!I$3:I$98)&gt;10,IF(AND(ISNUMBER('Test Sample Data'!I488),'Test Sample Data'!I488&lt;$B$1,'Test Sample Data'!I488&gt;0),'Test Sample Data'!I488,$B$1),"")</f>
        <v/>
      </c>
      <c r="J489" s="15" t="str">
        <f>IF(SUM('Test Sample Data'!J$3:J$98)&gt;10,IF(AND(ISNUMBER('Test Sample Data'!J488),'Test Sample Data'!J488&lt;$B$1,'Test Sample Data'!J488&gt;0),'Test Sample Data'!J488,$B$1),"")</f>
        <v/>
      </c>
      <c r="K489" s="15" t="str">
        <f>IF(SUM('Test Sample Data'!K$3:K$98)&gt;10,IF(AND(ISNUMBER('Test Sample Data'!K488),'Test Sample Data'!K488&lt;$B$1,'Test Sample Data'!K488&gt;0),'Test Sample Data'!K488,$B$1),"")</f>
        <v/>
      </c>
      <c r="L489" s="15" t="str">
        <f>IF(SUM('Test Sample Data'!L$3:L$98)&gt;10,IF(AND(ISNUMBER('Test Sample Data'!L488),'Test Sample Data'!L488&lt;$B$1,'Test Sample Data'!L488&gt;0),'Test Sample Data'!L488,$B$1),"")</f>
        <v/>
      </c>
      <c r="M489" s="15" t="str">
        <f>IF(SUM('Test Sample Data'!M$3:M$98)&gt;10,IF(AND(ISNUMBER('Test Sample Data'!M488),'Test Sample Data'!M488&lt;$B$1,'Test Sample Data'!M488&gt;0),'Test Sample Data'!M488,$B$1),"")</f>
        <v/>
      </c>
      <c r="N489" s="15" t="str">
        <f>'Gene Table'!E488</f>
        <v>GSK3B</v>
      </c>
      <c r="O489" s="14" t="s">
        <v>29</v>
      </c>
      <c r="P489" s="15" t="str">
        <f>IF(SUM('Control Sample Data'!D$3:D$98)&gt;10,IF(AND(ISNUMBER('Control Sample Data'!D488),'Control Sample Data'!D488&lt;$B$1,'Control Sample Data'!D488&gt;0),'Control Sample Data'!D488,$B$1),"")</f>
        <v/>
      </c>
      <c r="Q489" s="15" t="str">
        <f>IF(SUM('Control Sample Data'!E$3:E$98)&gt;10,IF(AND(ISNUMBER('Control Sample Data'!E488),'Control Sample Data'!E488&lt;$B$1,'Control Sample Data'!E488&gt;0),'Control Sample Data'!E488,$B$1),"")</f>
        <v/>
      </c>
      <c r="R489" s="15" t="str">
        <f>IF(SUM('Control Sample Data'!F$3:F$98)&gt;10,IF(AND(ISNUMBER('Control Sample Data'!F488),'Control Sample Data'!F488&lt;$B$1,'Control Sample Data'!F488&gt;0),'Control Sample Data'!F488,$B$1),"")</f>
        <v/>
      </c>
      <c r="S489" s="15" t="str">
        <f>IF(SUM('Control Sample Data'!G$3:G$98)&gt;10,IF(AND(ISNUMBER('Control Sample Data'!G488),'Control Sample Data'!G488&lt;$B$1,'Control Sample Data'!G488&gt;0),'Control Sample Data'!G488,$B$1),"")</f>
        <v/>
      </c>
      <c r="T489" s="15" t="str">
        <f>IF(SUM('Control Sample Data'!H$3:H$98)&gt;10,IF(AND(ISNUMBER('Control Sample Data'!H488),'Control Sample Data'!H488&lt;$B$1,'Control Sample Data'!H488&gt;0),'Control Sample Data'!H488,$B$1),"")</f>
        <v/>
      </c>
      <c r="U489" s="15" t="str">
        <f>IF(SUM('Control Sample Data'!I$3:I$98)&gt;10,IF(AND(ISNUMBER('Control Sample Data'!I488),'Control Sample Data'!I488&lt;$B$1,'Control Sample Data'!I488&gt;0),'Control Sample Data'!I488,$B$1),"")</f>
        <v/>
      </c>
      <c r="V489" s="15" t="str">
        <f>IF(SUM('Control Sample Data'!J$3:J$98)&gt;10,IF(AND(ISNUMBER('Control Sample Data'!J488),'Control Sample Data'!J488&lt;$B$1,'Control Sample Data'!J488&gt;0),'Control Sample Data'!J488,$B$1),"")</f>
        <v/>
      </c>
      <c r="W489" s="15" t="str">
        <f>IF(SUM('Control Sample Data'!K$3:K$98)&gt;10,IF(AND(ISNUMBER('Control Sample Data'!K488),'Control Sample Data'!K488&lt;$B$1,'Control Sample Data'!K488&gt;0),'Control Sample Data'!K488,$B$1),"")</f>
        <v/>
      </c>
      <c r="X489" s="15" t="str">
        <f>IF(SUM('Control Sample Data'!L$3:L$98)&gt;10,IF(AND(ISNUMBER('Control Sample Data'!L488),'Control Sample Data'!L488&lt;$B$1,'Control Sample Data'!L488&gt;0),'Control Sample Data'!L488,$B$1),"")</f>
        <v/>
      </c>
      <c r="Y489" s="15" t="str">
        <f>IF(SUM('Control Sample Data'!M$3:M$98)&gt;10,IF(AND(ISNUMBER('Control Sample Data'!M488),'Control Sample Data'!M488&lt;$B$1,'Control Sample Data'!M488&gt;0),'Control Sample Data'!M488,$B$1),"")</f>
        <v/>
      </c>
      <c r="Z489" s="36" t="str">
        <f>IF(ISERROR(VLOOKUP('Choose Housekeeping Genes'!$C8,Calculations!$C$484:$M$579,2,0)),"",VLOOKUP('Choose Housekeeping Genes'!$C8,Calculations!$C$484:$M$579,2,0))</f>
        <v/>
      </c>
      <c r="AA489" s="36" t="str">
        <f>IF(ISERROR(VLOOKUP('Choose Housekeeping Genes'!$C8,Calculations!$C$484:$M$579,3,0)),"",VLOOKUP('Choose Housekeeping Genes'!$C8,Calculations!$C$484:$M$579,3,0))</f>
        <v/>
      </c>
      <c r="AB489" s="36" t="str">
        <f>IF(ISERROR(VLOOKUP('Choose Housekeeping Genes'!$C8,Calculations!$C$484:$M$579,4,0)),"",VLOOKUP('Choose Housekeeping Genes'!$C8,Calculations!$C$484:$M$579,4,0))</f>
        <v/>
      </c>
      <c r="AC489" s="36" t="str">
        <f>IF(ISERROR(VLOOKUP('Choose Housekeeping Genes'!$C8,Calculations!$C$484:$M$579,5,0)),"",VLOOKUP('Choose Housekeeping Genes'!$C8,Calculations!$C$484:$M$579,5,0))</f>
        <v/>
      </c>
      <c r="AD489" s="36" t="str">
        <f>IF(ISERROR(VLOOKUP('Choose Housekeeping Genes'!$C8,Calculations!$C$484:$M$579,6,0)),"",VLOOKUP('Choose Housekeeping Genes'!$C8,Calculations!$C$484:$M$579,6,0))</f>
        <v/>
      </c>
      <c r="AE489" s="36" t="str">
        <f>IF(ISERROR(VLOOKUP('Choose Housekeeping Genes'!$C8,Calculations!$C$484:$M$579,7,0)),"",VLOOKUP('Choose Housekeeping Genes'!$C8,Calculations!$C$484:$M$579,7,0))</f>
        <v/>
      </c>
      <c r="AF489" s="36" t="str">
        <f>IF(ISERROR(VLOOKUP('Choose Housekeeping Genes'!$C8,Calculations!$C$484:$M$579,8,0)),"",VLOOKUP('Choose Housekeeping Genes'!$C8,Calculations!$C$484:$M$579,8,0))</f>
        <v/>
      </c>
      <c r="AG489" s="36" t="str">
        <f>IF(ISERROR(VLOOKUP('Choose Housekeeping Genes'!$C8,Calculations!$C$484:$M$579,9,0)),"",VLOOKUP('Choose Housekeeping Genes'!$C8,Calculations!$C$484:$M$579,9,0))</f>
        <v/>
      </c>
      <c r="AH489" s="36" t="str">
        <f>IF(ISERROR(VLOOKUP('Choose Housekeeping Genes'!$C8,Calculations!$C$484:$M$579,10,0)),"",VLOOKUP('Choose Housekeeping Genes'!$C8,Calculations!$C$484:$M$579,10,0))</f>
        <v/>
      </c>
      <c r="AI489" s="36" t="str">
        <f>IF(ISERROR(VLOOKUP('Choose Housekeeping Genes'!$C8,Calculations!$C$484:$M$579,11,0)),"",VLOOKUP('Choose Housekeeping Genes'!$C8,Calculations!$C$484:$M$579,11,0))</f>
        <v/>
      </c>
      <c r="AJ489" s="36" t="str">
        <f>IF(ISERROR(VLOOKUP('Choose Housekeeping Genes'!$C8,Calculations!$C$484:AB$579,14,0)),"",VLOOKUP('Choose Housekeeping Genes'!$C8,Calculations!$C$484:AB$579,14,0))</f>
        <v/>
      </c>
      <c r="AK489" s="36" t="str">
        <f>IF(ISERROR(VLOOKUP('Choose Housekeeping Genes'!$C8,Calculations!$C$484:AC$579,15,0)),"",VLOOKUP('Choose Housekeeping Genes'!$C8,Calculations!$C$484:AC$579,15,0))</f>
        <v/>
      </c>
      <c r="AL489" s="36" t="str">
        <f>IF(ISERROR(VLOOKUP('Choose Housekeeping Genes'!$C8,Calculations!$C$484:AD$579,16,0)),"",VLOOKUP('Choose Housekeeping Genes'!$C8,Calculations!$C$484:AD$579,16,0))</f>
        <v/>
      </c>
      <c r="AM489" s="36" t="str">
        <f>IF(ISERROR(VLOOKUP('Choose Housekeeping Genes'!$C8,Calculations!$C$484:AE$579,17,0)),"",VLOOKUP('Choose Housekeeping Genes'!$C8,Calculations!$C$484:AE$579,17,0))</f>
        <v/>
      </c>
      <c r="AN489" s="36" t="str">
        <f>IF(ISERROR(VLOOKUP('Choose Housekeeping Genes'!$C8,Calculations!$C$484:AF$579,18,0)),"",VLOOKUP('Choose Housekeeping Genes'!$C8,Calculations!$C$484:AF$579,18,0))</f>
        <v/>
      </c>
      <c r="AO489" s="36" t="str">
        <f>IF(ISERROR(VLOOKUP('Choose Housekeeping Genes'!$C8,Calculations!$C$484:AG$579,19,0)),"",VLOOKUP('Choose Housekeeping Genes'!$C8,Calculations!$C$484:AG$579,19,0))</f>
        <v/>
      </c>
      <c r="AP489" s="36" t="str">
        <f>IF(ISERROR(VLOOKUP('Choose Housekeeping Genes'!$C8,Calculations!$C$484:AH$579,20,0)),"",VLOOKUP('Choose Housekeeping Genes'!$C8,Calculations!$C$484:AH$579,20,0))</f>
        <v/>
      </c>
      <c r="AQ489" s="36" t="str">
        <f>IF(ISERROR(VLOOKUP('Choose Housekeeping Genes'!$C8,Calculations!$C$484:AI$579,21,0)),"",VLOOKUP('Choose Housekeeping Genes'!$C8,Calculations!$C$484:AI$579,21,0))</f>
        <v/>
      </c>
      <c r="AR489" s="36" t="str">
        <f>IF(ISERROR(VLOOKUP('Choose Housekeeping Genes'!$C8,Calculations!$C$484:AJ$579,22,0)),"",VLOOKUP('Choose Housekeeping Genes'!$C8,Calculations!$C$484:AJ$579,22,0))</f>
        <v/>
      </c>
      <c r="AS489" s="36" t="str">
        <f>IF(ISERROR(VLOOKUP('Choose Housekeeping Genes'!$C8,Calculations!$C$484:AK$579,23,0)),"",VLOOKUP('Choose Housekeeping Genes'!$C8,Calculations!$C$484:AK$579,23,0))</f>
        <v/>
      </c>
      <c r="AT489" s="34" t="str">
        <f t="shared" si="440"/>
        <v/>
      </c>
      <c r="AU489" s="34" t="str">
        <f t="shared" si="441"/>
        <v/>
      </c>
      <c r="AV489" s="34" t="str">
        <f t="shared" si="442"/>
        <v/>
      </c>
      <c r="AW489" s="34" t="str">
        <f t="shared" si="443"/>
        <v/>
      </c>
      <c r="AX489" s="34" t="str">
        <f t="shared" si="444"/>
        <v/>
      </c>
      <c r="AY489" s="34" t="str">
        <f t="shared" si="445"/>
        <v/>
      </c>
      <c r="AZ489" s="34" t="str">
        <f t="shared" si="446"/>
        <v/>
      </c>
      <c r="BA489" s="34" t="str">
        <f t="shared" si="447"/>
        <v/>
      </c>
      <c r="BB489" s="34" t="str">
        <f t="shared" si="448"/>
        <v/>
      </c>
      <c r="BC489" s="34" t="str">
        <f t="shared" si="449"/>
        <v/>
      </c>
      <c r="BD489" s="34" t="str">
        <f t="shared" si="450"/>
        <v/>
      </c>
      <c r="BE489" s="34" t="str">
        <f t="shared" si="451"/>
        <v/>
      </c>
      <c r="BF489" s="34" t="str">
        <f t="shared" si="452"/>
        <v/>
      </c>
      <c r="BG489" s="34" t="str">
        <f t="shared" si="453"/>
        <v/>
      </c>
      <c r="BH489" s="34" t="str">
        <f t="shared" si="454"/>
        <v/>
      </c>
      <c r="BI489" s="34" t="str">
        <f t="shared" si="455"/>
        <v/>
      </c>
      <c r="BJ489" s="34" t="str">
        <f t="shared" si="456"/>
        <v/>
      </c>
      <c r="BK489" s="34" t="str">
        <f t="shared" si="457"/>
        <v/>
      </c>
      <c r="BL489" s="34" t="str">
        <f t="shared" si="458"/>
        <v/>
      </c>
      <c r="BM489" s="34" t="str">
        <f t="shared" si="459"/>
        <v/>
      </c>
      <c r="BN489" s="36" t="e">
        <f t="shared" si="397"/>
        <v>#DIV/0!</v>
      </c>
      <c r="BO489" s="36" t="e">
        <f t="shared" si="398"/>
        <v>#DIV/0!</v>
      </c>
      <c r="BP489" s="37" t="str">
        <f t="shared" si="409"/>
        <v/>
      </c>
      <c r="BQ489" s="37" t="str">
        <f t="shared" si="410"/>
        <v/>
      </c>
      <c r="BR489" s="37" t="str">
        <f t="shared" si="411"/>
        <v/>
      </c>
      <c r="BS489" s="37" t="str">
        <f t="shared" si="412"/>
        <v/>
      </c>
      <c r="BT489" s="37" t="str">
        <f t="shared" si="413"/>
        <v/>
      </c>
      <c r="BU489" s="37" t="str">
        <f t="shared" si="414"/>
        <v/>
      </c>
      <c r="BV489" s="37" t="str">
        <f t="shared" si="415"/>
        <v/>
      </c>
      <c r="BW489" s="37" t="str">
        <f t="shared" si="416"/>
        <v/>
      </c>
      <c r="BX489" s="37" t="str">
        <f t="shared" si="417"/>
        <v/>
      </c>
      <c r="BY489" s="37" t="str">
        <f t="shared" si="418"/>
        <v/>
      </c>
      <c r="BZ489" s="37" t="str">
        <f t="shared" si="419"/>
        <v/>
      </c>
      <c r="CA489" s="37" t="str">
        <f t="shared" si="420"/>
        <v/>
      </c>
      <c r="CB489" s="37" t="str">
        <f t="shared" si="421"/>
        <v/>
      </c>
      <c r="CC489" s="37" t="str">
        <f t="shared" si="422"/>
        <v/>
      </c>
      <c r="CD489" s="37" t="str">
        <f t="shared" si="423"/>
        <v/>
      </c>
      <c r="CE489" s="37" t="str">
        <f t="shared" si="424"/>
        <v/>
      </c>
      <c r="CF489" s="37" t="str">
        <f t="shared" si="425"/>
        <v/>
      </c>
      <c r="CG489" s="37" t="str">
        <f t="shared" si="426"/>
        <v/>
      </c>
      <c r="CH489" s="37" t="str">
        <f t="shared" si="427"/>
        <v/>
      </c>
      <c r="CI489" s="37" t="str">
        <f t="shared" si="428"/>
        <v/>
      </c>
    </row>
    <row r="490" spans="1:87" ht="12.75">
      <c r="A490" s="16"/>
      <c r="B490" s="14" t="str">
        <f>'Gene Table'!E489</f>
        <v>GRIK1</v>
      </c>
      <c r="C490" s="14" t="s">
        <v>33</v>
      </c>
      <c r="D490" s="15" t="str">
        <f>IF(SUM('Test Sample Data'!D$3:D$98)&gt;10,IF(AND(ISNUMBER('Test Sample Data'!D489),'Test Sample Data'!D489&lt;$B$1,'Test Sample Data'!D489&gt;0),'Test Sample Data'!D489,$B$1),"")</f>
        <v/>
      </c>
      <c r="E490" s="15" t="str">
        <f>IF(SUM('Test Sample Data'!E$3:E$98)&gt;10,IF(AND(ISNUMBER('Test Sample Data'!E489),'Test Sample Data'!E489&lt;$B$1,'Test Sample Data'!E489&gt;0),'Test Sample Data'!E489,$B$1),"")</f>
        <v/>
      </c>
      <c r="F490" s="15" t="str">
        <f>IF(SUM('Test Sample Data'!F$3:F$98)&gt;10,IF(AND(ISNUMBER('Test Sample Data'!F489),'Test Sample Data'!F489&lt;$B$1,'Test Sample Data'!F489&gt;0),'Test Sample Data'!F489,$B$1),"")</f>
        <v/>
      </c>
      <c r="G490" s="15" t="str">
        <f>IF(SUM('Test Sample Data'!G$3:G$98)&gt;10,IF(AND(ISNUMBER('Test Sample Data'!G489),'Test Sample Data'!G489&lt;$B$1,'Test Sample Data'!G489&gt;0),'Test Sample Data'!G489,$B$1),"")</f>
        <v/>
      </c>
      <c r="H490" s="15" t="str">
        <f>IF(SUM('Test Sample Data'!H$3:H$98)&gt;10,IF(AND(ISNUMBER('Test Sample Data'!H489),'Test Sample Data'!H489&lt;$B$1,'Test Sample Data'!H489&gt;0),'Test Sample Data'!H489,$B$1),"")</f>
        <v/>
      </c>
      <c r="I490" s="15" t="str">
        <f>IF(SUM('Test Sample Data'!I$3:I$98)&gt;10,IF(AND(ISNUMBER('Test Sample Data'!I489),'Test Sample Data'!I489&lt;$B$1,'Test Sample Data'!I489&gt;0),'Test Sample Data'!I489,$B$1),"")</f>
        <v/>
      </c>
      <c r="J490" s="15" t="str">
        <f>IF(SUM('Test Sample Data'!J$3:J$98)&gt;10,IF(AND(ISNUMBER('Test Sample Data'!J489),'Test Sample Data'!J489&lt;$B$1,'Test Sample Data'!J489&gt;0),'Test Sample Data'!J489,$B$1),"")</f>
        <v/>
      </c>
      <c r="K490" s="15" t="str">
        <f>IF(SUM('Test Sample Data'!K$3:K$98)&gt;10,IF(AND(ISNUMBER('Test Sample Data'!K489),'Test Sample Data'!K489&lt;$B$1,'Test Sample Data'!K489&gt;0),'Test Sample Data'!K489,$B$1),"")</f>
        <v/>
      </c>
      <c r="L490" s="15" t="str">
        <f>IF(SUM('Test Sample Data'!L$3:L$98)&gt;10,IF(AND(ISNUMBER('Test Sample Data'!L489),'Test Sample Data'!L489&lt;$B$1,'Test Sample Data'!L489&gt;0),'Test Sample Data'!L489,$B$1),"")</f>
        <v/>
      </c>
      <c r="M490" s="15" t="str">
        <f>IF(SUM('Test Sample Data'!M$3:M$98)&gt;10,IF(AND(ISNUMBER('Test Sample Data'!M489),'Test Sample Data'!M489&lt;$B$1,'Test Sample Data'!M489&gt;0),'Test Sample Data'!M489,$B$1),"")</f>
        <v/>
      </c>
      <c r="N490" s="15" t="str">
        <f>'Gene Table'!E489</f>
        <v>GRIK1</v>
      </c>
      <c r="O490" s="14" t="s">
        <v>33</v>
      </c>
      <c r="P490" s="15" t="str">
        <f>IF(SUM('Control Sample Data'!D$3:D$98)&gt;10,IF(AND(ISNUMBER('Control Sample Data'!D489),'Control Sample Data'!D489&lt;$B$1,'Control Sample Data'!D489&gt;0),'Control Sample Data'!D489,$B$1),"")</f>
        <v/>
      </c>
      <c r="Q490" s="15" t="str">
        <f>IF(SUM('Control Sample Data'!E$3:E$98)&gt;10,IF(AND(ISNUMBER('Control Sample Data'!E489),'Control Sample Data'!E489&lt;$B$1,'Control Sample Data'!E489&gt;0),'Control Sample Data'!E489,$B$1),"")</f>
        <v/>
      </c>
      <c r="R490" s="15" t="str">
        <f>IF(SUM('Control Sample Data'!F$3:F$98)&gt;10,IF(AND(ISNUMBER('Control Sample Data'!F489),'Control Sample Data'!F489&lt;$B$1,'Control Sample Data'!F489&gt;0),'Control Sample Data'!F489,$B$1),"")</f>
        <v/>
      </c>
      <c r="S490" s="15" t="str">
        <f>IF(SUM('Control Sample Data'!G$3:G$98)&gt;10,IF(AND(ISNUMBER('Control Sample Data'!G489),'Control Sample Data'!G489&lt;$B$1,'Control Sample Data'!G489&gt;0),'Control Sample Data'!G489,$B$1),"")</f>
        <v/>
      </c>
      <c r="T490" s="15" t="str">
        <f>IF(SUM('Control Sample Data'!H$3:H$98)&gt;10,IF(AND(ISNUMBER('Control Sample Data'!H489),'Control Sample Data'!H489&lt;$B$1,'Control Sample Data'!H489&gt;0),'Control Sample Data'!H489,$B$1),"")</f>
        <v/>
      </c>
      <c r="U490" s="15" t="str">
        <f>IF(SUM('Control Sample Data'!I$3:I$98)&gt;10,IF(AND(ISNUMBER('Control Sample Data'!I489),'Control Sample Data'!I489&lt;$B$1,'Control Sample Data'!I489&gt;0),'Control Sample Data'!I489,$B$1),"")</f>
        <v/>
      </c>
      <c r="V490" s="15" t="str">
        <f>IF(SUM('Control Sample Data'!J$3:J$98)&gt;10,IF(AND(ISNUMBER('Control Sample Data'!J489),'Control Sample Data'!J489&lt;$B$1,'Control Sample Data'!J489&gt;0),'Control Sample Data'!J489,$B$1),"")</f>
        <v/>
      </c>
      <c r="W490" s="15" t="str">
        <f>IF(SUM('Control Sample Data'!K$3:K$98)&gt;10,IF(AND(ISNUMBER('Control Sample Data'!K489),'Control Sample Data'!K489&lt;$B$1,'Control Sample Data'!K489&gt;0),'Control Sample Data'!K489,$B$1),"")</f>
        <v/>
      </c>
      <c r="X490" s="15" t="str">
        <f>IF(SUM('Control Sample Data'!L$3:L$98)&gt;10,IF(AND(ISNUMBER('Control Sample Data'!L489),'Control Sample Data'!L489&lt;$B$1,'Control Sample Data'!L489&gt;0),'Control Sample Data'!L489,$B$1),"")</f>
        <v/>
      </c>
      <c r="Y490" s="15" t="str">
        <f>IF(SUM('Control Sample Data'!M$3:M$98)&gt;10,IF(AND(ISNUMBER('Control Sample Data'!M489),'Control Sample Data'!M489&lt;$B$1,'Control Sample Data'!M489&gt;0),'Control Sample Data'!M489,$B$1),"")</f>
        <v/>
      </c>
      <c r="Z490" s="36" t="str">
        <f>IF(ISERROR(VLOOKUP('Choose Housekeeping Genes'!$C9,Calculations!$C$484:$M$579,2,0)),"",VLOOKUP('Choose Housekeeping Genes'!$C9,Calculations!$C$484:$M$579,2,0))</f>
        <v/>
      </c>
      <c r="AA490" s="36" t="str">
        <f>IF(ISERROR(VLOOKUP('Choose Housekeeping Genes'!$C9,Calculations!$C$484:$M$579,3,0)),"",VLOOKUP('Choose Housekeeping Genes'!$C9,Calculations!$C$484:$M$579,3,0))</f>
        <v/>
      </c>
      <c r="AB490" s="36" t="str">
        <f>IF(ISERROR(VLOOKUP('Choose Housekeeping Genes'!$C9,Calculations!$C$484:$M$579,4,0)),"",VLOOKUP('Choose Housekeeping Genes'!$C9,Calculations!$C$484:$M$579,4,0))</f>
        <v/>
      </c>
      <c r="AC490" s="36" t="str">
        <f>IF(ISERROR(VLOOKUP('Choose Housekeeping Genes'!$C9,Calculations!$C$484:$M$579,5,0)),"",VLOOKUP('Choose Housekeeping Genes'!$C9,Calculations!$C$484:$M$579,5,0))</f>
        <v/>
      </c>
      <c r="AD490" s="36" t="str">
        <f>IF(ISERROR(VLOOKUP('Choose Housekeeping Genes'!$C9,Calculations!$C$484:$M$579,6,0)),"",VLOOKUP('Choose Housekeeping Genes'!$C9,Calculations!$C$484:$M$579,6,0))</f>
        <v/>
      </c>
      <c r="AE490" s="36" t="str">
        <f>IF(ISERROR(VLOOKUP('Choose Housekeeping Genes'!$C9,Calculations!$C$484:$M$579,7,0)),"",VLOOKUP('Choose Housekeeping Genes'!$C9,Calculations!$C$484:$M$579,7,0))</f>
        <v/>
      </c>
      <c r="AF490" s="36" t="str">
        <f>IF(ISERROR(VLOOKUP('Choose Housekeeping Genes'!$C9,Calculations!$C$484:$M$579,8,0)),"",VLOOKUP('Choose Housekeeping Genes'!$C9,Calculations!$C$484:$M$579,8,0))</f>
        <v/>
      </c>
      <c r="AG490" s="36" t="str">
        <f>IF(ISERROR(VLOOKUP('Choose Housekeeping Genes'!$C9,Calculations!$C$484:$M$579,9,0)),"",VLOOKUP('Choose Housekeeping Genes'!$C9,Calculations!$C$484:$M$579,9,0))</f>
        <v/>
      </c>
      <c r="AH490" s="36" t="str">
        <f>IF(ISERROR(VLOOKUP('Choose Housekeeping Genes'!$C9,Calculations!$C$484:$M$579,10,0)),"",VLOOKUP('Choose Housekeeping Genes'!$C9,Calculations!$C$484:$M$579,10,0))</f>
        <v/>
      </c>
      <c r="AI490" s="36" t="str">
        <f>IF(ISERROR(VLOOKUP('Choose Housekeeping Genes'!$C9,Calculations!$C$484:$M$579,11,0)),"",VLOOKUP('Choose Housekeeping Genes'!$C9,Calculations!$C$484:$M$579,11,0))</f>
        <v/>
      </c>
      <c r="AJ490" s="36" t="str">
        <f>IF(ISERROR(VLOOKUP('Choose Housekeeping Genes'!$C9,Calculations!$C$484:AB$579,14,0)),"",VLOOKUP('Choose Housekeeping Genes'!$C9,Calculations!$C$484:AB$579,14,0))</f>
        <v/>
      </c>
      <c r="AK490" s="36" t="str">
        <f>IF(ISERROR(VLOOKUP('Choose Housekeeping Genes'!$C9,Calculations!$C$484:AC$579,15,0)),"",VLOOKUP('Choose Housekeeping Genes'!$C9,Calculations!$C$484:AC$579,15,0))</f>
        <v/>
      </c>
      <c r="AL490" s="36" t="str">
        <f>IF(ISERROR(VLOOKUP('Choose Housekeeping Genes'!$C9,Calculations!$C$484:AD$579,16,0)),"",VLOOKUP('Choose Housekeeping Genes'!$C9,Calculations!$C$484:AD$579,16,0))</f>
        <v/>
      </c>
      <c r="AM490" s="36" t="str">
        <f>IF(ISERROR(VLOOKUP('Choose Housekeeping Genes'!$C9,Calculations!$C$484:AE$579,17,0)),"",VLOOKUP('Choose Housekeeping Genes'!$C9,Calculations!$C$484:AE$579,17,0))</f>
        <v/>
      </c>
      <c r="AN490" s="36" t="str">
        <f>IF(ISERROR(VLOOKUP('Choose Housekeeping Genes'!$C9,Calculations!$C$484:AF$579,18,0)),"",VLOOKUP('Choose Housekeeping Genes'!$C9,Calculations!$C$484:AF$579,18,0))</f>
        <v/>
      </c>
      <c r="AO490" s="36" t="str">
        <f>IF(ISERROR(VLOOKUP('Choose Housekeeping Genes'!$C9,Calculations!$C$484:AG$579,19,0)),"",VLOOKUP('Choose Housekeeping Genes'!$C9,Calculations!$C$484:AG$579,19,0))</f>
        <v/>
      </c>
      <c r="AP490" s="36" t="str">
        <f>IF(ISERROR(VLOOKUP('Choose Housekeeping Genes'!$C9,Calculations!$C$484:AH$579,20,0)),"",VLOOKUP('Choose Housekeeping Genes'!$C9,Calculations!$C$484:AH$579,20,0))</f>
        <v/>
      </c>
      <c r="AQ490" s="36" t="str">
        <f>IF(ISERROR(VLOOKUP('Choose Housekeeping Genes'!$C9,Calculations!$C$484:AI$579,21,0)),"",VLOOKUP('Choose Housekeeping Genes'!$C9,Calculations!$C$484:AI$579,21,0))</f>
        <v/>
      </c>
      <c r="AR490" s="36" t="str">
        <f>IF(ISERROR(VLOOKUP('Choose Housekeeping Genes'!$C9,Calculations!$C$484:AJ$579,22,0)),"",VLOOKUP('Choose Housekeeping Genes'!$C9,Calculations!$C$484:AJ$579,22,0))</f>
        <v/>
      </c>
      <c r="AS490" s="36" t="str">
        <f>IF(ISERROR(VLOOKUP('Choose Housekeeping Genes'!$C9,Calculations!$C$484:AK$579,23,0)),"",VLOOKUP('Choose Housekeeping Genes'!$C9,Calculations!$C$484:AK$579,23,0))</f>
        <v/>
      </c>
      <c r="AT490" s="34" t="str">
        <f t="shared" si="440"/>
        <v/>
      </c>
      <c r="AU490" s="34" t="str">
        <f t="shared" si="441"/>
        <v/>
      </c>
      <c r="AV490" s="34" t="str">
        <f t="shared" si="442"/>
        <v/>
      </c>
      <c r="AW490" s="34" t="str">
        <f t="shared" si="443"/>
        <v/>
      </c>
      <c r="AX490" s="34" t="str">
        <f t="shared" si="444"/>
        <v/>
      </c>
      <c r="AY490" s="34" t="str">
        <f t="shared" si="445"/>
        <v/>
      </c>
      <c r="AZ490" s="34" t="str">
        <f t="shared" si="446"/>
        <v/>
      </c>
      <c r="BA490" s="34" t="str">
        <f t="shared" si="447"/>
        <v/>
      </c>
      <c r="BB490" s="34" t="str">
        <f t="shared" si="448"/>
        <v/>
      </c>
      <c r="BC490" s="34" t="str">
        <f t="shared" si="449"/>
        <v/>
      </c>
      <c r="BD490" s="34" t="str">
        <f t="shared" si="450"/>
        <v/>
      </c>
      <c r="BE490" s="34" t="str">
        <f t="shared" si="451"/>
        <v/>
      </c>
      <c r="BF490" s="34" t="str">
        <f t="shared" si="452"/>
        <v/>
      </c>
      <c r="BG490" s="34" t="str">
        <f t="shared" si="453"/>
        <v/>
      </c>
      <c r="BH490" s="34" t="str">
        <f t="shared" si="454"/>
        <v/>
      </c>
      <c r="BI490" s="34" t="str">
        <f t="shared" si="455"/>
        <v/>
      </c>
      <c r="BJ490" s="34" t="str">
        <f t="shared" si="456"/>
        <v/>
      </c>
      <c r="BK490" s="34" t="str">
        <f t="shared" si="457"/>
        <v/>
      </c>
      <c r="BL490" s="34" t="str">
        <f t="shared" si="458"/>
        <v/>
      </c>
      <c r="BM490" s="34" t="str">
        <f t="shared" si="459"/>
        <v/>
      </c>
      <c r="BN490" s="36" t="e">
        <f t="shared" si="397"/>
        <v>#DIV/0!</v>
      </c>
      <c r="BO490" s="36" t="e">
        <f t="shared" si="398"/>
        <v>#DIV/0!</v>
      </c>
      <c r="BP490" s="37" t="str">
        <f t="shared" si="409"/>
        <v/>
      </c>
      <c r="BQ490" s="37" t="str">
        <f t="shared" si="410"/>
        <v/>
      </c>
      <c r="BR490" s="37" t="str">
        <f t="shared" si="411"/>
        <v/>
      </c>
      <c r="BS490" s="37" t="str">
        <f t="shared" si="412"/>
        <v/>
      </c>
      <c r="BT490" s="37" t="str">
        <f t="shared" si="413"/>
        <v/>
      </c>
      <c r="BU490" s="37" t="str">
        <f t="shared" si="414"/>
        <v/>
      </c>
      <c r="BV490" s="37" t="str">
        <f t="shared" si="415"/>
        <v/>
      </c>
      <c r="BW490" s="37" t="str">
        <f t="shared" si="416"/>
        <v/>
      </c>
      <c r="BX490" s="37" t="str">
        <f t="shared" si="417"/>
        <v/>
      </c>
      <c r="BY490" s="37" t="str">
        <f t="shared" si="418"/>
        <v/>
      </c>
      <c r="BZ490" s="37" t="str">
        <f t="shared" si="419"/>
        <v/>
      </c>
      <c r="CA490" s="37" t="str">
        <f t="shared" si="420"/>
        <v/>
      </c>
      <c r="CB490" s="37" t="str">
        <f t="shared" si="421"/>
        <v/>
      </c>
      <c r="CC490" s="37" t="str">
        <f t="shared" si="422"/>
        <v/>
      </c>
      <c r="CD490" s="37" t="str">
        <f t="shared" si="423"/>
        <v/>
      </c>
      <c r="CE490" s="37" t="str">
        <f t="shared" si="424"/>
        <v/>
      </c>
      <c r="CF490" s="37" t="str">
        <f t="shared" si="425"/>
        <v/>
      </c>
      <c r="CG490" s="37" t="str">
        <f t="shared" si="426"/>
        <v/>
      </c>
      <c r="CH490" s="37" t="str">
        <f t="shared" si="427"/>
        <v/>
      </c>
      <c r="CI490" s="37" t="str">
        <f t="shared" si="428"/>
        <v/>
      </c>
    </row>
    <row r="491" spans="1:87" ht="12.75">
      <c r="A491" s="16"/>
      <c r="B491" s="14" t="str">
        <f>'Gene Table'!E490</f>
        <v>GPC1</v>
      </c>
      <c r="C491" s="14" t="s">
        <v>37</v>
      </c>
      <c r="D491" s="15" t="str">
        <f>IF(SUM('Test Sample Data'!D$3:D$98)&gt;10,IF(AND(ISNUMBER('Test Sample Data'!D490),'Test Sample Data'!D490&lt;$B$1,'Test Sample Data'!D490&gt;0),'Test Sample Data'!D490,$B$1),"")</f>
        <v/>
      </c>
      <c r="E491" s="15" t="str">
        <f>IF(SUM('Test Sample Data'!E$3:E$98)&gt;10,IF(AND(ISNUMBER('Test Sample Data'!E490),'Test Sample Data'!E490&lt;$B$1,'Test Sample Data'!E490&gt;0),'Test Sample Data'!E490,$B$1),"")</f>
        <v/>
      </c>
      <c r="F491" s="15" t="str">
        <f>IF(SUM('Test Sample Data'!F$3:F$98)&gt;10,IF(AND(ISNUMBER('Test Sample Data'!F490),'Test Sample Data'!F490&lt;$B$1,'Test Sample Data'!F490&gt;0),'Test Sample Data'!F490,$B$1),"")</f>
        <v/>
      </c>
      <c r="G491" s="15" t="str">
        <f>IF(SUM('Test Sample Data'!G$3:G$98)&gt;10,IF(AND(ISNUMBER('Test Sample Data'!G490),'Test Sample Data'!G490&lt;$B$1,'Test Sample Data'!G490&gt;0),'Test Sample Data'!G490,$B$1),"")</f>
        <v/>
      </c>
      <c r="H491" s="15" t="str">
        <f>IF(SUM('Test Sample Data'!H$3:H$98)&gt;10,IF(AND(ISNUMBER('Test Sample Data'!H490),'Test Sample Data'!H490&lt;$B$1,'Test Sample Data'!H490&gt;0),'Test Sample Data'!H490,$B$1),"")</f>
        <v/>
      </c>
      <c r="I491" s="15" t="str">
        <f>IF(SUM('Test Sample Data'!I$3:I$98)&gt;10,IF(AND(ISNUMBER('Test Sample Data'!I490),'Test Sample Data'!I490&lt;$B$1,'Test Sample Data'!I490&gt;0),'Test Sample Data'!I490,$B$1),"")</f>
        <v/>
      </c>
      <c r="J491" s="15" t="str">
        <f>IF(SUM('Test Sample Data'!J$3:J$98)&gt;10,IF(AND(ISNUMBER('Test Sample Data'!J490),'Test Sample Data'!J490&lt;$B$1,'Test Sample Data'!J490&gt;0),'Test Sample Data'!J490,$B$1),"")</f>
        <v/>
      </c>
      <c r="K491" s="15" t="str">
        <f>IF(SUM('Test Sample Data'!K$3:K$98)&gt;10,IF(AND(ISNUMBER('Test Sample Data'!K490),'Test Sample Data'!K490&lt;$B$1,'Test Sample Data'!K490&gt;0),'Test Sample Data'!K490,$B$1),"")</f>
        <v/>
      </c>
      <c r="L491" s="15" t="str">
        <f>IF(SUM('Test Sample Data'!L$3:L$98)&gt;10,IF(AND(ISNUMBER('Test Sample Data'!L490),'Test Sample Data'!L490&lt;$B$1,'Test Sample Data'!L490&gt;0),'Test Sample Data'!L490,$B$1),"")</f>
        <v/>
      </c>
      <c r="M491" s="15" t="str">
        <f>IF(SUM('Test Sample Data'!M$3:M$98)&gt;10,IF(AND(ISNUMBER('Test Sample Data'!M490),'Test Sample Data'!M490&lt;$B$1,'Test Sample Data'!M490&gt;0),'Test Sample Data'!M490,$B$1),"")</f>
        <v/>
      </c>
      <c r="N491" s="15" t="str">
        <f>'Gene Table'!E490</f>
        <v>GPC1</v>
      </c>
      <c r="O491" s="14" t="s">
        <v>37</v>
      </c>
      <c r="P491" s="15" t="str">
        <f>IF(SUM('Control Sample Data'!D$3:D$98)&gt;10,IF(AND(ISNUMBER('Control Sample Data'!D490),'Control Sample Data'!D490&lt;$B$1,'Control Sample Data'!D490&gt;0),'Control Sample Data'!D490,$B$1),"")</f>
        <v/>
      </c>
      <c r="Q491" s="15" t="str">
        <f>IF(SUM('Control Sample Data'!E$3:E$98)&gt;10,IF(AND(ISNUMBER('Control Sample Data'!E490),'Control Sample Data'!E490&lt;$B$1,'Control Sample Data'!E490&gt;0),'Control Sample Data'!E490,$B$1),"")</f>
        <v/>
      </c>
      <c r="R491" s="15" t="str">
        <f>IF(SUM('Control Sample Data'!F$3:F$98)&gt;10,IF(AND(ISNUMBER('Control Sample Data'!F490),'Control Sample Data'!F490&lt;$B$1,'Control Sample Data'!F490&gt;0),'Control Sample Data'!F490,$B$1),"")</f>
        <v/>
      </c>
      <c r="S491" s="15" t="str">
        <f>IF(SUM('Control Sample Data'!G$3:G$98)&gt;10,IF(AND(ISNUMBER('Control Sample Data'!G490),'Control Sample Data'!G490&lt;$B$1,'Control Sample Data'!G490&gt;0),'Control Sample Data'!G490,$B$1),"")</f>
        <v/>
      </c>
      <c r="T491" s="15" t="str">
        <f>IF(SUM('Control Sample Data'!H$3:H$98)&gt;10,IF(AND(ISNUMBER('Control Sample Data'!H490),'Control Sample Data'!H490&lt;$B$1,'Control Sample Data'!H490&gt;0),'Control Sample Data'!H490,$B$1),"")</f>
        <v/>
      </c>
      <c r="U491" s="15" t="str">
        <f>IF(SUM('Control Sample Data'!I$3:I$98)&gt;10,IF(AND(ISNUMBER('Control Sample Data'!I490),'Control Sample Data'!I490&lt;$B$1,'Control Sample Data'!I490&gt;0),'Control Sample Data'!I490,$B$1),"")</f>
        <v/>
      </c>
      <c r="V491" s="15" t="str">
        <f>IF(SUM('Control Sample Data'!J$3:J$98)&gt;10,IF(AND(ISNUMBER('Control Sample Data'!J490),'Control Sample Data'!J490&lt;$B$1,'Control Sample Data'!J490&gt;0),'Control Sample Data'!J490,$B$1),"")</f>
        <v/>
      </c>
      <c r="W491" s="15" t="str">
        <f>IF(SUM('Control Sample Data'!K$3:K$98)&gt;10,IF(AND(ISNUMBER('Control Sample Data'!K490),'Control Sample Data'!K490&lt;$B$1,'Control Sample Data'!K490&gt;0),'Control Sample Data'!K490,$B$1),"")</f>
        <v/>
      </c>
      <c r="X491" s="15" t="str">
        <f>IF(SUM('Control Sample Data'!L$3:L$98)&gt;10,IF(AND(ISNUMBER('Control Sample Data'!L490),'Control Sample Data'!L490&lt;$B$1,'Control Sample Data'!L490&gt;0),'Control Sample Data'!L490,$B$1),"")</f>
        <v/>
      </c>
      <c r="Y491" s="15" t="str">
        <f>IF(SUM('Control Sample Data'!M$3:M$98)&gt;10,IF(AND(ISNUMBER('Control Sample Data'!M490),'Control Sample Data'!M490&lt;$B$1,'Control Sample Data'!M490&gt;0),'Control Sample Data'!M490,$B$1),"")</f>
        <v/>
      </c>
      <c r="Z491" s="36" t="str">
        <f>IF(ISERROR(VLOOKUP('Choose Housekeeping Genes'!$C10,Calculations!$C$484:$M$579,2,0)),"",VLOOKUP('Choose Housekeeping Genes'!$C10,Calculations!$C$484:$M$579,2,0))</f>
        <v/>
      </c>
      <c r="AA491" s="36" t="str">
        <f>IF(ISERROR(VLOOKUP('Choose Housekeeping Genes'!$C10,Calculations!$C$484:$M$579,3,0)),"",VLOOKUP('Choose Housekeeping Genes'!$C10,Calculations!$C$484:$M$579,3,0))</f>
        <v/>
      </c>
      <c r="AB491" s="36" t="str">
        <f>IF(ISERROR(VLOOKUP('Choose Housekeeping Genes'!$C10,Calculations!$C$484:$M$579,4,0)),"",VLOOKUP('Choose Housekeeping Genes'!$C10,Calculations!$C$484:$M$579,4,0))</f>
        <v/>
      </c>
      <c r="AC491" s="36" t="str">
        <f>IF(ISERROR(VLOOKUP('Choose Housekeeping Genes'!$C10,Calculations!$C$484:$M$579,5,0)),"",VLOOKUP('Choose Housekeeping Genes'!$C10,Calculations!$C$484:$M$579,5,0))</f>
        <v/>
      </c>
      <c r="AD491" s="36" t="str">
        <f>IF(ISERROR(VLOOKUP('Choose Housekeeping Genes'!$C10,Calculations!$C$484:$M$579,6,0)),"",VLOOKUP('Choose Housekeeping Genes'!$C10,Calculations!$C$484:$M$579,6,0))</f>
        <v/>
      </c>
      <c r="AE491" s="36" t="str">
        <f>IF(ISERROR(VLOOKUP('Choose Housekeeping Genes'!$C10,Calculations!$C$484:$M$579,7,0)),"",VLOOKUP('Choose Housekeeping Genes'!$C10,Calculations!$C$484:$M$579,7,0))</f>
        <v/>
      </c>
      <c r="AF491" s="36" t="str">
        <f>IF(ISERROR(VLOOKUP('Choose Housekeeping Genes'!$C10,Calculations!$C$484:$M$579,8,0)),"",VLOOKUP('Choose Housekeeping Genes'!$C10,Calculations!$C$484:$M$579,8,0))</f>
        <v/>
      </c>
      <c r="AG491" s="36" t="str">
        <f>IF(ISERROR(VLOOKUP('Choose Housekeeping Genes'!$C10,Calculations!$C$484:$M$579,9,0)),"",VLOOKUP('Choose Housekeeping Genes'!$C10,Calculations!$C$484:$M$579,9,0))</f>
        <v/>
      </c>
      <c r="AH491" s="36" t="str">
        <f>IF(ISERROR(VLOOKUP('Choose Housekeeping Genes'!$C10,Calculations!$C$484:$M$579,10,0)),"",VLOOKUP('Choose Housekeeping Genes'!$C10,Calculations!$C$484:$M$579,10,0))</f>
        <v/>
      </c>
      <c r="AI491" s="36" t="str">
        <f>IF(ISERROR(VLOOKUP('Choose Housekeeping Genes'!$C10,Calculations!$C$484:$M$579,11,0)),"",VLOOKUP('Choose Housekeeping Genes'!$C10,Calculations!$C$484:$M$579,11,0))</f>
        <v/>
      </c>
      <c r="AJ491" s="36" t="str">
        <f>IF(ISERROR(VLOOKUP('Choose Housekeeping Genes'!$C10,Calculations!$C$484:AB$579,14,0)),"",VLOOKUP('Choose Housekeeping Genes'!$C10,Calculations!$C$484:AB$579,14,0))</f>
        <v/>
      </c>
      <c r="AK491" s="36" t="str">
        <f>IF(ISERROR(VLOOKUP('Choose Housekeeping Genes'!$C10,Calculations!$C$484:AC$579,15,0)),"",VLOOKUP('Choose Housekeeping Genes'!$C10,Calculations!$C$484:AC$579,15,0))</f>
        <v/>
      </c>
      <c r="AL491" s="36" t="str">
        <f>IF(ISERROR(VLOOKUP('Choose Housekeeping Genes'!$C10,Calculations!$C$484:AD$579,16,0)),"",VLOOKUP('Choose Housekeeping Genes'!$C10,Calculations!$C$484:AD$579,16,0))</f>
        <v/>
      </c>
      <c r="AM491" s="36" t="str">
        <f>IF(ISERROR(VLOOKUP('Choose Housekeeping Genes'!$C10,Calculations!$C$484:AE$579,17,0)),"",VLOOKUP('Choose Housekeeping Genes'!$C10,Calculations!$C$484:AE$579,17,0))</f>
        <v/>
      </c>
      <c r="AN491" s="36" t="str">
        <f>IF(ISERROR(VLOOKUP('Choose Housekeeping Genes'!$C10,Calculations!$C$484:AF$579,18,0)),"",VLOOKUP('Choose Housekeeping Genes'!$C10,Calculations!$C$484:AF$579,18,0))</f>
        <v/>
      </c>
      <c r="AO491" s="36" t="str">
        <f>IF(ISERROR(VLOOKUP('Choose Housekeeping Genes'!$C10,Calculations!$C$484:AG$579,19,0)),"",VLOOKUP('Choose Housekeeping Genes'!$C10,Calculations!$C$484:AG$579,19,0))</f>
        <v/>
      </c>
      <c r="AP491" s="36" t="str">
        <f>IF(ISERROR(VLOOKUP('Choose Housekeeping Genes'!$C10,Calculations!$C$484:AH$579,20,0)),"",VLOOKUP('Choose Housekeeping Genes'!$C10,Calculations!$C$484:AH$579,20,0))</f>
        <v/>
      </c>
      <c r="AQ491" s="36" t="str">
        <f>IF(ISERROR(VLOOKUP('Choose Housekeeping Genes'!$C10,Calculations!$C$484:AI$579,21,0)),"",VLOOKUP('Choose Housekeeping Genes'!$C10,Calculations!$C$484:AI$579,21,0))</f>
        <v/>
      </c>
      <c r="AR491" s="36" t="str">
        <f>IF(ISERROR(VLOOKUP('Choose Housekeeping Genes'!$C10,Calculations!$C$484:AJ$579,22,0)),"",VLOOKUP('Choose Housekeeping Genes'!$C10,Calculations!$C$484:AJ$579,22,0))</f>
        <v/>
      </c>
      <c r="AS491" s="36" t="str">
        <f>IF(ISERROR(VLOOKUP('Choose Housekeeping Genes'!$C10,Calculations!$C$484:AK$579,23,0)),"",VLOOKUP('Choose Housekeeping Genes'!$C10,Calculations!$C$484:AK$579,23,0))</f>
        <v/>
      </c>
      <c r="AT491" s="34" t="str">
        <f t="shared" si="440"/>
        <v/>
      </c>
      <c r="AU491" s="34" t="str">
        <f t="shared" si="441"/>
        <v/>
      </c>
      <c r="AV491" s="34" t="str">
        <f t="shared" si="442"/>
        <v/>
      </c>
      <c r="AW491" s="34" t="str">
        <f t="shared" si="443"/>
        <v/>
      </c>
      <c r="AX491" s="34" t="str">
        <f t="shared" si="444"/>
        <v/>
      </c>
      <c r="AY491" s="34" t="str">
        <f t="shared" si="445"/>
        <v/>
      </c>
      <c r="AZ491" s="34" t="str">
        <f t="shared" si="446"/>
        <v/>
      </c>
      <c r="BA491" s="34" t="str">
        <f t="shared" si="447"/>
        <v/>
      </c>
      <c r="BB491" s="34" t="str">
        <f t="shared" si="448"/>
        <v/>
      </c>
      <c r="BC491" s="34" t="str">
        <f t="shared" si="449"/>
        <v/>
      </c>
      <c r="BD491" s="34" t="str">
        <f t="shared" si="450"/>
        <v/>
      </c>
      <c r="BE491" s="34" t="str">
        <f t="shared" si="451"/>
        <v/>
      </c>
      <c r="BF491" s="34" t="str">
        <f t="shared" si="452"/>
        <v/>
      </c>
      <c r="BG491" s="34" t="str">
        <f t="shared" si="453"/>
        <v/>
      </c>
      <c r="BH491" s="34" t="str">
        <f t="shared" si="454"/>
        <v/>
      </c>
      <c r="BI491" s="34" t="str">
        <f t="shared" si="455"/>
        <v/>
      </c>
      <c r="BJ491" s="34" t="str">
        <f t="shared" si="456"/>
        <v/>
      </c>
      <c r="BK491" s="34" t="str">
        <f t="shared" si="457"/>
        <v/>
      </c>
      <c r="BL491" s="34" t="str">
        <f t="shared" si="458"/>
        <v/>
      </c>
      <c r="BM491" s="34" t="str">
        <f t="shared" si="459"/>
        <v/>
      </c>
      <c r="BN491" s="36" t="e">
        <f t="shared" si="397"/>
        <v>#DIV/0!</v>
      </c>
      <c r="BO491" s="36" t="e">
        <f t="shared" si="398"/>
        <v>#DIV/0!</v>
      </c>
      <c r="BP491" s="37" t="str">
        <f t="shared" si="409"/>
        <v/>
      </c>
      <c r="BQ491" s="37" t="str">
        <f t="shared" si="410"/>
        <v/>
      </c>
      <c r="BR491" s="37" t="str">
        <f t="shared" si="411"/>
        <v/>
      </c>
      <c r="BS491" s="37" t="str">
        <f t="shared" si="412"/>
        <v/>
      </c>
      <c r="BT491" s="37" t="str">
        <f t="shared" si="413"/>
        <v/>
      </c>
      <c r="BU491" s="37" t="str">
        <f t="shared" si="414"/>
        <v/>
      </c>
      <c r="BV491" s="37" t="str">
        <f t="shared" si="415"/>
        <v/>
      </c>
      <c r="BW491" s="37" t="str">
        <f t="shared" si="416"/>
        <v/>
      </c>
      <c r="BX491" s="37" t="str">
        <f t="shared" si="417"/>
        <v/>
      </c>
      <c r="BY491" s="37" t="str">
        <f t="shared" si="418"/>
        <v/>
      </c>
      <c r="BZ491" s="37" t="str">
        <f t="shared" si="419"/>
        <v/>
      </c>
      <c r="CA491" s="37" t="str">
        <f t="shared" si="420"/>
        <v/>
      </c>
      <c r="CB491" s="37" t="str">
        <f t="shared" si="421"/>
        <v/>
      </c>
      <c r="CC491" s="37" t="str">
        <f t="shared" si="422"/>
        <v/>
      </c>
      <c r="CD491" s="37" t="str">
        <f t="shared" si="423"/>
        <v/>
      </c>
      <c r="CE491" s="37" t="str">
        <f t="shared" si="424"/>
        <v/>
      </c>
      <c r="CF491" s="37" t="str">
        <f t="shared" si="425"/>
        <v/>
      </c>
      <c r="CG491" s="37" t="str">
        <f t="shared" si="426"/>
        <v/>
      </c>
      <c r="CH491" s="37" t="str">
        <f t="shared" si="427"/>
        <v/>
      </c>
      <c r="CI491" s="37" t="str">
        <f t="shared" si="428"/>
        <v/>
      </c>
    </row>
    <row r="492" spans="1:87" ht="12.75">
      <c r="A492" s="16"/>
      <c r="B492" s="14" t="str">
        <f>'Gene Table'!E491</f>
        <v>GP1BA</v>
      </c>
      <c r="C492" s="14" t="s">
        <v>41</v>
      </c>
      <c r="D492" s="15" t="str">
        <f>IF(SUM('Test Sample Data'!D$3:D$98)&gt;10,IF(AND(ISNUMBER('Test Sample Data'!D491),'Test Sample Data'!D491&lt;$B$1,'Test Sample Data'!D491&gt;0),'Test Sample Data'!D491,$B$1),"")</f>
        <v/>
      </c>
      <c r="E492" s="15" t="str">
        <f>IF(SUM('Test Sample Data'!E$3:E$98)&gt;10,IF(AND(ISNUMBER('Test Sample Data'!E491),'Test Sample Data'!E491&lt;$B$1,'Test Sample Data'!E491&gt;0),'Test Sample Data'!E491,$B$1),"")</f>
        <v/>
      </c>
      <c r="F492" s="15" t="str">
        <f>IF(SUM('Test Sample Data'!F$3:F$98)&gt;10,IF(AND(ISNUMBER('Test Sample Data'!F491),'Test Sample Data'!F491&lt;$B$1,'Test Sample Data'!F491&gt;0),'Test Sample Data'!F491,$B$1),"")</f>
        <v/>
      </c>
      <c r="G492" s="15" t="str">
        <f>IF(SUM('Test Sample Data'!G$3:G$98)&gt;10,IF(AND(ISNUMBER('Test Sample Data'!G491),'Test Sample Data'!G491&lt;$B$1,'Test Sample Data'!G491&gt;0),'Test Sample Data'!G491,$B$1),"")</f>
        <v/>
      </c>
      <c r="H492" s="15" t="str">
        <f>IF(SUM('Test Sample Data'!H$3:H$98)&gt;10,IF(AND(ISNUMBER('Test Sample Data'!H491),'Test Sample Data'!H491&lt;$B$1,'Test Sample Data'!H491&gt;0),'Test Sample Data'!H491,$B$1),"")</f>
        <v/>
      </c>
      <c r="I492" s="15" t="str">
        <f>IF(SUM('Test Sample Data'!I$3:I$98)&gt;10,IF(AND(ISNUMBER('Test Sample Data'!I491),'Test Sample Data'!I491&lt;$B$1,'Test Sample Data'!I491&gt;0),'Test Sample Data'!I491,$B$1),"")</f>
        <v/>
      </c>
      <c r="J492" s="15" t="str">
        <f>IF(SUM('Test Sample Data'!J$3:J$98)&gt;10,IF(AND(ISNUMBER('Test Sample Data'!J491),'Test Sample Data'!J491&lt;$B$1,'Test Sample Data'!J491&gt;0),'Test Sample Data'!J491,$B$1),"")</f>
        <v/>
      </c>
      <c r="K492" s="15" t="str">
        <f>IF(SUM('Test Sample Data'!K$3:K$98)&gt;10,IF(AND(ISNUMBER('Test Sample Data'!K491),'Test Sample Data'!K491&lt;$B$1,'Test Sample Data'!K491&gt;0),'Test Sample Data'!K491,$B$1),"")</f>
        <v/>
      </c>
      <c r="L492" s="15" t="str">
        <f>IF(SUM('Test Sample Data'!L$3:L$98)&gt;10,IF(AND(ISNUMBER('Test Sample Data'!L491),'Test Sample Data'!L491&lt;$B$1,'Test Sample Data'!L491&gt;0),'Test Sample Data'!L491,$B$1),"")</f>
        <v/>
      </c>
      <c r="M492" s="15" t="str">
        <f>IF(SUM('Test Sample Data'!M$3:M$98)&gt;10,IF(AND(ISNUMBER('Test Sample Data'!M491),'Test Sample Data'!M491&lt;$B$1,'Test Sample Data'!M491&gt;0),'Test Sample Data'!M491,$B$1),"")</f>
        <v/>
      </c>
      <c r="N492" s="15" t="str">
        <f>'Gene Table'!E491</f>
        <v>GP1BA</v>
      </c>
      <c r="O492" s="14" t="s">
        <v>41</v>
      </c>
      <c r="P492" s="15" t="str">
        <f>IF(SUM('Control Sample Data'!D$3:D$98)&gt;10,IF(AND(ISNUMBER('Control Sample Data'!D491),'Control Sample Data'!D491&lt;$B$1,'Control Sample Data'!D491&gt;0),'Control Sample Data'!D491,$B$1),"")</f>
        <v/>
      </c>
      <c r="Q492" s="15" t="str">
        <f>IF(SUM('Control Sample Data'!E$3:E$98)&gt;10,IF(AND(ISNUMBER('Control Sample Data'!E491),'Control Sample Data'!E491&lt;$B$1,'Control Sample Data'!E491&gt;0),'Control Sample Data'!E491,$B$1),"")</f>
        <v/>
      </c>
      <c r="R492" s="15" t="str">
        <f>IF(SUM('Control Sample Data'!F$3:F$98)&gt;10,IF(AND(ISNUMBER('Control Sample Data'!F491),'Control Sample Data'!F491&lt;$B$1,'Control Sample Data'!F491&gt;0),'Control Sample Data'!F491,$B$1),"")</f>
        <v/>
      </c>
      <c r="S492" s="15" t="str">
        <f>IF(SUM('Control Sample Data'!G$3:G$98)&gt;10,IF(AND(ISNUMBER('Control Sample Data'!G491),'Control Sample Data'!G491&lt;$B$1,'Control Sample Data'!G491&gt;0),'Control Sample Data'!G491,$B$1),"")</f>
        <v/>
      </c>
      <c r="T492" s="15" t="str">
        <f>IF(SUM('Control Sample Data'!H$3:H$98)&gt;10,IF(AND(ISNUMBER('Control Sample Data'!H491),'Control Sample Data'!H491&lt;$B$1,'Control Sample Data'!H491&gt;0),'Control Sample Data'!H491,$B$1),"")</f>
        <v/>
      </c>
      <c r="U492" s="15" t="str">
        <f>IF(SUM('Control Sample Data'!I$3:I$98)&gt;10,IF(AND(ISNUMBER('Control Sample Data'!I491),'Control Sample Data'!I491&lt;$B$1,'Control Sample Data'!I491&gt;0),'Control Sample Data'!I491,$B$1),"")</f>
        <v/>
      </c>
      <c r="V492" s="15" t="str">
        <f>IF(SUM('Control Sample Data'!J$3:J$98)&gt;10,IF(AND(ISNUMBER('Control Sample Data'!J491),'Control Sample Data'!J491&lt;$B$1,'Control Sample Data'!J491&gt;0),'Control Sample Data'!J491,$B$1),"")</f>
        <v/>
      </c>
      <c r="W492" s="15" t="str">
        <f>IF(SUM('Control Sample Data'!K$3:K$98)&gt;10,IF(AND(ISNUMBER('Control Sample Data'!K491),'Control Sample Data'!K491&lt;$B$1,'Control Sample Data'!K491&gt;0),'Control Sample Data'!K491,$B$1),"")</f>
        <v/>
      </c>
      <c r="X492" s="15" t="str">
        <f>IF(SUM('Control Sample Data'!L$3:L$98)&gt;10,IF(AND(ISNUMBER('Control Sample Data'!L491),'Control Sample Data'!L491&lt;$B$1,'Control Sample Data'!L491&gt;0),'Control Sample Data'!L491,$B$1),"")</f>
        <v/>
      </c>
      <c r="Y492" s="15" t="str">
        <f>IF(SUM('Control Sample Data'!M$3:M$98)&gt;10,IF(AND(ISNUMBER('Control Sample Data'!M491),'Control Sample Data'!M491&lt;$B$1,'Control Sample Data'!M491&gt;0),'Control Sample Data'!M491,$B$1),"")</f>
        <v/>
      </c>
      <c r="Z492" s="36" t="str">
        <f>IF(ISERROR(VLOOKUP('Choose Housekeeping Genes'!$C11,Calculations!$C$484:$M$579,2,0)),"",VLOOKUP('Choose Housekeeping Genes'!$C11,Calculations!$C$484:$M$579,2,0))</f>
        <v/>
      </c>
      <c r="AA492" s="36" t="str">
        <f>IF(ISERROR(VLOOKUP('Choose Housekeeping Genes'!$C11,Calculations!$C$484:$M$579,3,0)),"",VLOOKUP('Choose Housekeeping Genes'!$C11,Calculations!$C$484:$M$579,3,0))</f>
        <v/>
      </c>
      <c r="AB492" s="36" t="str">
        <f>IF(ISERROR(VLOOKUP('Choose Housekeeping Genes'!$C11,Calculations!$C$484:$M$579,4,0)),"",VLOOKUP('Choose Housekeeping Genes'!$C11,Calculations!$C$484:$M$579,4,0))</f>
        <v/>
      </c>
      <c r="AC492" s="36" t="str">
        <f>IF(ISERROR(VLOOKUP('Choose Housekeeping Genes'!$C11,Calculations!$C$484:$M$579,5,0)),"",VLOOKUP('Choose Housekeeping Genes'!$C11,Calculations!$C$484:$M$579,5,0))</f>
        <v/>
      </c>
      <c r="AD492" s="36" t="str">
        <f>IF(ISERROR(VLOOKUP('Choose Housekeeping Genes'!$C11,Calculations!$C$484:$M$579,6,0)),"",VLOOKUP('Choose Housekeeping Genes'!$C11,Calculations!$C$484:$M$579,6,0))</f>
        <v/>
      </c>
      <c r="AE492" s="36" t="str">
        <f>IF(ISERROR(VLOOKUP('Choose Housekeeping Genes'!$C11,Calculations!$C$484:$M$579,7,0)),"",VLOOKUP('Choose Housekeeping Genes'!$C11,Calculations!$C$484:$M$579,7,0))</f>
        <v/>
      </c>
      <c r="AF492" s="36" t="str">
        <f>IF(ISERROR(VLOOKUP('Choose Housekeeping Genes'!$C11,Calculations!$C$484:$M$579,8,0)),"",VLOOKUP('Choose Housekeeping Genes'!$C11,Calculations!$C$484:$M$579,8,0))</f>
        <v/>
      </c>
      <c r="AG492" s="36" t="str">
        <f>IF(ISERROR(VLOOKUP('Choose Housekeeping Genes'!$C11,Calculations!$C$484:$M$579,9,0)),"",VLOOKUP('Choose Housekeeping Genes'!$C11,Calculations!$C$484:$M$579,9,0))</f>
        <v/>
      </c>
      <c r="AH492" s="36" t="str">
        <f>IF(ISERROR(VLOOKUP('Choose Housekeeping Genes'!$C11,Calculations!$C$484:$M$579,10,0)),"",VLOOKUP('Choose Housekeeping Genes'!$C11,Calculations!$C$484:$M$579,10,0))</f>
        <v/>
      </c>
      <c r="AI492" s="36" t="str">
        <f>IF(ISERROR(VLOOKUP('Choose Housekeeping Genes'!$C11,Calculations!$C$484:$M$579,11,0)),"",VLOOKUP('Choose Housekeeping Genes'!$C11,Calculations!$C$484:$M$579,11,0))</f>
        <v/>
      </c>
      <c r="AJ492" s="36" t="str">
        <f>IF(ISERROR(VLOOKUP('Choose Housekeeping Genes'!$C11,Calculations!$C$484:AB$579,14,0)),"",VLOOKUP('Choose Housekeeping Genes'!$C11,Calculations!$C$484:AB$579,14,0))</f>
        <v/>
      </c>
      <c r="AK492" s="36" t="str">
        <f>IF(ISERROR(VLOOKUP('Choose Housekeeping Genes'!$C11,Calculations!$C$484:AC$579,15,0)),"",VLOOKUP('Choose Housekeeping Genes'!$C11,Calculations!$C$484:AC$579,15,0))</f>
        <v/>
      </c>
      <c r="AL492" s="36" t="str">
        <f>IF(ISERROR(VLOOKUP('Choose Housekeeping Genes'!$C11,Calculations!$C$484:AD$579,16,0)),"",VLOOKUP('Choose Housekeeping Genes'!$C11,Calculations!$C$484:AD$579,16,0))</f>
        <v/>
      </c>
      <c r="AM492" s="36" t="str">
        <f>IF(ISERROR(VLOOKUP('Choose Housekeeping Genes'!$C11,Calculations!$C$484:AE$579,17,0)),"",VLOOKUP('Choose Housekeeping Genes'!$C11,Calculations!$C$484:AE$579,17,0))</f>
        <v/>
      </c>
      <c r="AN492" s="36" t="str">
        <f>IF(ISERROR(VLOOKUP('Choose Housekeeping Genes'!$C11,Calculations!$C$484:AF$579,18,0)),"",VLOOKUP('Choose Housekeeping Genes'!$C11,Calculations!$C$484:AF$579,18,0))</f>
        <v/>
      </c>
      <c r="AO492" s="36" t="str">
        <f>IF(ISERROR(VLOOKUP('Choose Housekeeping Genes'!$C11,Calculations!$C$484:AG$579,19,0)),"",VLOOKUP('Choose Housekeeping Genes'!$C11,Calculations!$C$484:AG$579,19,0))</f>
        <v/>
      </c>
      <c r="AP492" s="36" t="str">
        <f>IF(ISERROR(VLOOKUP('Choose Housekeeping Genes'!$C11,Calculations!$C$484:AH$579,20,0)),"",VLOOKUP('Choose Housekeeping Genes'!$C11,Calculations!$C$484:AH$579,20,0))</f>
        <v/>
      </c>
      <c r="AQ492" s="36" t="str">
        <f>IF(ISERROR(VLOOKUP('Choose Housekeeping Genes'!$C11,Calculations!$C$484:AI$579,21,0)),"",VLOOKUP('Choose Housekeeping Genes'!$C11,Calculations!$C$484:AI$579,21,0))</f>
        <v/>
      </c>
      <c r="AR492" s="36" t="str">
        <f>IF(ISERROR(VLOOKUP('Choose Housekeeping Genes'!$C11,Calculations!$C$484:AJ$579,22,0)),"",VLOOKUP('Choose Housekeeping Genes'!$C11,Calculations!$C$484:AJ$579,22,0))</f>
        <v/>
      </c>
      <c r="AS492" s="36" t="str">
        <f>IF(ISERROR(VLOOKUP('Choose Housekeeping Genes'!$C11,Calculations!$C$484:AK$579,23,0)),"",VLOOKUP('Choose Housekeeping Genes'!$C11,Calculations!$C$484:AK$579,23,0))</f>
        <v/>
      </c>
      <c r="AT492" s="34" t="str">
        <f t="shared" si="440"/>
        <v/>
      </c>
      <c r="AU492" s="34" t="str">
        <f t="shared" si="441"/>
        <v/>
      </c>
      <c r="AV492" s="34" t="str">
        <f t="shared" si="442"/>
        <v/>
      </c>
      <c r="AW492" s="34" t="str">
        <f t="shared" si="443"/>
        <v/>
      </c>
      <c r="AX492" s="34" t="str">
        <f t="shared" si="444"/>
        <v/>
      </c>
      <c r="AY492" s="34" t="str">
        <f t="shared" si="445"/>
        <v/>
      </c>
      <c r="AZ492" s="34" t="str">
        <f t="shared" si="446"/>
        <v/>
      </c>
      <c r="BA492" s="34" t="str">
        <f t="shared" si="447"/>
        <v/>
      </c>
      <c r="BB492" s="34" t="str">
        <f t="shared" si="448"/>
        <v/>
      </c>
      <c r="BC492" s="34" t="str">
        <f t="shared" si="449"/>
        <v/>
      </c>
      <c r="BD492" s="34" t="str">
        <f t="shared" si="450"/>
        <v/>
      </c>
      <c r="BE492" s="34" t="str">
        <f t="shared" si="451"/>
        <v/>
      </c>
      <c r="BF492" s="34" t="str">
        <f t="shared" si="452"/>
        <v/>
      </c>
      <c r="BG492" s="34" t="str">
        <f t="shared" si="453"/>
        <v/>
      </c>
      <c r="BH492" s="34" t="str">
        <f t="shared" si="454"/>
        <v/>
      </c>
      <c r="BI492" s="34" t="str">
        <f t="shared" si="455"/>
        <v/>
      </c>
      <c r="BJ492" s="34" t="str">
        <f t="shared" si="456"/>
        <v/>
      </c>
      <c r="BK492" s="34" t="str">
        <f t="shared" si="457"/>
        <v/>
      </c>
      <c r="BL492" s="34" t="str">
        <f t="shared" si="458"/>
        <v/>
      </c>
      <c r="BM492" s="34" t="str">
        <f t="shared" si="459"/>
        <v/>
      </c>
      <c r="BN492" s="36" t="e">
        <f t="shared" si="397"/>
        <v>#DIV/0!</v>
      </c>
      <c r="BO492" s="36" t="e">
        <f t="shared" si="398"/>
        <v>#DIV/0!</v>
      </c>
      <c r="BP492" s="37" t="str">
        <f t="shared" si="409"/>
        <v/>
      </c>
      <c r="BQ492" s="37" t="str">
        <f t="shared" si="410"/>
        <v/>
      </c>
      <c r="BR492" s="37" t="str">
        <f t="shared" si="411"/>
        <v/>
      </c>
      <c r="BS492" s="37" t="str">
        <f t="shared" si="412"/>
        <v/>
      </c>
      <c r="BT492" s="37" t="str">
        <f t="shared" si="413"/>
        <v/>
      </c>
      <c r="BU492" s="37" t="str">
        <f t="shared" si="414"/>
        <v/>
      </c>
      <c r="BV492" s="37" t="str">
        <f t="shared" si="415"/>
        <v/>
      </c>
      <c r="BW492" s="37" t="str">
        <f t="shared" si="416"/>
        <v/>
      </c>
      <c r="BX492" s="37" t="str">
        <f t="shared" si="417"/>
        <v/>
      </c>
      <c r="BY492" s="37" t="str">
        <f t="shared" si="418"/>
        <v/>
      </c>
      <c r="BZ492" s="37" t="str">
        <f t="shared" si="419"/>
        <v/>
      </c>
      <c r="CA492" s="37" t="str">
        <f t="shared" si="420"/>
        <v/>
      </c>
      <c r="CB492" s="37" t="str">
        <f t="shared" si="421"/>
        <v/>
      </c>
      <c r="CC492" s="37" t="str">
        <f t="shared" si="422"/>
        <v/>
      </c>
      <c r="CD492" s="37" t="str">
        <f t="shared" si="423"/>
        <v/>
      </c>
      <c r="CE492" s="37" t="str">
        <f t="shared" si="424"/>
        <v/>
      </c>
      <c r="CF492" s="37" t="str">
        <f t="shared" si="425"/>
        <v/>
      </c>
      <c r="CG492" s="37" t="str">
        <f t="shared" si="426"/>
        <v/>
      </c>
      <c r="CH492" s="37" t="str">
        <f t="shared" si="427"/>
        <v/>
      </c>
      <c r="CI492" s="37" t="str">
        <f t="shared" si="428"/>
        <v/>
      </c>
    </row>
    <row r="493" spans="1:87" ht="12.75">
      <c r="A493" s="16"/>
      <c r="B493" s="14" t="str">
        <f>'Gene Table'!E492</f>
        <v>GNRHR</v>
      </c>
      <c r="C493" s="14" t="s">
        <v>45</v>
      </c>
      <c r="D493" s="15" t="str">
        <f>IF(SUM('Test Sample Data'!D$3:D$98)&gt;10,IF(AND(ISNUMBER('Test Sample Data'!D492),'Test Sample Data'!D492&lt;$B$1,'Test Sample Data'!D492&gt;0),'Test Sample Data'!D492,$B$1),"")</f>
        <v/>
      </c>
      <c r="E493" s="15" t="str">
        <f>IF(SUM('Test Sample Data'!E$3:E$98)&gt;10,IF(AND(ISNUMBER('Test Sample Data'!E492),'Test Sample Data'!E492&lt;$B$1,'Test Sample Data'!E492&gt;0),'Test Sample Data'!E492,$B$1),"")</f>
        <v/>
      </c>
      <c r="F493" s="15" t="str">
        <f>IF(SUM('Test Sample Data'!F$3:F$98)&gt;10,IF(AND(ISNUMBER('Test Sample Data'!F492),'Test Sample Data'!F492&lt;$B$1,'Test Sample Data'!F492&gt;0),'Test Sample Data'!F492,$B$1),"")</f>
        <v/>
      </c>
      <c r="G493" s="15" t="str">
        <f>IF(SUM('Test Sample Data'!G$3:G$98)&gt;10,IF(AND(ISNUMBER('Test Sample Data'!G492),'Test Sample Data'!G492&lt;$B$1,'Test Sample Data'!G492&gt;0),'Test Sample Data'!G492,$B$1),"")</f>
        <v/>
      </c>
      <c r="H493" s="15" t="str">
        <f>IF(SUM('Test Sample Data'!H$3:H$98)&gt;10,IF(AND(ISNUMBER('Test Sample Data'!H492),'Test Sample Data'!H492&lt;$B$1,'Test Sample Data'!H492&gt;0),'Test Sample Data'!H492,$B$1),"")</f>
        <v/>
      </c>
      <c r="I493" s="15" t="str">
        <f>IF(SUM('Test Sample Data'!I$3:I$98)&gt;10,IF(AND(ISNUMBER('Test Sample Data'!I492),'Test Sample Data'!I492&lt;$B$1,'Test Sample Data'!I492&gt;0),'Test Sample Data'!I492,$B$1),"")</f>
        <v/>
      </c>
      <c r="J493" s="15" t="str">
        <f>IF(SUM('Test Sample Data'!J$3:J$98)&gt;10,IF(AND(ISNUMBER('Test Sample Data'!J492),'Test Sample Data'!J492&lt;$B$1,'Test Sample Data'!J492&gt;0),'Test Sample Data'!J492,$B$1),"")</f>
        <v/>
      </c>
      <c r="K493" s="15" t="str">
        <f>IF(SUM('Test Sample Data'!K$3:K$98)&gt;10,IF(AND(ISNUMBER('Test Sample Data'!K492),'Test Sample Data'!K492&lt;$B$1,'Test Sample Data'!K492&gt;0),'Test Sample Data'!K492,$B$1),"")</f>
        <v/>
      </c>
      <c r="L493" s="15" t="str">
        <f>IF(SUM('Test Sample Data'!L$3:L$98)&gt;10,IF(AND(ISNUMBER('Test Sample Data'!L492),'Test Sample Data'!L492&lt;$B$1,'Test Sample Data'!L492&gt;0),'Test Sample Data'!L492,$B$1),"")</f>
        <v/>
      </c>
      <c r="M493" s="15" t="str">
        <f>IF(SUM('Test Sample Data'!M$3:M$98)&gt;10,IF(AND(ISNUMBER('Test Sample Data'!M492),'Test Sample Data'!M492&lt;$B$1,'Test Sample Data'!M492&gt;0),'Test Sample Data'!M492,$B$1),"")</f>
        <v/>
      </c>
      <c r="N493" s="15" t="str">
        <f>'Gene Table'!E492</f>
        <v>GNRHR</v>
      </c>
      <c r="O493" s="14" t="s">
        <v>45</v>
      </c>
      <c r="P493" s="15" t="str">
        <f>IF(SUM('Control Sample Data'!D$3:D$98)&gt;10,IF(AND(ISNUMBER('Control Sample Data'!D492),'Control Sample Data'!D492&lt;$B$1,'Control Sample Data'!D492&gt;0),'Control Sample Data'!D492,$B$1),"")</f>
        <v/>
      </c>
      <c r="Q493" s="15" t="str">
        <f>IF(SUM('Control Sample Data'!E$3:E$98)&gt;10,IF(AND(ISNUMBER('Control Sample Data'!E492),'Control Sample Data'!E492&lt;$B$1,'Control Sample Data'!E492&gt;0),'Control Sample Data'!E492,$B$1),"")</f>
        <v/>
      </c>
      <c r="R493" s="15" t="str">
        <f>IF(SUM('Control Sample Data'!F$3:F$98)&gt;10,IF(AND(ISNUMBER('Control Sample Data'!F492),'Control Sample Data'!F492&lt;$B$1,'Control Sample Data'!F492&gt;0),'Control Sample Data'!F492,$B$1),"")</f>
        <v/>
      </c>
      <c r="S493" s="15" t="str">
        <f>IF(SUM('Control Sample Data'!G$3:G$98)&gt;10,IF(AND(ISNUMBER('Control Sample Data'!G492),'Control Sample Data'!G492&lt;$B$1,'Control Sample Data'!G492&gt;0),'Control Sample Data'!G492,$B$1),"")</f>
        <v/>
      </c>
      <c r="T493" s="15" t="str">
        <f>IF(SUM('Control Sample Data'!H$3:H$98)&gt;10,IF(AND(ISNUMBER('Control Sample Data'!H492),'Control Sample Data'!H492&lt;$B$1,'Control Sample Data'!H492&gt;0),'Control Sample Data'!H492,$B$1),"")</f>
        <v/>
      </c>
      <c r="U493" s="15" t="str">
        <f>IF(SUM('Control Sample Data'!I$3:I$98)&gt;10,IF(AND(ISNUMBER('Control Sample Data'!I492),'Control Sample Data'!I492&lt;$B$1,'Control Sample Data'!I492&gt;0),'Control Sample Data'!I492,$B$1),"")</f>
        <v/>
      </c>
      <c r="V493" s="15" t="str">
        <f>IF(SUM('Control Sample Data'!J$3:J$98)&gt;10,IF(AND(ISNUMBER('Control Sample Data'!J492),'Control Sample Data'!J492&lt;$B$1,'Control Sample Data'!J492&gt;0),'Control Sample Data'!J492,$B$1),"")</f>
        <v/>
      </c>
      <c r="W493" s="15" t="str">
        <f>IF(SUM('Control Sample Data'!K$3:K$98)&gt;10,IF(AND(ISNUMBER('Control Sample Data'!K492),'Control Sample Data'!K492&lt;$B$1,'Control Sample Data'!K492&gt;0),'Control Sample Data'!K492,$B$1),"")</f>
        <v/>
      </c>
      <c r="X493" s="15" t="str">
        <f>IF(SUM('Control Sample Data'!L$3:L$98)&gt;10,IF(AND(ISNUMBER('Control Sample Data'!L492),'Control Sample Data'!L492&lt;$B$1,'Control Sample Data'!L492&gt;0),'Control Sample Data'!L492,$B$1),"")</f>
        <v/>
      </c>
      <c r="Y493" s="15" t="str">
        <f>IF(SUM('Control Sample Data'!M$3:M$98)&gt;10,IF(AND(ISNUMBER('Control Sample Data'!M492),'Control Sample Data'!M492&lt;$B$1,'Control Sample Data'!M492&gt;0),'Control Sample Data'!M492,$B$1),"")</f>
        <v/>
      </c>
      <c r="Z493" s="36" t="str">
        <f>IF(ISERROR(VLOOKUP('Choose Housekeeping Genes'!$C12,Calculations!$C$484:$M$579,2,0)),"",VLOOKUP('Choose Housekeeping Genes'!$C12,Calculations!$C$484:$M$579,2,0))</f>
        <v/>
      </c>
      <c r="AA493" s="36" t="str">
        <f>IF(ISERROR(VLOOKUP('Choose Housekeeping Genes'!$C12,Calculations!$C$484:$M$579,3,0)),"",VLOOKUP('Choose Housekeeping Genes'!$C12,Calculations!$C$484:$M$579,3,0))</f>
        <v/>
      </c>
      <c r="AB493" s="36" t="str">
        <f>IF(ISERROR(VLOOKUP('Choose Housekeeping Genes'!$C12,Calculations!$C$484:$M$579,4,0)),"",VLOOKUP('Choose Housekeeping Genes'!$C12,Calculations!$C$484:$M$579,4,0))</f>
        <v/>
      </c>
      <c r="AC493" s="36" t="str">
        <f>IF(ISERROR(VLOOKUP('Choose Housekeeping Genes'!$C12,Calculations!$C$484:$M$579,5,0)),"",VLOOKUP('Choose Housekeeping Genes'!$C12,Calculations!$C$484:$M$579,5,0))</f>
        <v/>
      </c>
      <c r="AD493" s="36" t="str">
        <f>IF(ISERROR(VLOOKUP('Choose Housekeeping Genes'!$C12,Calculations!$C$484:$M$579,6,0)),"",VLOOKUP('Choose Housekeeping Genes'!$C12,Calculations!$C$484:$M$579,6,0))</f>
        <v/>
      </c>
      <c r="AE493" s="36" t="str">
        <f>IF(ISERROR(VLOOKUP('Choose Housekeeping Genes'!$C12,Calculations!$C$484:$M$579,7,0)),"",VLOOKUP('Choose Housekeeping Genes'!$C12,Calculations!$C$484:$M$579,7,0))</f>
        <v/>
      </c>
      <c r="AF493" s="36" t="str">
        <f>IF(ISERROR(VLOOKUP('Choose Housekeeping Genes'!$C12,Calculations!$C$484:$M$579,8,0)),"",VLOOKUP('Choose Housekeeping Genes'!$C12,Calculations!$C$484:$M$579,8,0))</f>
        <v/>
      </c>
      <c r="AG493" s="36" t="str">
        <f>IF(ISERROR(VLOOKUP('Choose Housekeeping Genes'!$C12,Calculations!$C$484:$M$579,9,0)),"",VLOOKUP('Choose Housekeeping Genes'!$C12,Calculations!$C$484:$M$579,9,0))</f>
        <v/>
      </c>
      <c r="AH493" s="36" t="str">
        <f>IF(ISERROR(VLOOKUP('Choose Housekeeping Genes'!$C12,Calculations!$C$484:$M$579,10,0)),"",VLOOKUP('Choose Housekeeping Genes'!$C12,Calculations!$C$484:$M$579,10,0))</f>
        <v/>
      </c>
      <c r="AI493" s="36" t="str">
        <f>IF(ISERROR(VLOOKUP('Choose Housekeeping Genes'!$C12,Calculations!$C$484:$M$579,11,0)),"",VLOOKUP('Choose Housekeeping Genes'!$C12,Calculations!$C$484:$M$579,11,0))</f>
        <v/>
      </c>
      <c r="AJ493" s="36" t="str">
        <f>IF(ISERROR(VLOOKUP('Choose Housekeeping Genes'!$C12,Calculations!$C$484:AB$579,14,0)),"",VLOOKUP('Choose Housekeeping Genes'!$C12,Calculations!$C$484:AB$579,14,0))</f>
        <v/>
      </c>
      <c r="AK493" s="36" t="str">
        <f>IF(ISERROR(VLOOKUP('Choose Housekeeping Genes'!$C12,Calculations!$C$484:AC$579,15,0)),"",VLOOKUP('Choose Housekeeping Genes'!$C12,Calculations!$C$484:AC$579,15,0))</f>
        <v/>
      </c>
      <c r="AL493" s="36" t="str">
        <f>IF(ISERROR(VLOOKUP('Choose Housekeeping Genes'!$C12,Calculations!$C$484:AD$579,16,0)),"",VLOOKUP('Choose Housekeeping Genes'!$C12,Calculations!$C$484:AD$579,16,0))</f>
        <v/>
      </c>
      <c r="AM493" s="36" t="str">
        <f>IF(ISERROR(VLOOKUP('Choose Housekeeping Genes'!$C12,Calculations!$C$484:AE$579,17,0)),"",VLOOKUP('Choose Housekeeping Genes'!$C12,Calculations!$C$484:AE$579,17,0))</f>
        <v/>
      </c>
      <c r="AN493" s="36" t="str">
        <f>IF(ISERROR(VLOOKUP('Choose Housekeeping Genes'!$C12,Calculations!$C$484:AF$579,18,0)),"",VLOOKUP('Choose Housekeeping Genes'!$C12,Calculations!$C$484:AF$579,18,0))</f>
        <v/>
      </c>
      <c r="AO493" s="36" t="str">
        <f>IF(ISERROR(VLOOKUP('Choose Housekeeping Genes'!$C12,Calculations!$C$484:AG$579,19,0)),"",VLOOKUP('Choose Housekeeping Genes'!$C12,Calculations!$C$484:AG$579,19,0))</f>
        <v/>
      </c>
      <c r="AP493" s="36" t="str">
        <f>IF(ISERROR(VLOOKUP('Choose Housekeeping Genes'!$C12,Calculations!$C$484:AH$579,20,0)),"",VLOOKUP('Choose Housekeeping Genes'!$C12,Calculations!$C$484:AH$579,20,0))</f>
        <v/>
      </c>
      <c r="AQ493" s="36" t="str">
        <f>IF(ISERROR(VLOOKUP('Choose Housekeeping Genes'!$C12,Calculations!$C$484:AI$579,21,0)),"",VLOOKUP('Choose Housekeeping Genes'!$C12,Calculations!$C$484:AI$579,21,0))</f>
        <v/>
      </c>
      <c r="AR493" s="36" t="str">
        <f>IF(ISERROR(VLOOKUP('Choose Housekeeping Genes'!$C12,Calculations!$C$484:AJ$579,22,0)),"",VLOOKUP('Choose Housekeeping Genes'!$C12,Calculations!$C$484:AJ$579,22,0))</f>
        <v/>
      </c>
      <c r="AS493" s="36" t="str">
        <f>IF(ISERROR(VLOOKUP('Choose Housekeeping Genes'!$C12,Calculations!$C$484:AK$579,23,0)),"",VLOOKUP('Choose Housekeeping Genes'!$C12,Calculations!$C$484:AK$579,23,0))</f>
        <v/>
      </c>
      <c r="AT493" s="34" t="str">
        <f t="shared" si="440"/>
        <v/>
      </c>
      <c r="AU493" s="34" t="str">
        <f t="shared" si="441"/>
        <v/>
      </c>
      <c r="AV493" s="34" t="str">
        <f t="shared" si="442"/>
        <v/>
      </c>
      <c r="AW493" s="34" t="str">
        <f t="shared" si="443"/>
        <v/>
      </c>
      <c r="AX493" s="34" t="str">
        <f t="shared" si="444"/>
        <v/>
      </c>
      <c r="AY493" s="34" t="str">
        <f t="shared" si="445"/>
        <v/>
      </c>
      <c r="AZ493" s="34" t="str">
        <f t="shared" si="446"/>
        <v/>
      </c>
      <c r="BA493" s="34" t="str">
        <f t="shared" si="447"/>
        <v/>
      </c>
      <c r="BB493" s="34" t="str">
        <f t="shared" si="448"/>
        <v/>
      </c>
      <c r="BC493" s="34" t="str">
        <f t="shared" si="449"/>
        <v/>
      </c>
      <c r="BD493" s="34" t="str">
        <f t="shared" si="450"/>
        <v/>
      </c>
      <c r="BE493" s="34" t="str">
        <f t="shared" si="451"/>
        <v/>
      </c>
      <c r="BF493" s="34" t="str">
        <f t="shared" si="452"/>
        <v/>
      </c>
      <c r="BG493" s="34" t="str">
        <f t="shared" si="453"/>
        <v/>
      </c>
      <c r="BH493" s="34" t="str">
        <f t="shared" si="454"/>
        <v/>
      </c>
      <c r="BI493" s="34" t="str">
        <f t="shared" si="455"/>
        <v/>
      </c>
      <c r="BJ493" s="34" t="str">
        <f t="shared" si="456"/>
        <v/>
      </c>
      <c r="BK493" s="34" t="str">
        <f t="shared" si="457"/>
        <v/>
      </c>
      <c r="BL493" s="34" t="str">
        <f t="shared" si="458"/>
        <v/>
      </c>
      <c r="BM493" s="34" t="str">
        <f t="shared" si="459"/>
        <v/>
      </c>
      <c r="BN493" s="36" t="e">
        <f t="shared" si="397"/>
        <v>#DIV/0!</v>
      </c>
      <c r="BO493" s="36" t="e">
        <f t="shared" si="398"/>
        <v>#DIV/0!</v>
      </c>
      <c r="BP493" s="37" t="str">
        <f t="shared" si="409"/>
        <v/>
      </c>
      <c r="BQ493" s="37" t="str">
        <f t="shared" si="410"/>
        <v/>
      </c>
      <c r="BR493" s="37" t="str">
        <f t="shared" si="411"/>
        <v/>
      </c>
      <c r="BS493" s="37" t="str">
        <f t="shared" si="412"/>
        <v/>
      </c>
      <c r="BT493" s="37" t="str">
        <f t="shared" si="413"/>
        <v/>
      </c>
      <c r="BU493" s="37" t="str">
        <f t="shared" si="414"/>
        <v/>
      </c>
      <c r="BV493" s="37" t="str">
        <f t="shared" si="415"/>
        <v/>
      </c>
      <c r="BW493" s="37" t="str">
        <f t="shared" si="416"/>
        <v/>
      </c>
      <c r="BX493" s="37" t="str">
        <f t="shared" si="417"/>
        <v/>
      </c>
      <c r="BY493" s="37" t="str">
        <f t="shared" si="418"/>
        <v/>
      </c>
      <c r="BZ493" s="37" t="str">
        <f t="shared" si="419"/>
        <v/>
      </c>
      <c r="CA493" s="37" t="str">
        <f t="shared" si="420"/>
        <v/>
      </c>
      <c r="CB493" s="37" t="str">
        <f t="shared" si="421"/>
        <v/>
      </c>
      <c r="CC493" s="37" t="str">
        <f t="shared" si="422"/>
        <v/>
      </c>
      <c r="CD493" s="37" t="str">
        <f t="shared" si="423"/>
        <v/>
      </c>
      <c r="CE493" s="37" t="str">
        <f t="shared" si="424"/>
        <v/>
      </c>
      <c r="CF493" s="37" t="str">
        <f t="shared" si="425"/>
        <v/>
      </c>
      <c r="CG493" s="37" t="str">
        <f t="shared" si="426"/>
        <v/>
      </c>
      <c r="CH493" s="37" t="str">
        <f t="shared" si="427"/>
        <v/>
      </c>
      <c r="CI493" s="37" t="str">
        <f t="shared" si="428"/>
        <v/>
      </c>
    </row>
    <row r="494" spans="1:87" ht="12.75">
      <c r="A494" s="16"/>
      <c r="B494" s="14" t="str">
        <f>'Gene Table'!E493</f>
        <v>GNAS</v>
      </c>
      <c r="C494" s="14" t="s">
        <v>49</v>
      </c>
      <c r="D494" s="15" t="str">
        <f>IF(SUM('Test Sample Data'!D$3:D$98)&gt;10,IF(AND(ISNUMBER('Test Sample Data'!D493),'Test Sample Data'!D493&lt;$B$1,'Test Sample Data'!D493&gt;0),'Test Sample Data'!D493,$B$1),"")</f>
        <v/>
      </c>
      <c r="E494" s="15" t="str">
        <f>IF(SUM('Test Sample Data'!E$3:E$98)&gt;10,IF(AND(ISNUMBER('Test Sample Data'!E493),'Test Sample Data'!E493&lt;$B$1,'Test Sample Data'!E493&gt;0),'Test Sample Data'!E493,$B$1),"")</f>
        <v/>
      </c>
      <c r="F494" s="15" t="str">
        <f>IF(SUM('Test Sample Data'!F$3:F$98)&gt;10,IF(AND(ISNUMBER('Test Sample Data'!F493),'Test Sample Data'!F493&lt;$B$1,'Test Sample Data'!F493&gt;0),'Test Sample Data'!F493,$B$1),"")</f>
        <v/>
      </c>
      <c r="G494" s="15" t="str">
        <f>IF(SUM('Test Sample Data'!G$3:G$98)&gt;10,IF(AND(ISNUMBER('Test Sample Data'!G493),'Test Sample Data'!G493&lt;$B$1,'Test Sample Data'!G493&gt;0),'Test Sample Data'!G493,$B$1),"")</f>
        <v/>
      </c>
      <c r="H494" s="15" t="str">
        <f>IF(SUM('Test Sample Data'!H$3:H$98)&gt;10,IF(AND(ISNUMBER('Test Sample Data'!H493),'Test Sample Data'!H493&lt;$B$1,'Test Sample Data'!H493&gt;0),'Test Sample Data'!H493,$B$1),"")</f>
        <v/>
      </c>
      <c r="I494" s="15" t="str">
        <f>IF(SUM('Test Sample Data'!I$3:I$98)&gt;10,IF(AND(ISNUMBER('Test Sample Data'!I493),'Test Sample Data'!I493&lt;$B$1,'Test Sample Data'!I493&gt;0),'Test Sample Data'!I493,$B$1),"")</f>
        <v/>
      </c>
      <c r="J494" s="15" t="str">
        <f>IF(SUM('Test Sample Data'!J$3:J$98)&gt;10,IF(AND(ISNUMBER('Test Sample Data'!J493),'Test Sample Data'!J493&lt;$B$1,'Test Sample Data'!J493&gt;0),'Test Sample Data'!J493,$B$1),"")</f>
        <v/>
      </c>
      <c r="K494" s="15" t="str">
        <f>IF(SUM('Test Sample Data'!K$3:K$98)&gt;10,IF(AND(ISNUMBER('Test Sample Data'!K493),'Test Sample Data'!K493&lt;$B$1,'Test Sample Data'!K493&gt;0),'Test Sample Data'!K493,$B$1),"")</f>
        <v/>
      </c>
      <c r="L494" s="15" t="str">
        <f>IF(SUM('Test Sample Data'!L$3:L$98)&gt;10,IF(AND(ISNUMBER('Test Sample Data'!L493),'Test Sample Data'!L493&lt;$B$1,'Test Sample Data'!L493&gt;0),'Test Sample Data'!L493,$B$1),"")</f>
        <v/>
      </c>
      <c r="M494" s="15" t="str">
        <f>IF(SUM('Test Sample Data'!M$3:M$98)&gt;10,IF(AND(ISNUMBER('Test Sample Data'!M493),'Test Sample Data'!M493&lt;$B$1,'Test Sample Data'!M493&gt;0),'Test Sample Data'!M493,$B$1),"")</f>
        <v/>
      </c>
      <c r="N494" s="15" t="str">
        <f>'Gene Table'!E493</f>
        <v>GNAS</v>
      </c>
      <c r="O494" s="14" t="s">
        <v>49</v>
      </c>
      <c r="P494" s="15" t="str">
        <f>IF(SUM('Control Sample Data'!D$3:D$98)&gt;10,IF(AND(ISNUMBER('Control Sample Data'!D493),'Control Sample Data'!D493&lt;$B$1,'Control Sample Data'!D493&gt;0),'Control Sample Data'!D493,$B$1),"")</f>
        <v/>
      </c>
      <c r="Q494" s="15" t="str">
        <f>IF(SUM('Control Sample Data'!E$3:E$98)&gt;10,IF(AND(ISNUMBER('Control Sample Data'!E493),'Control Sample Data'!E493&lt;$B$1,'Control Sample Data'!E493&gt;0),'Control Sample Data'!E493,$B$1),"")</f>
        <v/>
      </c>
      <c r="R494" s="15" t="str">
        <f>IF(SUM('Control Sample Data'!F$3:F$98)&gt;10,IF(AND(ISNUMBER('Control Sample Data'!F493),'Control Sample Data'!F493&lt;$B$1,'Control Sample Data'!F493&gt;0),'Control Sample Data'!F493,$B$1),"")</f>
        <v/>
      </c>
      <c r="S494" s="15" t="str">
        <f>IF(SUM('Control Sample Data'!G$3:G$98)&gt;10,IF(AND(ISNUMBER('Control Sample Data'!G493),'Control Sample Data'!G493&lt;$B$1,'Control Sample Data'!G493&gt;0),'Control Sample Data'!G493,$B$1),"")</f>
        <v/>
      </c>
      <c r="T494" s="15" t="str">
        <f>IF(SUM('Control Sample Data'!H$3:H$98)&gt;10,IF(AND(ISNUMBER('Control Sample Data'!H493),'Control Sample Data'!H493&lt;$B$1,'Control Sample Data'!H493&gt;0),'Control Sample Data'!H493,$B$1),"")</f>
        <v/>
      </c>
      <c r="U494" s="15" t="str">
        <f>IF(SUM('Control Sample Data'!I$3:I$98)&gt;10,IF(AND(ISNUMBER('Control Sample Data'!I493),'Control Sample Data'!I493&lt;$B$1,'Control Sample Data'!I493&gt;0),'Control Sample Data'!I493,$B$1),"")</f>
        <v/>
      </c>
      <c r="V494" s="15" t="str">
        <f>IF(SUM('Control Sample Data'!J$3:J$98)&gt;10,IF(AND(ISNUMBER('Control Sample Data'!J493),'Control Sample Data'!J493&lt;$B$1,'Control Sample Data'!J493&gt;0),'Control Sample Data'!J493,$B$1),"")</f>
        <v/>
      </c>
      <c r="W494" s="15" t="str">
        <f>IF(SUM('Control Sample Data'!K$3:K$98)&gt;10,IF(AND(ISNUMBER('Control Sample Data'!K493),'Control Sample Data'!K493&lt;$B$1,'Control Sample Data'!K493&gt;0),'Control Sample Data'!K493,$B$1),"")</f>
        <v/>
      </c>
      <c r="X494" s="15" t="str">
        <f>IF(SUM('Control Sample Data'!L$3:L$98)&gt;10,IF(AND(ISNUMBER('Control Sample Data'!L493),'Control Sample Data'!L493&lt;$B$1,'Control Sample Data'!L493&gt;0),'Control Sample Data'!L493,$B$1),"")</f>
        <v/>
      </c>
      <c r="Y494" s="15" t="str">
        <f>IF(SUM('Control Sample Data'!M$3:M$98)&gt;10,IF(AND(ISNUMBER('Control Sample Data'!M493),'Control Sample Data'!M493&lt;$B$1,'Control Sample Data'!M493&gt;0),'Control Sample Data'!M493,$B$1),"")</f>
        <v/>
      </c>
      <c r="Z494" s="36" t="str">
        <f>IF(ISERROR(VLOOKUP('Choose Housekeeping Genes'!$C13,Calculations!$C$484:$M$579,2,0)),"",VLOOKUP('Choose Housekeeping Genes'!$C13,Calculations!$C$484:$M$579,2,0))</f>
        <v/>
      </c>
      <c r="AA494" s="36" t="str">
        <f>IF(ISERROR(VLOOKUP('Choose Housekeeping Genes'!$C13,Calculations!$C$484:$M$579,3,0)),"",VLOOKUP('Choose Housekeeping Genes'!$C13,Calculations!$C$484:$M$579,3,0))</f>
        <v/>
      </c>
      <c r="AB494" s="36" t="str">
        <f>IF(ISERROR(VLOOKUP('Choose Housekeeping Genes'!$C13,Calculations!$C$484:$M$579,4,0)),"",VLOOKUP('Choose Housekeeping Genes'!$C13,Calculations!$C$484:$M$579,4,0))</f>
        <v/>
      </c>
      <c r="AC494" s="36" t="str">
        <f>IF(ISERROR(VLOOKUP('Choose Housekeeping Genes'!$C13,Calculations!$C$484:$M$579,5,0)),"",VLOOKUP('Choose Housekeeping Genes'!$C13,Calculations!$C$484:$M$579,5,0))</f>
        <v/>
      </c>
      <c r="AD494" s="36" t="str">
        <f>IF(ISERROR(VLOOKUP('Choose Housekeeping Genes'!$C13,Calculations!$C$484:$M$579,6,0)),"",VLOOKUP('Choose Housekeeping Genes'!$C13,Calculations!$C$484:$M$579,6,0))</f>
        <v/>
      </c>
      <c r="AE494" s="36" t="str">
        <f>IF(ISERROR(VLOOKUP('Choose Housekeeping Genes'!$C13,Calculations!$C$484:$M$579,7,0)),"",VLOOKUP('Choose Housekeeping Genes'!$C13,Calculations!$C$484:$M$579,7,0))</f>
        <v/>
      </c>
      <c r="AF494" s="36" t="str">
        <f>IF(ISERROR(VLOOKUP('Choose Housekeeping Genes'!$C13,Calculations!$C$484:$M$579,8,0)),"",VLOOKUP('Choose Housekeeping Genes'!$C13,Calculations!$C$484:$M$579,8,0))</f>
        <v/>
      </c>
      <c r="AG494" s="36" t="str">
        <f>IF(ISERROR(VLOOKUP('Choose Housekeeping Genes'!$C13,Calculations!$C$484:$M$579,9,0)),"",VLOOKUP('Choose Housekeeping Genes'!$C13,Calculations!$C$484:$M$579,9,0))</f>
        <v/>
      </c>
      <c r="AH494" s="36" t="str">
        <f>IF(ISERROR(VLOOKUP('Choose Housekeeping Genes'!$C13,Calculations!$C$484:$M$579,10,0)),"",VLOOKUP('Choose Housekeeping Genes'!$C13,Calculations!$C$484:$M$579,10,0))</f>
        <v/>
      </c>
      <c r="AI494" s="36" t="str">
        <f>IF(ISERROR(VLOOKUP('Choose Housekeeping Genes'!$C13,Calculations!$C$484:$M$579,11,0)),"",VLOOKUP('Choose Housekeeping Genes'!$C13,Calculations!$C$484:$M$579,11,0))</f>
        <v/>
      </c>
      <c r="AJ494" s="36" t="str">
        <f>IF(ISERROR(VLOOKUP('Choose Housekeeping Genes'!$C13,Calculations!$C$484:AB$579,14,0)),"",VLOOKUP('Choose Housekeeping Genes'!$C13,Calculations!$C$484:AB$579,14,0))</f>
        <v/>
      </c>
      <c r="AK494" s="36" t="str">
        <f>IF(ISERROR(VLOOKUP('Choose Housekeeping Genes'!$C13,Calculations!$C$484:AC$579,15,0)),"",VLOOKUP('Choose Housekeeping Genes'!$C13,Calculations!$C$484:AC$579,15,0))</f>
        <v/>
      </c>
      <c r="AL494" s="36" t="str">
        <f>IF(ISERROR(VLOOKUP('Choose Housekeeping Genes'!$C13,Calculations!$C$484:AD$579,16,0)),"",VLOOKUP('Choose Housekeeping Genes'!$C13,Calculations!$C$484:AD$579,16,0))</f>
        <v/>
      </c>
      <c r="AM494" s="36" t="str">
        <f>IF(ISERROR(VLOOKUP('Choose Housekeeping Genes'!$C13,Calculations!$C$484:AE$579,17,0)),"",VLOOKUP('Choose Housekeeping Genes'!$C13,Calculations!$C$484:AE$579,17,0))</f>
        <v/>
      </c>
      <c r="AN494" s="36" t="str">
        <f>IF(ISERROR(VLOOKUP('Choose Housekeeping Genes'!$C13,Calculations!$C$484:AF$579,18,0)),"",VLOOKUP('Choose Housekeeping Genes'!$C13,Calculations!$C$484:AF$579,18,0))</f>
        <v/>
      </c>
      <c r="AO494" s="36" t="str">
        <f>IF(ISERROR(VLOOKUP('Choose Housekeeping Genes'!$C13,Calculations!$C$484:AG$579,19,0)),"",VLOOKUP('Choose Housekeeping Genes'!$C13,Calculations!$C$484:AG$579,19,0))</f>
        <v/>
      </c>
      <c r="AP494" s="36" t="str">
        <f>IF(ISERROR(VLOOKUP('Choose Housekeeping Genes'!$C13,Calculations!$C$484:AH$579,20,0)),"",VLOOKUP('Choose Housekeeping Genes'!$C13,Calculations!$C$484:AH$579,20,0))</f>
        <v/>
      </c>
      <c r="AQ494" s="36" t="str">
        <f>IF(ISERROR(VLOOKUP('Choose Housekeeping Genes'!$C13,Calculations!$C$484:AI$579,21,0)),"",VLOOKUP('Choose Housekeeping Genes'!$C13,Calculations!$C$484:AI$579,21,0))</f>
        <v/>
      </c>
      <c r="AR494" s="36" t="str">
        <f>IF(ISERROR(VLOOKUP('Choose Housekeeping Genes'!$C13,Calculations!$C$484:AJ$579,22,0)),"",VLOOKUP('Choose Housekeeping Genes'!$C13,Calculations!$C$484:AJ$579,22,0))</f>
        <v/>
      </c>
      <c r="AS494" s="36" t="str">
        <f>IF(ISERROR(VLOOKUP('Choose Housekeeping Genes'!$C13,Calculations!$C$484:AK$579,23,0)),"",VLOOKUP('Choose Housekeeping Genes'!$C13,Calculations!$C$484:AK$579,23,0))</f>
        <v/>
      </c>
      <c r="AT494" s="34" t="str">
        <f t="shared" si="440"/>
        <v/>
      </c>
      <c r="AU494" s="34" t="str">
        <f t="shared" si="441"/>
        <v/>
      </c>
      <c r="AV494" s="34" t="str">
        <f t="shared" si="442"/>
        <v/>
      </c>
      <c r="AW494" s="34" t="str">
        <f t="shared" si="443"/>
        <v/>
      </c>
      <c r="AX494" s="34" t="str">
        <f t="shared" si="444"/>
        <v/>
      </c>
      <c r="AY494" s="34" t="str">
        <f t="shared" si="445"/>
        <v/>
      </c>
      <c r="AZ494" s="34" t="str">
        <f t="shared" si="446"/>
        <v/>
      </c>
      <c r="BA494" s="34" t="str">
        <f t="shared" si="447"/>
        <v/>
      </c>
      <c r="BB494" s="34" t="str">
        <f t="shared" si="448"/>
        <v/>
      </c>
      <c r="BC494" s="34" t="str">
        <f t="shared" si="449"/>
        <v/>
      </c>
      <c r="BD494" s="34" t="str">
        <f t="shared" si="450"/>
        <v/>
      </c>
      <c r="BE494" s="34" t="str">
        <f t="shared" si="451"/>
        <v/>
      </c>
      <c r="BF494" s="34" t="str">
        <f t="shared" si="452"/>
        <v/>
      </c>
      <c r="BG494" s="34" t="str">
        <f t="shared" si="453"/>
        <v/>
      </c>
      <c r="BH494" s="34" t="str">
        <f t="shared" si="454"/>
        <v/>
      </c>
      <c r="BI494" s="34" t="str">
        <f t="shared" si="455"/>
        <v/>
      </c>
      <c r="BJ494" s="34" t="str">
        <f t="shared" si="456"/>
        <v/>
      </c>
      <c r="BK494" s="34" t="str">
        <f t="shared" si="457"/>
        <v/>
      </c>
      <c r="BL494" s="34" t="str">
        <f t="shared" si="458"/>
        <v/>
      </c>
      <c r="BM494" s="34" t="str">
        <f t="shared" si="459"/>
        <v/>
      </c>
      <c r="BN494" s="36" t="e">
        <f t="shared" si="397"/>
        <v>#DIV/0!</v>
      </c>
      <c r="BO494" s="36" t="e">
        <f t="shared" si="398"/>
        <v>#DIV/0!</v>
      </c>
      <c r="BP494" s="37" t="str">
        <f t="shared" si="409"/>
        <v/>
      </c>
      <c r="BQ494" s="37" t="str">
        <f t="shared" si="410"/>
        <v/>
      </c>
      <c r="BR494" s="37" t="str">
        <f t="shared" si="411"/>
        <v/>
      </c>
      <c r="BS494" s="37" t="str">
        <f t="shared" si="412"/>
        <v/>
      </c>
      <c r="BT494" s="37" t="str">
        <f t="shared" si="413"/>
        <v/>
      </c>
      <c r="BU494" s="37" t="str">
        <f t="shared" si="414"/>
        <v/>
      </c>
      <c r="BV494" s="37" t="str">
        <f t="shared" si="415"/>
        <v/>
      </c>
      <c r="BW494" s="37" t="str">
        <f t="shared" si="416"/>
        <v/>
      </c>
      <c r="BX494" s="37" t="str">
        <f t="shared" si="417"/>
        <v/>
      </c>
      <c r="BY494" s="37" t="str">
        <f t="shared" si="418"/>
        <v/>
      </c>
      <c r="BZ494" s="37" t="str">
        <f t="shared" si="419"/>
        <v/>
      </c>
      <c r="CA494" s="37" t="str">
        <f t="shared" si="420"/>
        <v/>
      </c>
      <c r="CB494" s="37" t="str">
        <f t="shared" si="421"/>
        <v/>
      </c>
      <c r="CC494" s="37" t="str">
        <f t="shared" si="422"/>
        <v/>
      </c>
      <c r="CD494" s="37" t="str">
        <f t="shared" si="423"/>
        <v/>
      </c>
      <c r="CE494" s="37" t="str">
        <f t="shared" si="424"/>
        <v/>
      </c>
      <c r="CF494" s="37" t="str">
        <f t="shared" si="425"/>
        <v/>
      </c>
      <c r="CG494" s="37" t="str">
        <f t="shared" si="426"/>
        <v/>
      </c>
      <c r="CH494" s="37" t="str">
        <f t="shared" si="427"/>
        <v/>
      </c>
      <c r="CI494" s="37" t="str">
        <f t="shared" si="428"/>
        <v/>
      </c>
    </row>
    <row r="495" spans="1:87" ht="12.75">
      <c r="A495" s="16"/>
      <c r="B495" s="14" t="str">
        <f>'Gene Table'!E494</f>
        <v>GLG1</v>
      </c>
      <c r="C495" s="14" t="s">
        <v>53</v>
      </c>
      <c r="D495" s="15" t="str">
        <f>IF(SUM('Test Sample Data'!D$3:D$98)&gt;10,IF(AND(ISNUMBER('Test Sample Data'!D494),'Test Sample Data'!D494&lt;$B$1,'Test Sample Data'!D494&gt;0),'Test Sample Data'!D494,$B$1),"")</f>
        <v/>
      </c>
      <c r="E495" s="15" t="str">
        <f>IF(SUM('Test Sample Data'!E$3:E$98)&gt;10,IF(AND(ISNUMBER('Test Sample Data'!E494),'Test Sample Data'!E494&lt;$B$1,'Test Sample Data'!E494&gt;0),'Test Sample Data'!E494,$B$1),"")</f>
        <v/>
      </c>
      <c r="F495" s="15" t="str">
        <f>IF(SUM('Test Sample Data'!F$3:F$98)&gt;10,IF(AND(ISNUMBER('Test Sample Data'!F494),'Test Sample Data'!F494&lt;$B$1,'Test Sample Data'!F494&gt;0),'Test Sample Data'!F494,$B$1),"")</f>
        <v/>
      </c>
      <c r="G495" s="15" t="str">
        <f>IF(SUM('Test Sample Data'!G$3:G$98)&gt;10,IF(AND(ISNUMBER('Test Sample Data'!G494),'Test Sample Data'!G494&lt;$B$1,'Test Sample Data'!G494&gt;0),'Test Sample Data'!G494,$B$1),"")</f>
        <v/>
      </c>
      <c r="H495" s="15" t="str">
        <f>IF(SUM('Test Sample Data'!H$3:H$98)&gt;10,IF(AND(ISNUMBER('Test Sample Data'!H494),'Test Sample Data'!H494&lt;$B$1,'Test Sample Data'!H494&gt;0),'Test Sample Data'!H494,$B$1),"")</f>
        <v/>
      </c>
      <c r="I495" s="15" t="str">
        <f>IF(SUM('Test Sample Data'!I$3:I$98)&gt;10,IF(AND(ISNUMBER('Test Sample Data'!I494),'Test Sample Data'!I494&lt;$B$1,'Test Sample Data'!I494&gt;0),'Test Sample Data'!I494,$B$1),"")</f>
        <v/>
      </c>
      <c r="J495" s="15" t="str">
        <f>IF(SUM('Test Sample Data'!J$3:J$98)&gt;10,IF(AND(ISNUMBER('Test Sample Data'!J494),'Test Sample Data'!J494&lt;$B$1,'Test Sample Data'!J494&gt;0),'Test Sample Data'!J494,$B$1),"")</f>
        <v/>
      </c>
      <c r="K495" s="15" t="str">
        <f>IF(SUM('Test Sample Data'!K$3:K$98)&gt;10,IF(AND(ISNUMBER('Test Sample Data'!K494),'Test Sample Data'!K494&lt;$B$1,'Test Sample Data'!K494&gt;0),'Test Sample Data'!K494,$B$1),"")</f>
        <v/>
      </c>
      <c r="L495" s="15" t="str">
        <f>IF(SUM('Test Sample Data'!L$3:L$98)&gt;10,IF(AND(ISNUMBER('Test Sample Data'!L494),'Test Sample Data'!L494&lt;$B$1,'Test Sample Data'!L494&gt;0),'Test Sample Data'!L494,$B$1),"")</f>
        <v/>
      </c>
      <c r="M495" s="15" t="str">
        <f>IF(SUM('Test Sample Data'!M$3:M$98)&gt;10,IF(AND(ISNUMBER('Test Sample Data'!M494),'Test Sample Data'!M494&lt;$B$1,'Test Sample Data'!M494&gt;0),'Test Sample Data'!M494,$B$1),"")</f>
        <v/>
      </c>
      <c r="N495" s="15" t="str">
        <f>'Gene Table'!E494</f>
        <v>GLG1</v>
      </c>
      <c r="O495" s="14" t="s">
        <v>53</v>
      </c>
      <c r="P495" s="15" t="str">
        <f>IF(SUM('Control Sample Data'!D$3:D$98)&gt;10,IF(AND(ISNUMBER('Control Sample Data'!D494),'Control Sample Data'!D494&lt;$B$1,'Control Sample Data'!D494&gt;0),'Control Sample Data'!D494,$B$1),"")</f>
        <v/>
      </c>
      <c r="Q495" s="15" t="str">
        <f>IF(SUM('Control Sample Data'!E$3:E$98)&gt;10,IF(AND(ISNUMBER('Control Sample Data'!E494),'Control Sample Data'!E494&lt;$B$1,'Control Sample Data'!E494&gt;0),'Control Sample Data'!E494,$B$1),"")</f>
        <v/>
      </c>
      <c r="R495" s="15" t="str">
        <f>IF(SUM('Control Sample Data'!F$3:F$98)&gt;10,IF(AND(ISNUMBER('Control Sample Data'!F494),'Control Sample Data'!F494&lt;$B$1,'Control Sample Data'!F494&gt;0),'Control Sample Data'!F494,$B$1),"")</f>
        <v/>
      </c>
      <c r="S495" s="15" t="str">
        <f>IF(SUM('Control Sample Data'!G$3:G$98)&gt;10,IF(AND(ISNUMBER('Control Sample Data'!G494),'Control Sample Data'!G494&lt;$B$1,'Control Sample Data'!G494&gt;0),'Control Sample Data'!G494,$B$1),"")</f>
        <v/>
      </c>
      <c r="T495" s="15" t="str">
        <f>IF(SUM('Control Sample Data'!H$3:H$98)&gt;10,IF(AND(ISNUMBER('Control Sample Data'!H494),'Control Sample Data'!H494&lt;$B$1,'Control Sample Data'!H494&gt;0),'Control Sample Data'!H494,$B$1),"")</f>
        <v/>
      </c>
      <c r="U495" s="15" t="str">
        <f>IF(SUM('Control Sample Data'!I$3:I$98)&gt;10,IF(AND(ISNUMBER('Control Sample Data'!I494),'Control Sample Data'!I494&lt;$B$1,'Control Sample Data'!I494&gt;0),'Control Sample Data'!I494,$B$1),"")</f>
        <v/>
      </c>
      <c r="V495" s="15" t="str">
        <f>IF(SUM('Control Sample Data'!J$3:J$98)&gt;10,IF(AND(ISNUMBER('Control Sample Data'!J494),'Control Sample Data'!J494&lt;$B$1,'Control Sample Data'!J494&gt;0),'Control Sample Data'!J494,$B$1),"")</f>
        <v/>
      </c>
      <c r="W495" s="15" t="str">
        <f>IF(SUM('Control Sample Data'!K$3:K$98)&gt;10,IF(AND(ISNUMBER('Control Sample Data'!K494),'Control Sample Data'!K494&lt;$B$1,'Control Sample Data'!K494&gt;0),'Control Sample Data'!K494,$B$1),"")</f>
        <v/>
      </c>
      <c r="X495" s="15" t="str">
        <f>IF(SUM('Control Sample Data'!L$3:L$98)&gt;10,IF(AND(ISNUMBER('Control Sample Data'!L494),'Control Sample Data'!L494&lt;$B$1,'Control Sample Data'!L494&gt;0),'Control Sample Data'!L494,$B$1),"")</f>
        <v/>
      </c>
      <c r="Y495" s="15" t="str">
        <f>IF(SUM('Control Sample Data'!M$3:M$98)&gt;10,IF(AND(ISNUMBER('Control Sample Data'!M494),'Control Sample Data'!M494&lt;$B$1,'Control Sample Data'!M494&gt;0),'Control Sample Data'!M494,$B$1),"")</f>
        <v/>
      </c>
      <c r="Z495" s="36" t="str">
        <f>IF(ISERROR(VLOOKUP('Choose Housekeeping Genes'!$C14,Calculations!$C$484:$M$579,2,0)),"",VLOOKUP('Choose Housekeeping Genes'!$C14,Calculations!$C$484:$M$579,2,0))</f>
        <v/>
      </c>
      <c r="AA495" s="36" t="str">
        <f>IF(ISERROR(VLOOKUP('Choose Housekeeping Genes'!$C14,Calculations!$C$484:$M$579,3,0)),"",VLOOKUP('Choose Housekeeping Genes'!$C14,Calculations!$C$484:$M$579,3,0))</f>
        <v/>
      </c>
      <c r="AB495" s="36" t="str">
        <f>IF(ISERROR(VLOOKUP('Choose Housekeeping Genes'!$C14,Calculations!$C$484:$M$579,4,0)),"",VLOOKUP('Choose Housekeeping Genes'!$C14,Calculations!$C$484:$M$579,4,0))</f>
        <v/>
      </c>
      <c r="AC495" s="36" t="str">
        <f>IF(ISERROR(VLOOKUP('Choose Housekeeping Genes'!$C14,Calculations!$C$484:$M$579,5,0)),"",VLOOKUP('Choose Housekeeping Genes'!$C14,Calculations!$C$484:$M$579,5,0))</f>
        <v/>
      </c>
      <c r="AD495" s="36" t="str">
        <f>IF(ISERROR(VLOOKUP('Choose Housekeeping Genes'!$C14,Calculations!$C$484:$M$579,6,0)),"",VLOOKUP('Choose Housekeeping Genes'!$C14,Calculations!$C$484:$M$579,6,0))</f>
        <v/>
      </c>
      <c r="AE495" s="36" t="str">
        <f>IF(ISERROR(VLOOKUP('Choose Housekeeping Genes'!$C14,Calculations!$C$484:$M$579,7,0)),"",VLOOKUP('Choose Housekeeping Genes'!$C14,Calculations!$C$484:$M$579,7,0))</f>
        <v/>
      </c>
      <c r="AF495" s="36" t="str">
        <f>IF(ISERROR(VLOOKUP('Choose Housekeeping Genes'!$C14,Calculations!$C$484:$M$579,8,0)),"",VLOOKUP('Choose Housekeeping Genes'!$C14,Calculations!$C$484:$M$579,8,0))</f>
        <v/>
      </c>
      <c r="AG495" s="36" t="str">
        <f>IF(ISERROR(VLOOKUP('Choose Housekeeping Genes'!$C14,Calculations!$C$484:$M$579,9,0)),"",VLOOKUP('Choose Housekeeping Genes'!$C14,Calculations!$C$484:$M$579,9,0))</f>
        <v/>
      </c>
      <c r="AH495" s="36" t="str">
        <f>IF(ISERROR(VLOOKUP('Choose Housekeeping Genes'!$C14,Calculations!$C$484:$M$579,10,0)),"",VLOOKUP('Choose Housekeeping Genes'!$C14,Calculations!$C$484:$M$579,10,0))</f>
        <v/>
      </c>
      <c r="AI495" s="36" t="str">
        <f>IF(ISERROR(VLOOKUP('Choose Housekeeping Genes'!$C14,Calculations!$C$484:$M$579,11,0)),"",VLOOKUP('Choose Housekeeping Genes'!$C14,Calculations!$C$484:$M$579,11,0))</f>
        <v/>
      </c>
      <c r="AJ495" s="36" t="str">
        <f>IF(ISERROR(VLOOKUP('Choose Housekeeping Genes'!$C14,Calculations!$C$484:AB$579,14,0)),"",VLOOKUP('Choose Housekeeping Genes'!$C14,Calculations!$C$484:AB$579,14,0))</f>
        <v/>
      </c>
      <c r="AK495" s="36" t="str">
        <f>IF(ISERROR(VLOOKUP('Choose Housekeeping Genes'!$C14,Calculations!$C$484:AC$579,15,0)),"",VLOOKUP('Choose Housekeeping Genes'!$C14,Calculations!$C$484:AC$579,15,0))</f>
        <v/>
      </c>
      <c r="AL495" s="36" t="str">
        <f>IF(ISERROR(VLOOKUP('Choose Housekeeping Genes'!$C14,Calculations!$C$484:AD$579,16,0)),"",VLOOKUP('Choose Housekeeping Genes'!$C14,Calculations!$C$484:AD$579,16,0))</f>
        <v/>
      </c>
      <c r="AM495" s="36" t="str">
        <f>IF(ISERROR(VLOOKUP('Choose Housekeeping Genes'!$C14,Calculations!$C$484:AE$579,17,0)),"",VLOOKUP('Choose Housekeeping Genes'!$C14,Calculations!$C$484:AE$579,17,0))</f>
        <v/>
      </c>
      <c r="AN495" s="36" t="str">
        <f>IF(ISERROR(VLOOKUP('Choose Housekeeping Genes'!$C14,Calculations!$C$484:AF$579,18,0)),"",VLOOKUP('Choose Housekeeping Genes'!$C14,Calculations!$C$484:AF$579,18,0))</f>
        <v/>
      </c>
      <c r="AO495" s="36" t="str">
        <f>IF(ISERROR(VLOOKUP('Choose Housekeeping Genes'!$C14,Calculations!$C$484:AG$579,19,0)),"",VLOOKUP('Choose Housekeeping Genes'!$C14,Calculations!$C$484:AG$579,19,0))</f>
        <v/>
      </c>
      <c r="AP495" s="36" t="str">
        <f>IF(ISERROR(VLOOKUP('Choose Housekeeping Genes'!$C14,Calculations!$C$484:AH$579,20,0)),"",VLOOKUP('Choose Housekeeping Genes'!$C14,Calculations!$C$484:AH$579,20,0))</f>
        <v/>
      </c>
      <c r="AQ495" s="36" t="str">
        <f>IF(ISERROR(VLOOKUP('Choose Housekeeping Genes'!$C14,Calculations!$C$484:AI$579,21,0)),"",VLOOKUP('Choose Housekeeping Genes'!$C14,Calculations!$C$484:AI$579,21,0))</f>
        <v/>
      </c>
      <c r="AR495" s="36" t="str">
        <f>IF(ISERROR(VLOOKUP('Choose Housekeeping Genes'!$C14,Calculations!$C$484:AJ$579,22,0)),"",VLOOKUP('Choose Housekeeping Genes'!$C14,Calculations!$C$484:AJ$579,22,0))</f>
        <v/>
      </c>
      <c r="AS495" s="36" t="str">
        <f>IF(ISERROR(VLOOKUP('Choose Housekeeping Genes'!$C14,Calculations!$C$484:AK$579,23,0)),"",VLOOKUP('Choose Housekeeping Genes'!$C14,Calculations!$C$484:AK$579,23,0))</f>
        <v/>
      </c>
      <c r="AT495" s="34" t="str">
        <f t="shared" si="440"/>
        <v/>
      </c>
      <c r="AU495" s="34" t="str">
        <f t="shared" si="441"/>
        <v/>
      </c>
      <c r="AV495" s="34" t="str">
        <f t="shared" si="442"/>
        <v/>
      </c>
      <c r="AW495" s="34" t="str">
        <f t="shared" si="443"/>
        <v/>
      </c>
      <c r="AX495" s="34" t="str">
        <f t="shared" si="444"/>
        <v/>
      </c>
      <c r="AY495" s="34" t="str">
        <f t="shared" si="445"/>
        <v/>
      </c>
      <c r="AZ495" s="34" t="str">
        <f t="shared" si="446"/>
        <v/>
      </c>
      <c r="BA495" s="34" t="str">
        <f t="shared" si="447"/>
        <v/>
      </c>
      <c r="BB495" s="34" t="str">
        <f t="shared" si="448"/>
        <v/>
      </c>
      <c r="BC495" s="34" t="str">
        <f t="shared" si="449"/>
        <v/>
      </c>
      <c r="BD495" s="34" t="str">
        <f t="shared" si="450"/>
        <v/>
      </c>
      <c r="BE495" s="34" t="str">
        <f t="shared" si="451"/>
        <v/>
      </c>
      <c r="BF495" s="34" t="str">
        <f t="shared" si="452"/>
        <v/>
      </c>
      <c r="BG495" s="34" t="str">
        <f t="shared" si="453"/>
        <v/>
      </c>
      <c r="BH495" s="34" t="str">
        <f t="shared" si="454"/>
        <v/>
      </c>
      <c r="BI495" s="34" t="str">
        <f t="shared" si="455"/>
        <v/>
      </c>
      <c r="BJ495" s="34" t="str">
        <f t="shared" si="456"/>
        <v/>
      </c>
      <c r="BK495" s="34" t="str">
        <f t="shared" si="457"/>
        <v/>
      </c>
      <c r="BL495" s="34" t="str">
        <f t="shared" si="458"/>
        <v/>
      </c>
      <c r="BM495" s="34" t="str">
        <f t="shared" si="459"/>
        <v/>
      </c>
      <c r="BN495" s="36" t="e">
        <f t="shared" si="397"/>
        <v>#DIV/0!</v>
      </c>
      <c r="BO495" s="36" t="e">
        <f t="shared" si="398"/>
        <v>#DIV/0!</v>
      </c>
      <c r="BP495" s="37" t="str">
        <f t="shared" si="409"/>
        <v/>
      </c>
      <c r="BQ495" s="37" t="str">
        <f t="shared" si="410"/>
        <v/>
      </c>
      <c r="BR495" s="37" t="str">
        <f t="shared" si="411"/>
        <v/>
      </c>
      <c r="BS495" s="37" t="str">
        <f t="shared" si="412"/>
        <v/>
      </c>
      <c r="BT495" s="37" t="str">
        <f t="shared" si="413"/>
        <v/>
      </c>
      <c r="BU495" s="37" t="str">
        <f t="shared" si="414"/>
        <v/>
      </c>
      <c r="BV495" s="37" t="str">
        <f t="shared" si="415"/>
        <v/>
      </c>
      <c r="BW495" s="37" t="str">
        <f t="shared" si="416"/>
        <v/>
      </c>
      <c r="BX495" s="37" t="str">
        <f t="shared" si="417"/>
        <v/>
      </c>
      <c r="BY495" s="37" t="str">
        <f t="shared" si="418"/>
        <v/>
      </c>
      <c r="BZ495" s="37" t="str">
        <f t="shared" si="419"/>
        <v/>
      </c>
      <c r="CA495" s="37" t="str">
        <f t="shared" si="420"/>
        <v/>
      </c>
      <c r="CB495" s="37" t="str">
        <f t="shared" si="421"/>
        <v/>
      </c>
      <c r="CC495" s="37" t="str">
        <f t="shared" si="422"/>
        <v/>
      </c>
      <c r="CD495" s="37" t="str">
        <f t="shared" si="423"/>
        <v/>
      </c>
      <c r="CE495" s="37" t="str">
        <f t="shared" si="424"/>
        <v/>
      </c>
      <c r="CF495" s="37" t="str">
        <f t="shared" si="425"/>
        <v/>
      </c>
      <c r="CG495" s="37" t="str">
        <f t="shared" si="426"/>
        <v/>
      </c>
      <c r="CH495" s="37" t="str">
        <f t="shared" si="427"/>
        <v/>
      </c>
      <c r="CI495" s="37" t="str">
        <f t="shared" si="428"/>
        <v/>
      </c>
    </row>
    <row r="496" spans="1:87" ht="12.75">
      <c r="A496" s="16"/>
      <c r="B496" s="14" t="str">
        <f>'Gene Table'!E495</f>
        <v>PELP1</v>
      </c>
      <c r="C496" s="14" t="s">
        <v>57</v>
      </c>
      <c r="D496" s="15" t="str">
        <f>IF(SUM('Test Sample Data'!D$3:D$98)&gt;10,IF(AND(ISNUMBER('Test Sample Data'!D495),'Test Sample Data'!D495&lt;$B$1,'Test Sample Data'!D495&gt;0),'Test Sample Data'!D495,$B$1),"")</f>
        <v/>
      </c>
      <c r="E496" s="15" t="str">
        <f>IF(SUM('Test Sample Data'!E$3:E$98)&gt;10,IF(AND(ISNUMBER('Test Sample Data'!E495),'Test Sample Data'!E495&lt;$B$1,'Test Sample Data'!E495&gt;0),'Test Sample Data'!E495,$B$1),"")</f>
        <v/>
      </c>
      <c r="F496" s="15" t="str">
        <f>IF(SUM('Test Sample Data'!F$3:F$98)&gt;10,IF(AND(ISNUMBER('Test Sample Data'!F495),'Test Sample Data'!F495&lt;$B$1,'Test Sample Data'!F495&gt;0),'Test Sample Data'!F495,$B$1),"")</f>
        <v/>
      </c>
      <c r="G496" s="15" t="str">
        <f>IF(SUM('Test Sample Data'!G$3:G$98)&gt;10,IF(AND(ISNUMBER('Test Sample Data'!G495),'Test Sample Data'!G495&lt;$B$1,'Test Sample Data'!G495&gt;0),'Test Sample Data'!G495,$B$1),"")</f>
        <v/>
      </c>
      <c r="H496" s="15" t="str">
        <f>IF(SUM('Test Sample Data'!H$3:H$98)&gt;10,IF(AND(ISNUMBER('Test Sample Data'!H495),'Test Sample Data'!H495&lt;$B$1,'Test Sample Data'!H495&gt;0),'Test Sample Data'!H495,$B$1),"")</f>
        <v/>
      </c>
      <c r="I496" s="15" t="str">
        <f>IF(SUM('Test Sample Data'!I$3:I$98)&gt;10,IF(AND(ISNUMBER('Test Sample Data'!I495),'Test Sample Data'!I495&lt;$B$1,'Test Sample Data'!I495&gt;0),'Test Sample Data'!I495,$B$1),"")</f>
        <v/>
      </c>
      <c r="J496" s="15" t="str">
        <f>IF(SUM('Test Sample Data'!J$3:J$98)&gt;10,IF(AND(ISNUMBER('Test Sample Data'!J495),'Test Sample Data'!J495&lt;$B$1,'Test Sample Data'!J495&gt;0),'Test Sample Data'!J495,$B$1),"")</f>
        <v/>
      </c>
      <c r="K496" s="15" t="str">
        <f>IF(SUM('Test Sample Data'!K$3:K$98)&gt;10,IF(AND(ISNUMBER('Test Sample Data'!K495),'Test Sample Data'!K495&lt;$B$1,'Test Sample Data'!K495&gt;0),'Test Sample Data'!K495,$B$1),"")</f>
        <v/>
      </c>
      <c r="L496" s="15" t="str">
        <f>IF(SUM('Test Sample Data'!L$3:L$98)&gt;10,IF(AND(ISNUMBER('Test Sample Data'!L495),'Test Sample Data'!L495&lt;$B$1,'Test Sample Data'!L495&gt;0),'Test Sample Data'!L495,$B$1),"")</f>
        <v/>
      </c>
      <c r="M496" s="15" t="str">
        <f>IF(SUM('Test Sample Data'!M$3:M$98)&gt;10,IF(AND(ISNUMBER('Test Sample Data'!M495),'Test Sample Data'!M495&lt;$B$1,'Test Sample Data'!M495&gt;0),'Test Sample Data'!M495,$B$1),"")</f>
        <v/>
      </c>
      <c r="N496" s="15" t="str">
        <f>'Gene Table'!E495</f>
        <v>PELP1</v>
      </c>
      <c r="O496" s="14" t="s">
        <v>57</v>
      </c>
      <c r="P496" s="15" t="str">
        <f>IF(SUM('Control Sample Data'!D$3:D$98)&gt;10,IF(AND(ISNUMBER('Control Sample Data'!D495),'Control Sample Data'!D495&lt;$B$1,'Control Sample Data'!D495&gt;0),'Control Sample Data'!D495,$B$1),"")</f>
        <v/>
      </c>
      <c r="Q496" s="15" t="str">
        <f>IF(SUM('Control Sample Data'!E$3:E$98)&gt;10,IF(AND(ISNUMBER('Control Sample Data'!E495),'Control Sample Data'!E495&lt;$B$1,'Control Sample Data'!E495&gt;0),'Control Sample Data'!E495,$B$1),"")</f>
        <v/>
      </c>
      <c r="R496" s="15" t="str">
        <f>IF(SUM('Control Sample Data'!F$3:F$98)&gt;10,IF(AND(ISNUMBER('Control Sample Data'!F495),'Control Sample Data'!F495&lt;$B$1,'Control Sample Data'!F495&gt;0),'Control Sample Data'!F495,$B$1),"")</f>
        <v/>
      </c>
      <c r="S496" s="15" t="str">
        <f>IF(SUM('Control Sample Data'!G$3:G$98)&gt;10,IF(AND(ISNUMBER('Control Sample Data'!G495),'Control Sample Data'!G495&lt;$B$1,'Control Sample Data'!G495&gt;0),'Control Sample Data'!G495,$B$1),"")</f>
        <v/>
      </c>
      <c r="T496" s="15" t="str">
        <f>IF(SUM('Control Sample Data'!H$3:H$98)&gt;10,IF(AND(ISNUMBER('Control Sample Data'!H495),'Control Sample Data'!H495&lt;$B$1,'Control Sample Data'!H495&gt;0),'Control Sample Data'!H495,$B$1),"")</f>
        <v/>
      </c>
      <c r="U496" s="15" t="str">
        <f>IF(SUM('Control Sample Data'!I$3:I$98)&gt;10,IF(AND(ISNUMBER('Control Sample Data'!I495),'Control Sample Data'!I495&lt;$B$1,'Control Sample Data'!I495&gt;0),'Control Sample Data'!I495,$B$1),"")</f>
        <v/>
      </c>
      <c r="V496" s="15" t="str">
        <f>IF(SUM('Control Sample Data'!J$3:J$98)&gt;10,IF(AND(ISNUMBER('Control Sample Data'!J495),'Control Sample Data'!J495&lt;$B$1,'Control Sample Data'!J495&gt;0),'Control Sample Data'!J495,$B$1),"")</f>
        <v/>
      </c>
      <c r="W496" s="15" t="str">
        <f>IF(SUM('Control Sample Data'!K$3:K$98)&gt;10,IF(AND(ISNUMBER('Control Sample Data'!K495),'Control Sample Data'!K495&lt;$B$1,'Control Sample Data'!K495&gt;0),'Control Sample Data'!K495,$B$1),"")</f>
        <v/>
      </c>
      <c r="X496" s="15" t="str">
        <f>IF(SUM('Control Sample Data'!L$3:L$98)&gt;10,IF(AND(ISNUMBER('Control Sample Data'!L495),'Control Sample Data'!L495&lt;$B$1,'Control Sample Data'!L495&gt;0),'Control Sample Data'!L495,$B$1),"")</f>
        <v/>
      </c>
      <c r="Y496" s="15" t="str">
        <f>IF(SUM('Control Sample Data'!M$3:M$98)&gt;10,IF(AND(ISNUMBER('Control Sample Data'!M495),'Control Sample Data'!M495&lt;$B$1,'Control Sample Data'!M495&gt;0),'Control Sample Data'!M495,$B$1),"")</f>
        <v/>
      </c>
      <c r="Z496" s="36" t="str">
        <f>IF(ISERROR(VLOOKUP('Choose Housekeeping Genes'!$C15,Calculations!$C$484:$M$579,2,0)),"",VLOOKUP('Choose Housekeeping Genes'!$C15,Calculations!$C$484:$M$579,2,0))</f>
        <v/>
      </c>
      <c r="AA496" s="36" t="str">
        <f>IF(ISERROR(VLOOKUP('Choose Housekeeping Genes'!$C15,Calculations!$C$484:$M$579,3,0)),"",VLOOKUP('Choose Housekeeping Genes'!$C15,Calculations!$C$484:$M$579,3,0))</f>
        <v/>
      </c>
      <c r="AB496" s="36" t="str">
        <f>IF(ISERROR(VLOOKUP('Choose Housekeeping Genes'!$C15,Calculations!$C$484:$M$579,4,0)),"",VLOOKUP('Choose Housekeeping Genes'!$C15,Calculations!$C$484:$M$579,4,0))</f>
        <v/>
      </c>
      <c r="AC496" s="36" t="str">
        <f>IF(ISERROR(VLOOKUP('Choose Housekeeping Genes'!$C15,Calculations!$C$484:$M$579,5,0)),"",VLOOKUP('Choose Housekeeping Genes'!$C15,Calculations!$C$484:$M$579,5,0))</f>
        <v/>
      </c>
      <c r="AD496" s="36" t="str">
        <f>IF(ISERROR(VLOOKUP('Choose Housekeeping Genes'!$C15,Calculations!$C$484:$M$579,6,0)),"",VLOOKUP('Choose Housekeeping Genes'!$C15,Calculations!$C$484:$M$579,6,0))</f>
        <v/>
      </c>
      <c r="AE496" s="36" t="str">
        <f>IF(ISERROR(VLOOKUP('Choose Housekeeping Genes'!$C15,Calculations!$C$484:$M$579,7,0)),"",VLOOKUP('Choose Housekeeping Genes'!$C15,Calculations!$C$484:$M$579,7,0))</f>
        <v/>
      </c>
      <c r="AF496" s="36" t="str">
        <f>IF(ISERROR(VLOOKUP('Choose Housekeeping Genes'!$C15,Calculations!$C$484:$M$579,8,0)),"",VLOOKUP('Choose Housekeeping Genes'!$C15,Calculations!$C$484:$M$579,8,0))</f>
        <v/>
      </c>
      <c r="AG496" s="36" t="str">
        <f>IF(ISERROR(VLOOKUP('Choose Housekeeping Genes'!$C15,Calculations!$C$484:$M$579,9,0)),"",VLOOKUP('Choose Housekeeping Genes'!$C15,Calculations!$C$484:$M$579,9,0))</f>
        <v/>
      </c>
      <c r="AH496" s="36" t="str">
        <f>IF(ISERROR(VLOOKUP('Choose Housekeeping Genes'!$C15,Calculations!$C$484:$M$579,10,0)),"",VLOOKUP('Choose Housekeeping Genes'!$C15,Calculations!$C$484:$M$579,10,0))</f>
        <v/>
      </c>
      <c r="AI496" s="36" t="str">
        <f>IF(ISERROR(VLOOKUP('Choose Housekeeping Genes'!$C15,Calculations!$C$484:$M$579,11,0)),"",VLOOKUP('Choose Housekeeping Genes'!$C15,Calculations!$C$484:$M$579,11,0))</f>
        <v/>
      </c>
      <c r="AJ496" s="36" t="str">
        <f>IF(ISERROR(VLOOKUP('Choose Housekeeping Genes'!$C15,Calculations!$C$484:AB$579,14,0)),"",VLOOKUP('Choose Housekeeping Genes'!$C15,Calculations!$C$484:AB$579,14,0))</f>
        <v/>
      </c>
      <c r="AK496" s="36" t="str">
        <f>IF(ISERROR(VLOOKUP('Choose Housekeeping Genes'!$C15,Calculations!$C$484:AC$579,15,0)),"",VLOOKUP('Choose Housekeeping Genes'!$C15,Calculations!$C$484:AC$579,15,0))</f>
        <v/>
      </c>
      <c r="AL496" s="36" t="str">
        <f>IF(ISERROR(VLOOKUP('Choose Housekeeping Genes'!$C15,Calculations!$C$484:AD$579,16,0)),"",VLOOKUP('Choose Housekeeping Genes'!$C15,Calculations!$C$484:AD$579,16,0))</f>
        <v/>
      </c>
      <c r="AM496" s="36" t="str">
        <f>IF(ISERROR(VLOOKUP('Choose Housekeeping Genes'!$C15,Calculations!$C$484:AE$579,17,0)),"",VLOOKUP('Choose Housekeeping Genes'!$C15,Calculations!$C$484:AE$579,17,0))</f>
        <v/>
      </c>
      <c r="AN496" s="36" t="str">
        <f>IF(ISERROR(VLOOKUP('Choose Housekeeping Genes'!$C15,Calculations!$C$484:AF$579,18,0)),"",VLOOKUP('Choose Housekeeping Genes'!$C15,Calculations!$C$484:AF$579,18,0))</f>
        <v/>
      </c>
      <c r="AO496" s="36" t="str">
        <f>IF(ISERROR(VLOOKUP('Choose Housekeeping Genes'!$C15,Calculations!$C$484:AG$579,19,0)),"",VLOOKUP('Choose Housekeeping Genes'!$C15,Calculations!$C$484:AG$579,19,0))</f>
        <v/>
      </c>
      <c r="AP496" s="36" t="str">
        <f>IF(ISERROR(VLOOKUP('Choose Housekeeping Genes'!$C15,Calculations!$C$484:AH$579,20,0)),"",VLOOKUP('Choose Housekeeping Genes'!$C15,Calculations!$C$484:AH$579,20,0))</f>
        <v/>
      </c>
      <c r="AQ496" s="36" t="str">
        <f>IF(ISERROR(VLOOKUP('Choose Housekeeping Genes'!$C15,Calculations!$C$484:AI$579,21,0)),"",VLOOKUP('Choose Housekeeping Genes'!$C15,Calculations!$C$484:AI$579,21,0))</f>
        <v/>
      </c>
      <c r="AR496" s="36" t="str">
        <f>IF(ISERROR(VLOOKUP('Choose Housekeeping Genes'!$C15,Calculations!$C$484:AJ$579,22,0)),"",VLOOKUP('Choose Housekeeping Genes'!$C15,Calculations!$C$484:AJ$579,22,0))</f>
        <v/>
      </c>
      <c r="AS496" s="36" t="str">
        <f>IF(ISERROR(VLOOKUP('Choose Housekeeping Genes'!$C15,Calculations!$C$484:AK$579,23,0)),"",VLOOKUP('Choose Housekeeping Genes'!$C15,Calculations!$C$484:AK$579,23,0))</f>
        <v/>
      </c>
      <c r="AT496" s="34" t="str">
        <f t="shared" si="440"/>
        <v/>
      </c>
      <c r="AU496" s="34" t="str">
        <f t="shared" si="441"/>
        <v/>
      </c>
      <c r="AV496" s="34" t="str">
        <f t="shared" si="442"/>
        <v/>
      </c>
      <c r="AW496" s="34" t="str">
        <f t="shared" si="443"/>
        <v/>
      </c>
      <c r="AX496" s="34" t="str">
        <f t="shared" si="444"/>
        <v/>
      </c>
      <c r="AY496" s="34" t="str">
        <f t="shared" si="445"/>
        <v/>
      </c>
      <c r="AZ496" s="34" t="str">
        <f t="shared" si="446"/>
        <v/>
      </c>
      <c r="BA496" s="34" t="str">
        <f t="shared" si="447"/>
        <v/>
      </c>
      <c r="BB496" s="34" t="str">
        <f t="shared" si="448"/>
        <v/>
      </c>
      <c r="BC496" s="34" t="str">
        <f t="shared" si="449"/>
        <v/>
      </c>
      <c r="BD496" s="34" t="str">
        <f t="shared" si="450"/>
        <v/>
      </c>
      <c r="BE496" s="34" t="str">
        <f t="shared" si="451"/>
        <v/>
      </c>
      <c r="BF496" s="34" t="str">
        <f t="shared" si="452"/>
        <v/>
      </c>
      <c r="BG496" s="34" t="str">
        <f t="shared" si="453"/>
        <v/>
      </c>
      <c r="BH496" s="34" t="str">
        <f t="shared" si="454"/>
        <v/>
      </c>
      <c r="BI496" s="34" t="str">
        <f t="shared" si="455"/>
        <v/>
      </c>
      <c r="BJ496" s="34" t="str">
        <f t="shared" si="456"/>
        <v/>
      </c>
      <c r="BK496" s="34" t="str">
        <f t="shared" si="457"/>
        <v/>
      </c>
      <c r="BL496" s="34" t="str">
        <f t="shared" si="458"/>
        <v/>
      </c>
      <c r="BM496" s="34" t="str">
        <f t="shared" si="459"/>
        <v/>
      </c>
      <c r="BN496" s="36" t="e">
        <f t="shared" si="397"/>
        <v>#DIV/0!</v>
      </c>
      <c r="BO496" s="36" t="e">
        <f t="shared" si="398"/>
        <v>#DIV/0!</v>
      </c>
      <c r="BP496" s="37" t="str">
        <f t="shared" si="409"/>
        <v/>
      </c>
      <c r="BQ496" s="37" t="str">
        <f t="shared" si="410"/>
        <v/>
      </c>
      <c r="BR496" s="37" t="str">
        <f t="shared" si="411"/>
        <v/>
      </c>
      <c r="BS496" s="37" t="str">
        <f t="shared" si="412"/>
        <v/>
      </c>
      <c r="BT496" s="37" t="str">
        <f t="shared" si="413"/>
        <v/>
      </c>
      <c r="BU496" s="37" t="str">
        <f t="shared" si="414"/>
        <v/>
      </c>
      <c r="BV496" s="37" t="str">
        <f t="shared" si="415"/>
        <v/>
      </c>
      <c r="BW496" s="37" t="str">
        <f t="shared" si="416"/>
        <v/>
      </c>
      <c r="BX496" s="37" t="str">
        <f t="shared" si="417"/>
        <v/>
      </c>
      <c r="BY496" s="37" t="str">
        <f t="shared" si="418"/>
        <v/>
      </c>
      <c r="BZ496" s="37" t="str">
        <f t="shared" si="419"/>
        <v/>
      </c>
      <c r="CA496" s="37" t="str">
        <f t="shared" si="420"/>
        <v/>
      </c>
      <c r="CB496" s="37" t="str">
        <f t="shared" si="421"/>
        <v/>
      </c>
      <c r="CC496" s="37" t="str">
        <f t="shared" si="422"/>
        <v/>
      </c>
      <c r="CD496" s="37" t="str">
        <f t="shared" si="423"/>
        <v/>
      </c>
      <c r="CE496" s="37" t="str">
        <f t="shared" si="424"/>
        <v/>
      </c>
      <c r="CF496" s="37" t="str">
        <f t="shared" si="425"/>
        <v/>
      </c>
      <c r="CG496" s="37" t="str">
        <f t="shared" si="426"/>
        <v/>
      </c>
      <c r="CH496" s="37" t="str">
        <f t="shared" si="427"/>
        <v/>
      </c>
      <c r="CI496" s="37" t="str">
        <f t="shared" si="428"/>
        <v/>
      </c>
    </row>
    <row r="497" spans="1:87" ht="12.75">
      <c r="A497" s="16"/>
      <c r="B497" s="14" t="str">
        <f>'Gene Table'!E496</f>
        <v>STEAP1</v>
      </c>
      <c r="C497" s="14" t="s">
        <v>61</v>
      </c>
      <c r="D497" s="15" t="str">
        <f>IF(SUM('Test Sample Data'!D$3:D$98)&gt;10,IF(AND(ISNUMBER('Test Sample Data'!D496),'Test Sample Data'!D496&lt;$B$1,'Test Sample Data'!D496&gt;0),'Test Sample Data'!D496,$B$1),"")</f>
        <v/>
      </c>
      <c r="E497" s="15" t="str">
        <f>IF(SUM('Test Sample Data'!E$3:E$98)&gt;10,IF(AND(ISNUMBER('Test Sample Data'!E496),'Test Sample Data'!E496&lt;$B$1,'Test Sample Data'!E496&gt;0),'Test Sample Data'!E496,$B$1),"")</f>
        <v/>
      </c>
      <c r="F497" s="15" t="str">
        <f>IF(SUM('Test Sample Data'!F$3:F$98)&gt;10,IF(AND(ISNUMBER('Test Sample Data'!F496),'Test Sample Data'!F496&lt;$B$1,'Test Sample Data'!F496&gt;0),'Test Sample Data'!F496,$B$1),"")</f>
        <v/>
      </c>
      <c r="G497" s="15" t="str">
        <f>IF(SUM('Test Sample Data'!G$3:G$98)&gt;10,IF(AND(ISNUMBER('Test Sample Data'!G496),'Test Sample Data'!G496&lt;$B$1,'Test Sample Data'!G496&gt;0),'Test Sample Data'!G496,$B$1),"")</f>
        <v/>
      </c>
      <c r="H497" s="15" t="str">
        <f>IF(SUM('Test Sample Data'!H$3:H$98)&gt;10,IF(AND(ISNUMBER('Test Sample Data'!H496),'Test Sample Data'!H496&lt;$B$1,'Test Sample Data'!H496&gt;0),'Test Sample Data'!H496,$B$1),"")</f>
        <v/>
      </c>
      <c r="I497" s="15" t="str">
        <f>IF(SUM('Test Sample Data'!I$3:I$98)&gt;10,IF(AND(ISNUMBER('Test Sample Data'!I496),'Test Sample Data'!I496&lt;$B$1,'Test Sample Data'!I496&gt;0),'Test Sample Data'!I496,$B$1),"")</f>
        <v/>
      </c>
      <c r="J497" s="15" t="str">
        <f>IF(SUM('Test Sample Data'!J$3:J$98)&gt;10,IF(AND(ISNUMBER('Test Sample Data'!J496),'Test Sample Data'!J496&lt;$B$1,'Test Sample Data'!J496&gt;0),'Test Sample Data'!J496,$B$1),"")</f>
        <v/>
      </c>
      <c r="K497" s="15" t="str">
        <f>IF(SUM('Test Sample Data'!K$3:K$98)&gt;10,IF(AND(ISNUMBER('Test Sample Data'!K496),'Test Sample Data'!K496&lt;$B$1,'Test Sample Data'!K496&gt;0),'Test Sample Data'!K496,$B$1),"")</f>
        <v/>
      </c>
      <c r="L497" s="15" t="str">
        <f>IF(SUM('Test Sample Data'!L$3:L$98)&gt;10,IF(AND(ISNUMBER('Test Sample Data'!L496),'Test Sample Data'!L496&lt;$B$1,'Test Sample Data'!L496&gt;0),'Test Sample Data'!L496,$B$1),"")</f>
        <v/>
      </c>
      <c r="M497" s="15" t="str">
        <f>IF(SUM('Test Sample Data'!M$3:M$98)&gt;10,IF(AND(ISNUMBER('Test Sample Data'!M496),'Test Sample Data'!M496&lt;$B$1,'Test Sample Data'!M496&gt;0),'Test Sample Data'!M496,$B$1),"")</f>
        <v/>
      </c>
      <c r="N497" s="15" t="str">
        <f>'Gene Table'!E496</f>
        <v>STEAP1</v>
      </c>
      <c r="O497" s="14" t="s">
        <v>61</v>
      </c>
      <c r="P497" s="15" t="str">
        <f>IF(SUM('Control Sample Data'!D$3:D$98)&gt;10,IF(AND(ISNUMBER('Control Sample Data'!D496),'Control Sample Data'!D496&lt;$B$1,'Control Sample Data'!D496&gt;0),'Control Sample Data'!D496,$B$1),"")</f>
        <v/>
      </c>
      <c r="Q497" s="15" t="str">
        <f>IF(SUM('Control Sample Data'!E$3:E$98)&gt;10,IF(AND(ISNUMBER('Control Sample Data'!E496),'Control Sample Data'!E496&lt;$B$1,'Control Sample Data'!E496&gt;0),'Control Sample Data'!E496,$B$1),"")</f>
        <v/>
      </c>
      <c r="R497" s="15" t="str">
        <f>IF(SUM('Control Sample Data'!F$3:F$98)&gt;10,IF(AND(ISNUMBER('Control Sample Data'!F496),'Control Sample Data'!F496&lt;$B$1,'Control Sample Data'!F496&gt;0),'Control Sample Data'!F496,$B$1),"")</f>
        <v/>
      </c>
      <c r="S497" s="15" t="str">
        <f>IF(SUM('Control Sample Data'!G$3:G$98)&gt;10,IF(AND(ISNUMBER('Control Sample Data'!G496),'Control Sample Data'!G496&lt;$B$1,'Control Sample Data'!G496&gt;0),'Control Sample Data'!G496,$B$1),"")</f>
        <v/>
      </c>
      <c r="T497" s="15" t="str">
        <f>IF(SUM('Control Sample Data'!H$3:H$98)&gt;10,IF(AND(ISNUMBER('Control Sample Data'!H496),'Control Sample Data'!H496&lt;$B$1,'Control Sample Data'!H496&gt;0),'Control Sample Data'!H496,$B$1),"")</f>
        <v/>
      </c>
      <c r="U497" s="15" t="str">
        <f>IF(SUM('Control Sample Data'!I$3:I$98)&gt;10,IF(AND(ISNUMBER('Control Sample Data'!I496),'Control Sample Data'!I496&lt;$B$1,'Control Sample Data'!I496&gt;0),'Control Sample Data'!I496,$B$1),"")</f>
        <v/>
      </c>
      <c r="V497" s="15" t="str">
        <f>IF(SUM('Control Sample Data'!J$3:J$98)&gt;10,IF(AND(ISNUMBER('Control Sample Data'!J496),'Control Sample Data'!J496&lt;$B$1,'Control Sample Data'!J496&gt;0),'Control Sample Data'!J496,$B$1),"")</f>
        <v/>
      </c>
      <c r="W497" s="15" t="str">
        <f>IF(SUM('Control Sample Data'!K$3:K$98)&gt;10,IF(AND(ISNUMBER('Control Sample Data'!K496),'Control Sample Data'!K496&lt;$B$1,'Control Sample Data'!K496&gt;0),'Control Sample Data'!K496,$B$1),"")</f>
        <v/>
      </c>
      <c r="X497" s="15" t="str">
        <f>IF(SUM('Control Sample Data'!L$3:L$98)&gt;10,IF(AND(ISNUMBER('Control Sample Data'!L496),'Control Sample Data'!L496&lt;$B$1,'Control Sample Data'!L496&gt;0),'Control Sample Data'!L496,$B$1),"")</f>
        <v/>
      </c>
      <c r="Y497" s="15" t="str">
        <f>IF(SUM('Control Sample Data'!M$3:M$98)&gt;10,IF(AND(ISNUMBER('Control Sample Data'!M496),'Control Sample Data'!M496&lt;$B$1,'Control Sample Data'!M496&gt;0),'Control Sample Data'!M496,$B$1),"")</f>
        <v/>
      </c>
      <c r="Z497" s="36" t="str">
        <f>IF(ISERROR(VLOOKUP('Choose Housekeeping Genes'!$C16,Calculations!$C$484:$M$579,2,0)),"",VLOOKUP('Choose Housekeeping Genes'!$C16,Calculations!$C$484:$M$579,2,0))</f>
        <v/>
      </c>
      <c r="AA497" s="36" t="str">
        <f>IF(ISERROR(VLOOKUP('Choose Housekeeping Genes'!$C16,Calculations!$C$484:$M$579,3,0)),"",VLOOKUP('Choose Housekeeping Genes'!$C16,Calculations!$C$484:$M$579,3,0))</f>
        <v/>
      </c>
      <c r="AB497" s="36" t="str">
        <f>IF(ISERROR(VLOOKUP('Choose Housekeeping Genes'!$C16,Calculations!$C$484:$M$579,4,0)),"",VLOOKUP('Choose Housekeeping Genes'!$C16,Calculations!$C$484:$M$579,4,0))</f>
        <v/>
      </c>
      <c r="AC497" s="36" t="str">
        <f>IF(ISERROR(VLOOKUP('Choose Housekeeping Genes'!$C16,Calculations!$C$484:$M$579,5,0)),"",VLOOKUP('Choose Housekeeping Genes'!$C16,Calculations!$C$484:$M$579,5,0))</f>
        <v/>
      </c>
      <c r="AD497" s="36" t="str">
        <f>IF(ISERROR(VLOOKUP('Choose Housekeeping Genes'!$C16,Calculations!$C$484:$M$579,6,0)),"",VLOOKUP('Choose Housekeeping Genes'!$C16,Calculations!$C$484:$M$579,6,0))</f>
        <v/>
      </c>
      <c r="AE497" s="36" t="str">
        <f>IF(ISERROR(VLOOKUP('Choose Housekeeping Genes'!$C16,Calculations!$C$484:$M$579,7,0)),"",VLOOKUP('Choose Housekeeping Genes'!$C16,Calculations!$C$484:$M$579,7,0))</f>
        <v/>
      </c>
      <c r="AF497" s="36" t="str">
        <f>IF(ISERROR(VLOOKUP('Choose Housekeeping Genes'!$C16,Calculations!$C$484:$M$579,8,0)),"",VLOOKUP('Choose Housekeeping Genes'!$C16,Calculations!$C$484:$M$579,8,0))</f>
        <v/>
      </c>
      <c r="AG497" s="36" t="str">
        <f>IF(ISERROR(VLOOKUP('Choose Housekeeping Genes'!$C16,Calculations!$C$484:$M$579,9,0)),"",VLOOKUP('Choose Housekeeping Genes'!$C16,Calculations!$C$484:$M$579,9,0))</f>
        <v/>
      </c>
      <c r="AH497" s="36" t="str">
        <f>IF(ISERROR(VLOOKUP('Choose Housekeeping Genes'!$C16,Calculations!$C$484:$M$579,10,0)),"",VLOOKUP('Choose Housekeeping Genes'!$C16,Calculations!$C$484:$M$579,10,0))</f>
        <v/>
      </c>
      <c r="AI497" s="36" t="str">
        <f>IF(ISERROR(VLOOKUP('Choose Housekeeping Genes'!$C16,Calculations!$C$484:$M$579,11,0)),"",VLOOKUP('Choose Housekeeping Genes'!$C16,Calculations!$C$484:$M$579,11,0))</f>
        <v/>
      </c>
      <c r="AJ497" s="36" t="str">
        <f>IF(ISERROR(VLOOKUP('Choose Housekeeping Genes'!$C16,Calculations!$C$484:AB$579,14,0)),"",VLOOKUP('Choose Housekeeping Genes'!$C16,Calculations!$C$484:AB$579,14,0))</f>
        <v/>
      </c>
      <c r="AK497" s="36" t="str">
        <f>IF(ISERROR(VLOOKUP('Choose Housekeeping Genes'!$C16,Calculations!$C$484:AC$579,15,0)),"",VLOOKUP('Choose Housekeeping Genes'!$C16,Calculations!$C$484:AC$579,15,0))</f>
        <v/>
      </c>
      <c r="AL497" s="36" t="str">
        <f>IF(ISERROR(VLOOKUP('Choose Housekeeping Genes'!$C16,Calculations!$C$484:AD$579,16,0)),"",VLOOKUP('Choose Housekeeping Genes'!$C16,Calculations!$C$484:AD$579,16,0))</f>
        <v/>
      </c>
      <c r="AM497" s="36" t="str">
        <f>IF(ISERROR(VLOOKUP('Choose Housekeeping Genes'!$C16,Calculations!$C$484:AE$579,17,0)),"",VLOOKUP('Choose Housekeeping Genes'!$C16,Calculations!$C$484:AE$579,17,0))</f>
        <v/>
      </c>
      <c r="AN497" s="36" t="str">
        <f>IF(ISERROR(VLOOKUP('Choose Housekeeping Genes'!$C16,Calculations!$C$484:AF$579,18,0)),"",VLOOKUP('Choose Housekeeping Genes'!$C16,Calculations!$C$484:AF$579,18,0))</f>
        <v/>
      </c>
      <c r="AO497" s="36" t="str">
        <f>IF(ISERROR(VLOOKUP('Choose Housekeeping Genes'!$C16,Calculations!$C$484:AG$579,19,0)),"",VLOOKUP('Choose Housekeeping Genes'!$C16,Calculations!$C$484:AG$579,19,0))</f>
        <v/>
      </c>
      <c r="AP497" s="36" t="str">
        <f>IF(ISERROR(VLOOKUP('Choose Housekeeping Genes'!$C16,Calculations!$C$484:AH$579,20,0)),"",VLOOKUP('Choose Housekeeping Genes'!$C16,Calculations!$C$484:AH$579,20,0))</f>
        <v/>
      </c>
      <c r="AQ497" s="36" t="str">
        <f>IF(ISERROR(VLOOKUP('Choose Housekeeping Genes'!$C16,Calculations!$C$484:AI$579,21,0)),"",VLOOKUP('Choose Housekeeping Genes'!$C16,Calculations!$C$484:AI$579,21,0))</f>
        <v/>
      </c>
      <c r="AR497" s="36" t="str">
        <f>IF(ISERROR(VLOOKUP('Choose Housekeeping Genes'!$C16,Calculations!$C$484:AJ$579,22,0)),"",VLOOKUP('Choose Housekeeping Genes'!$C16,Calculations!$C$484:AJ$579,22,0))</f>
        <v/>
      </c>
      <c r="AS497" s="36" t="str">
        <f>IF(ISERROR(VLOOKUP('Choose Housekeeping Genes'!$C16,Calculations!$C$484:AK$579,23,0)),"",VLOOKUP('Choose Housekeeping Genes'!$C16,Calculations!$C$484:AK$579,23,0))</f>
        <v/>
      </c>
      <c r="AT497" s="34" t="str">
        <f t="shared" si="440"/>
        <v/>
      </c>
      <c r="AU497" s="34" t="str">
        <f t="shared" si="441"/>
        <v/>
      </c>
      <c r="AV497" s="34" t="str">
        <f t="shared" si="442"/>
        <v/>
      </c>
      <c r="AW497" s="34" t="str">
        <f t="shared" si="443"/>
        <v/>
      </c>
      <c r="AX497" s="34" t="str">
        <f t="shared" si="444"/>
        <v/>
      </c>
      <c r="AY497" s="34" t="str">
        <f t="shared" si="445"/>
        <v/>
      </c>
      <c r="AZ497" s="34" t="str">
        <f t="shared" si="446"/>
        <v/>
      </c>
      <c r="BA497" s="34" t="str">
        <f t="shared" si="447"/>
        <v/>
      </c>
      <c r="BB497" s="34" t="str">
        <f t="shared" si="448"/>
        <v/>
      </c>
      <c r="BC497" s="34" t="str">
        <f t="shared" si="449"/>
        <v/>
      </c>
      <c r="BD497" s="34" t="str">
        <f t="shared" si="450"/>
        <v/>
      </c>
      <c r="BE497" s="34" t="str">
        <f t="shared" si="451"/>
        <v/>
      </c>
      <c r="BF497" s="34" t="str">
        <f t="shared" si="452"/>
        <v/>
      </c>
      <c r="BG497" s="34" t="str">
        <f t="shared" si="453"/>
        <v/>
      </c>
      <c r="BH497" s="34" t="str">
        <f t="shared" si="454"/>
        <v/>
      </c>
      <c r="BI497" s="34" t="str">
        <f t="shared" si="455"/>
        <v/>
      </c>
      <c r="BJ497" s="34" t="str">
        <f t="shared" si="456"/>
        <v/>
      </c>
      <c r="BK497" s="34" t="str">
        <f t="shared" si="457"/>
        <v/>
      </c>
      <c r="BL497" s="34" t="str">
        <f t="shared" si="458"/>
        <v/>
      </c>
      <c r="BM497" s="34" t="str">
        <f t="shared" si="459"/>
        <v/>
      </c>
      <c r="BN497" s="36" t="e">
        <f t="shared" si="397"/>
        <v>#DIV/0!</v>
      </c>
      <c r="BO497" s="36" t="e">
        <f t="shared" si="398"/>
        <v>#DIV/0!</v>
      </c>
      <c r="BP497" s="37" t="str">
        <f t="shared" si="409"/>
        <v/>
      </c>
      <c r="BQ497" s="37" t="str">
        <f t="shared" si="410"/>
        <v/>
      </c>
      <c r="BR497" s="37" t="str">
        <f t="shared" si="411"/>
        <v/>
      </c>
      <c r="BS497" s="37" t="str">
        <f t="shared" si="412"/>
        <v/>
      </c>
      <c r="BT497" s="37" t="str">
        <f t="shared" si="413"/>
        <v/>
      </c>
      <c r="BU497" s="37" t="str">
        <f t="shared" si="414"/>
        <v/>
      </c>
      <c r="BV497" s="37" t="str">
        <f t="shared" si="415"/>
        <v/>
      </c>
      <c r="BW497" s="37" t="str">
        <f t="shared" si="416"/>
        <v/>
      </c>
      <c r="BX497" s="37" t="str">
        <f t="shared" si="417"/>
        <v/>
      </c>
      <c r="BY497" s="37" t="str">
        <f t="shared" si="418"/>
        <v/>
      </c>
      <c r="BZ497" s="37" t="str">
        <f t="shared" si="419"/>
        <v/>
      </c>
      <c r="CA497" s="37" t="str">
        <f t="shared" si="420"/>
        <v/>
      </c>
      <c r="CB497" s="37" t="str">
        <f t="shared" si="421"/>
        <v/>
      </c>
      <c r="CC497" s="37" t="str">
        <f t="shared" si="422"/>
        <v/>
      </c>
      <c r="CD497" s="37" t="str">
        <f t="shared" si="423"/>
        <v/>
      </c>
      <c r="CE497" s="37" t="str">
        <f t="shared" si="424"/>
        <v/>
      </c>
      <c r="CF497" s="37" t="str">
        <f t="shared" si="425"/>
        <v/>
      </c>
      <c r="CG497" s="37" t="str">
        <f t="shared" si="426"/>
        <v/>
      </c>
      <c r="CH497" s="37" t="str">
        <f t="shared" si="427"/>
        <v/>
      </c>
      <c r="CI497" s="37" t="str">
        <f t="shared" si="428"/>
        <v/>
      </c>
    </row>
    <row r="498" spans="1:87" ht="12.75">
      <c r="A498" s="16"/>
      <c r="B498" s="14" t="str">
        <f>'Gene Table'!E497</f>
        <v>AATF</v>
      </c>
      <c r="C498" s="14" t="s">
        <v>65</v>
      </c>
      <c r="D498" s="15" t="str">
        <f>IF(SUM('Test Sample Data'!D$3:D$98)&gt;10,IF(AND(ISNUMBER('Test Sample Data'!D497),'Test Sample Data'!D497&lt;$B$1,'Test Sample Data'!D497&gt;0),'Test Sample Data'!D497,$B$1),"")</f>
        <v/>
      </c>
      <c r="E498" s="15" t="str">
        <f>IF(SUM('Test Sample Data'!E$3:E$98)&gt;10,IF(AND(ISNUMBER('Test Sample Data'!E497),'Test Sample Data'!E497&lt;$B$1,'Test Sample Data'!E497&gt;0),'Test Sample Data'!E497,$B$1),"")</f>
        <v/>
      </c>
      <c r="F498" s="15" t="str">
        <f>IF(SUM('Test Sample Data'!F$3:F$98)&gt;10,IF(AND(ISNUMBER('Test Sample Data'!F497),'Test Sample Data'!F497&lt;$B$1,'Test Sample Data'!F497&gt;0),'Test Sample Data'!F497,$B$1),"")</f>
        <v/>
      </c>
      <c r="G498" s="15" t="str">
        <f>IF(SUM('Test Sample Data'!G$3:G$98)&gt;10,IF(AND(ISNUMBER('Test Sample Data'!G497),'Test Sample Data'!G497&lt;$B$1,'Test Sample Data'!G497&gt;0),'Test Sample Data'!G497,$B$1),"")</f>
        <v/>
      </c>
      <c r="H498" s="15" t="str">
        <f>IF(SUM('Test Sample Data'!H$3:H$98)&gt;10,IF(AND(ISNUMBER('Test Sample Data'!H497),'Test Sample Data'!H497&lt;$B$1,'Test Sample Data'!H497&gt;0),'Test Sample Data'!H497,$B$1),"")</f>
        <v/>
      </c>
      <c r="I498" s="15" t="str">
        <f>IF(SUM('Test Sample Data'!I$3:I$98)&gt;10,IF(AND(ISNUMBER('Test Sample Data'!I497),'Test Sample Data'!I497&lt;$B$1,'Test Sample Data'!I497&gt;0),'Test Sample Data'!I497,$B$1),"")</f>
        <v/>
      </c>
      <c r="J498" s="15" t="str">
        <f>IF(SUM('Test Sample Data'!J$3:J$98)&gt;10,IF(AND(ISNUMBER('Test Sample Data'!J497),'Test Sample Data'!J497&lt;$B$1,'Test Sample Data'!J497&gt;0),'Test Sample Data'!J497,$B$1),"")</f>
        <v/>
      </c>
      <c r="K498" s="15" t="str">
        <f>IF(SUM('Test Sample Data'!K$3:K$98)&gt;10,IF(AND(ISNUMBER('Test Sample Data'!K497),'Test Sample Data'!K497&lt;$B$1,'Test Sample Data'!K497&gt;0),'Test Sample Data'!K497,$B$1),"")</f>
        <v/>
      </c>
      <c r="L498" s="15" t="str">
        <f>IF(SUM('Test Sample Data'!L$3:L$98)&gt;10,IF(AND(ISNUMBER('Test Sample Data'!L497),'Test Sample Data'!L497&lt;$B$1,'Test Sample Data'!L497&gt;0),'Test Sample Data'!L497,$B$1),"")</f>
        <v/>
      </c>
      <c r="M498" s="15" t="str">
        <f>IF(SUM('Test Sample Data'!M$3:M$98)&gt;10,IF(AND(ISNUMBER('Test Sample Data'!M497),'Test Sample Data'!M497&lt;$B$1,'Test Sample Data'!M497&gt;0),'Test Sample Data'!M497,$B$1),"")</f>
        <v/>
      </c>
      <c r="N498" s="15" t="str">
        <f>'Gene Table'!E497</f>
        <v>AATF</v>
      </c>
      <c r="O498" s="14" t="s">
        <v>65</v>
      </c>
      <c r="P498" s="15" t="str">
        <f>IF(SUM('Control Sample Data'!D$3:D$98)&gt;10,IF(AND(ISNUMBER('Control Sample Data'!D497),'Control Sample Data'!D497&lt;$B$1,'Control Sample Data'!D497&gt;0),'Control Sample Data'!D497,$B$1),"")</f>
        <v/>
      </c>
      <c r="Q498" s="15" t="str">
        <f>IF(SUM('Control Sample Data'!E$3:E$98)&gt;10,IF(AND(ISNUMBER('Control Sample Data'!E497),'Control Sample Data'!E497&lt;$B$1,'Control Sample Data'!E497&gt;0),'Control Sample Data'!E497,$B$1),"")</f>
        <v/>
      </c>
      <c r="R498" s="15" t="str">
        <f>IF(SUM('Control Sample Data'!F$3:F$98)&gt;10,IF(AND(ISNUMBER('Control Sample Data'!F497),'Control Sample Data'!F497&lt;$B$1,'Control Sample Data'!F497&gt;0),'Control Sample Data'!F497,$B$1),"")</f>
        <v/>
      </c>
      <c r="S498" s="15" t="str">
        <f>IF(SUM('Control Sample Data'!G$3:G$98)&gt;10,IF(AND(ISNUMBER('Control Sample Data'!G497),'Control Sample Data'!G497&lt;$B$1,'Control Sample Data'!G497&gt;0),'Control Sample Data'!G497,$B$1),"")</f>
        <v/>
      </c>
      <c r="T498" s="15" t="str">
        <f>IF(SUM('Control Sample Data'!H$3:H$98)&gt;10,IF(AND(ISNUMBER('Control Sample Data'!H497),'Control Sample Data'!H497&lt;$B$1,'Control Sample Data'!H497&gt;0),'Control Sample Data'!H497,$B$1),"")</f>
        <v/>
      </c>
      <c r="U498" s="15" t="str">
        <f>IF(SUM('Control Sample Data'!I$3:I$98)&gt;10,IF(AND(ISNUMBER('Control Sample Data'!I497),'Control Sample Data'!I497&lt;$B$1,'Control Sample Data'!I497&gt;0),'Control Sample Data'!I497,$B$1),"")</f>
        <v/>
      </c>
      <c r="V498" s="15" t="str">
        <f>IF(SUM('Control Sample Data'!J$3:J$98)&gt;10,IF(AND(ISNUMBER('Control Sample Data'!J497),'Control Sample Data'!J497&lt;$B$1,'Control Sample Data'!J497&gt;0),'Control Sample Data'!J497,$B$1),"")</f>
        <v/>
      </c>
      <c r="W498" s="15" t="str">
        <f>IF(SUM('Control Sample Data'!K$3:K$98)&gt;10,IF(AND(ISNUMBER('Control Sample Data'!K497),'Control Sample Data'!K497&lt;$B$1,'Control Sample Data'!K497&gt;0),'Control Sample Data'!K497,$B$1),"")</f>
        <v/>
      </c>
      <c r="X498" s="15" t="str">
        <f>IF(SUM('Control Sample Data'!L$3:L$98)&gt;10,IF(AND(ISNUMBER('Control Sample Data'!L497),'Control Sample Data'!L497&lt;$B$1,'Control Sample Data'!L497&gt;0),'Control Sample Data'!L497,$B$1),"")</f>
        <v/>
      </c>
      <c r="Y498" s="15" t="str">
        <f>IF(SUM('Control Sample Data'!M$3:M$98)&gt;10,IF(AND(ISNUMBER('Control Sample Data'!M497),'Control Sample Data'!M497&lt;$B$1,'Control Sample Data'!M497&gt;0),'Control Sample Data'!M497,$B$1),"")</f>
        <v/>
      </c>
      <c r="Z498" s="36" t="str">
        <f>IF(ISERROR(VLOOKUP('Choose Housekeeping Genes'!$C17,Calculations!$C$484:$M$579,2,0)),"",VLOOKUP('Choose Housekeeping Genes'!$C17,Calculations!$C$484:$M$579,2,0))</f>
        <v/>
      </c>
      <c r="AA498" s="36" t="str">
        <f>IF(ISERROR(VLOOKUP('Choose Housekeeping Genes'!$C17,Calculations!$C$484:$M$579,3,0)),"",VLOOKUP('Choose Housekeeping Genes'!$C17,Calculations!$C$484:$M$579,3,0))</f>
        <v/>
      </c>
      <c r="AB498" s="36" t="str">
        <f>IF(ISERROR(VLOOKUP('Choose Housekeeping Genes'!$C17,Calculations!$C$484:$M$579,4,0)),"",VLOOKUP('Choose Housekeeping Genes'!$C17,Calculations!$C$484:$M$579,4,0))</f>
        <v/>
      </c>
      <c r="AC498" s="36" t="str">
        <f>IF(ISERROR(VLOOKUP('Choose Housekeeping Genes'!$C17,Calculations!$C$484:$M$579,5,0)),"",VLOOKUP('Choose Housekeeping Genes'!$C17,Calculations!$C$484:$M$579,5,0))</f>
        <v/>
      </c>
      <c r="AD498" s="36" t="str">
        <f>IF(ISERROR(VLOOKUP('Choose Housekeeping Genes'!$C17,Calculations!$C$484:$M$579,6,0)),"",VLOOKUP('Choose Housekeeping Genes'!$C17,Calculations!$C$484:$M$579,6,0))</f>
        <v/>
      </c>
      <c r="AE498" s="36" t="str">
        <f>IF(ISERROR(VLOOKUP('Choose Housekeeping Genes'!$C17,Calculations!$C$484:$M$579,7,0)),"",VLOOKUP('Choose Housekeeping Genes'!$C17,Calculations!$C$484:$M$579,7,0))</f>
        <v/>
      </c>
      <c r="AF498" s="36" t="str">
        <f>IF(ISERROR(VLOOKUP('Choose Housekeeping Genes'!$C17,Calculations!$C$484:$M$579,8,0)),"",VLOOKUP('Choose Housekeeping Genes'!$C17,Calculations!$C$484:$M$579,8,0))</f>
        <v/>
      </c>
      <c r="AG498" s="36" t="str">
        <f>IF(ISERROR(VLOOKUP('Choose Housekeeping Genes'!$C17,Calculations!$C$484:$M$579,9,0)),"",VLOOKUP('Choose Housekeeping Genes'!$C17,Calculations!$C$484:$M$579,9,0))</f>
        <v/>
      </c>
      <c r="AH498" s="36" t="str">
        <f>IF(ISERROR(VLOOKUP('Choose Housekeeping Genes'!$C17,Calculations!$C$484:$M$579,10,0)),"",VLOOKUP('Choose Housekeeping Genes'!$C17,Calculations!$C$484:$M$579,10,0))</f>
        <v/>
      </c>
      <c r="AI498" s="36" t="str">
        <f>IF(ISERROR(VLOOKUP('Choose Housekeeping Genes'!$C17,Calculations!$C$484:$M$579,11,0)),"",VLOOKUP('Choose Housekeeping Genes'!$C17,Calculations!$C$484:$M$579,11,0))</f>
        <v/>
      </c>
      <c r="AJ498" s="36" t="str">
        <f>IF(ISERROR(VLOOKUP('Choose Housekeeping Genes'!$C17,Calculations!$C$484:AB$579,14,0)),"",VLOOKUP('Choose Housekeeping Genes'!$C17,Calculations!$C$484:AB$579,14,0))</f>
        <v/>
      </c>
      <c r="AK498" s="36" t="str">
        <f>IF(ISERROR(VLOOKUP('Choose Housekeeping Genes'!$C17,Calculations!$C$484:AC$579,15,0)),"",VLOOKUP('Choose Housekeeping Genes'!$C17,Calculations!$C$484:AC$579,15,0))</f>
        <v/>
      </c>
      <c r="AL498" s="36" t="str">
        <f>IF(ISERROR(VLOOKUP('Choose Housekeeping Genes'!$C17,Calculations!$C$484:AD$579,16,0)),"",VLOOKUP('Choose Housekeeping Genes'!$C17,Calculations!$C$484:AD$579,16,0))</f>
        <v/>
      </c>
      <c r="AM498" s="36" t="str">
        <f>IF(ISERROR(VLOOKUP('Choose Housekeeping Genes'!$C17,Calculations!$C$484:AE$579,17,0)),"",VLOOKUP('Choose Housekeeping Genes'!$C17,Calculations!$C$484:AE$579,17,0))</f>
        <v/>
      </c>
      <c r="AN498" s="36" t="str">
        <f>IF(ISERROR(VLOOKUP('Choose Housekeeping Genes'!$C17,Calculations!$C$484:AF$579,18,0)),"",VLOOKUP('Choose Housekeeping Genes'!$C17,Calculations!$C$484:AF$579,18,0))</f>
        <v/>
      </c>
      <c r="AO498" s="36" t="str">
        <f>IF(ISERROR(VLOOKUP('Choose Housekeeping Genes'!$C17,Calculations!$C$484:AG$579,19,0)),"",VLOOKUP('Choose Housekeeping Genes'!$C17,Calculations!$C$484:AG$579,19,0))</f>
        <v/>
      </c>
      <c r="AP498" s="36" t="str">
        <f>IF(ISERROR(VLOOKUP('Choose Housekeeping Genes'!$C17,Calculations!$C$484:AH$579,20,0)),"",VLOOKUP('Choose Housekeeping Genes'!$C17,Calculations!$C$484:AH$579,20,0))</f>
        <v/>
      </c>
      <c r="AQ498" s="36" t="str">
        <f>IF(ISERROR(VLOOKUP('Choose Housekeeping Genes'!$C17,Calculations!$C$484:AI$579,21,0)),"",VLOOKUP('Choose Housekeeping Genes'!$C17,Calculations!$C$484:AI$579,21,0))</f>
        <v/>
      </c>
      <c r="AR498" s="36" t="str">
        <f>IF(ISERROR(VLOOKUP('Choose Housekeeping Genes'!$C17,Calculations!$C$484:AJ$579,22,0)),"",VLOOKUP('Choose Housekeeping Genes'!$C17,Calculations!$C$484:AJ$579,22,0))</f>
        <v/>
      </c>
      <c r="AS498" s="36" t="str">
        <f>IF(ISERROR(VLOOKUP('Choose Housekeeping Genes'!$C17,Calculations!$C$484:AK$579,23,0)),"",VLOOKUP('Choose Housekeeping Genes'!$C17,Calculations!$C$484:AK$579,23,0))</f>
        <v/>
      </c>
      <c r="AT498" s="34" t="str">
        <f t="shared" si="440"/>
        <v/>
      </c>
      <c r="AU498" s="34" t="str">
        <f t="shared" si="441"/>
        <v/>
      </c>
      <c r="AV498" s="34" t="str">
        <f t="shared" si="442"/>
        <v/>
      </c>
      <c r="AW498" s="34" t="str">
        <f t="shared" si="443"/>
        <v/>
      </c>
      <c r="AX498" s="34" t="str">
        <f t="shared" si="444"/>
        <v/>
      </c>
      <c r="AY498" s="34" t="str">
        <f t="shared" si="445"/>
        <v/>
      </c>
      <c r="AZ498" s="34" t="str">
        <f t="shared" si="446"/>
        <v/>
      </c>
      <c r="BA498" s="34" t="str">
        <f t="shared" si="447"/>
        <v/>
      </c>
      <c r="BB498" s="34" t="str">
        <f t="shared" si="448"/>
        <v/>
      </c>
      <c r="BC498" s="34" t="str">
        <f t="shared" si="449"/>
        <v/>
      </c>
      <c r="BD498" s="34" t="str">
        <f t="shared" si="450"/>
        <v/>
      </c>
      <c r="BE498" s="34" t="str">
        <f t="shared" si="451"/>
        <v/>
      </c>
      <c r="BF498" s="34" t="str">
        <f t="shared" si="452"/>
        <v/>
      </c>
      <c r="BG498" s="34" t="str">
        <f t="shared" si="453"/>
        <v/>
      </c>
      <c r="BH498" s="34" t="str">
        <f t="shared" si="454"/>
        <v/>
      </c>
      <c r="BI498" s="34" t="str">
        <f t="shared" si="455"/>
        <v/>
      </c>
      <c r="BJ498" s="34" t="str">
        <f t="shared" si="456"/>
        <v/>
      </c>
      <c r="BK498" s="34" t="str">
        <f t="shared" si="457"/>
        <v/>
      </c>
      <c r="BL498" s="34" t="str">
        <f t="shared" si="458"/>
        <v/>
      </c>
      <c r="BM498" s="34" t="str">
        <f t="shared" si="459"/>
        <v/>
      </c>
      <c r="BN498" s="36" t="e">
        <f t="shared" si="397"/>
        <v>#DIV/0!</v>
      </c>
      <c r="BO498" s="36" t="e">
        <f t="shared" si="398"/>
        <v>#DIV/0!</v>
      </c>
      <c r="BP498" s="37" t="str">
        <f t="shared" si="409"/>
        <v/>
      </c>
      <c r="BQ498" s="37" t="str">
        <f t="shared" si="410"/>
        <v/>
      </c>
      <c r="BR498" s="37" t="str">
        <f t="shared" si="411"/>
        <v/>
      </c>
      <c r="BS498" s="37" t="str">
        <f t="shared" si="412"/>
        <v/>
      </c>
      <c r="BT498" s="37" t="str">
        <f t="shared" si="413"/>
        <v/>
      </c>
      <c r="BU498" s="37" t="str">
        <f t="shared" si="414"/>
        <v/>
      </c>
      <c r="BV498" s="37" t="str">
        <f t="shared" si="415"/>
        <v/>
      </c>
      <c r="BW498" s="37" t="str">
        <f t="shared" si="416"/>
        <v/>
      </c>
      <c r="BX498" s="37" t="str">
        <f t="shared" si="417"/>
        <v/>
      </c>
      <c r="BY498" s="37" t="str">
        <f t="shared" si="418"/>
        <v/>
      </c>
      <c r="BZ498" s="37" t="str">
        <f t="shared" si="419"/>
        <v/>
      </c>
      <c r="CA498" s="37" t="str">
        <f t="shared" si="420"/>
        <v/>
      </c>
      <c r="CB498" s="37" t="str">
        <f t="shared" si="421"/>
        <v/>
      </c>
      <c r="CC498" s="37" t="str">
        <f t="shared" si="422"/>
        <v/>
      </c>
      <c r="CD498" s="37" t="str">
        <f t="shared" si="423"/>
        <v/>
      </c>
      <c r="CE498" s="37" t="str">
        <f t="shared" si="424"/>
        <v/>
      </c>
      <c r="CF498" s="37" t="str">
        <f t="shared" si="425"/>
        <v/>
      </c>
      <c r="CG498" s="37" t="str">
        <f t="shared" si="426"/>
        <v/>
      </c>
      <c r="CH498" s="37" t="str">
        <f t="shared" si="427"/>
        <v/>
      </c>
      <c r="CI498" s="37" t="str">
        <f t="shared" si="428"/>
        <v/>
      </c>
    </row>
    <row r="499" spans="1:87" ht="12.75">
      <c r="A499" s="16"/>
      <c r="B499" s="14" t="str">
        <f>'Gene Table'!E498</f>
        <v>EHF</v>
      </c>
      <c r="C499" s="14" t="s">
        <v>69</v>
      </c>
      <c r="D499" s="15" t="str">
        <f>IF(SUM('Test Sample Data'!D$3:D$98)&gt;10,IF(AND(ISNUMBER('Test Sample Data'!D498),'Test Sample Data'!D498&lt;$B$1,'Test Sample Data'!D498&gt;0),'Test Sample Data'!D498,$B$1),"")</f>
        <v/>
      </c>
      <c r="E499" s="15" t="str">
        <f>IF(SUM('Test Sample Data'!E$3:E$98)&gt;10,IF(AND(ISNUMBER('Test Sample Data'!E498),'Test Sample Data'!E498&lt;$B$1,'Test Sample Data'!E498&gt;0),'Test Sample Data'!E498,$B$1),"")</f>
        <v/>
      </c>
      <c r="F499" s="15" t="str">
        <f>IF(SUM('Test Sample Data'!F$3:F$98)&gt;10,IF(AND(ISNUMBER('Test Sample Data'!F498),'Test Sample Data'!F498&lt;$B$1,'Test Sample Data'!F498&gt;0),'Test Sample Data'!F498,$B$1),"")</f>
        <v/>
      </c>
      <c r="G499" s="15" t="str">
        <f>IF(SUM('Test Sample Data'!G$3:G$98)&gt;10,IF(AND(ISNUMBER('Test Sample Data'!G498),'Test Sample Data'!G498&lt;$B$1,'Test Sample Data'!G498&gt;0),'Test Sample Data'!G498,$B$1),"")</f>
        <v/>
      </c>
      <c r="H499" s="15" t="str">
        <f>IF(SUM('Test Sample Data'!H$3:H$98)&gt;10,IF(AND(ISNUMBER('Test Sample Data'!H498),'Test Sample Data'!H498&lt;$B$1,'Test Sample Data'!H498&gt;0),'Test Sample Data'!H498,$B$1),"")</f>
        <v/>
      </c>
      <c r="I499" s="15" t="str">
        <f>IF(SUM('Test Sample Data'!I$3:I$98)&gt;10,IF(AND(ISNUMBER('Test Sample Data'!I498),'Test Sample Data'!I498&lt;$B$1,'Test Sample Data'!I498&gt;0),'Test Sample Data'!I498,$B$1),"")</f>
        <v/>
      </c>
      <c r="J499" s="15" t="str">
        <f>IF(SUM('Test Sample Data'!J$3:J$98)&gt;10,IF(AND(ISNUMBER('Test Sample Data'!J498),'Test Sample Data'!J498&lt;$B$1,'Test Sample Data'!J498&gt;0),'Test Sample Data'!J498,$B$1),"")</f>
        <v/>
      </c>
      <c r="K499" s="15" t="str">
        <f>IF(SUM('Test Sample Data'!K$3:K$98)&gt;10,IF(AND(ISNUMBER('Test Sample Data'!K498),'Test Sample Data'!K498&lt;$B$1,'Test Sample Data'!K498&gt;0),'Test Sample Data'!K498,$B$1),"")</f>
        <v/>
      </c>
      <c r="L499" s="15" t="str">
        <f>IF(SUM('Test Sample Data'!L$3:L$98)&gt;10,IF(AND(ISNUMBER('Test Sample Data'!L498),'Test Sample Data'!L498&lt;$B$1,'Test Sample Data'!L498&gt;0),'Test Sample Data'!L498,$B$1),"")</f>
        <v/>
      </c>
      <c r="M499" s="15" t="str">
        <f>IF(SUM('Test Sample Data'!M$3:M$98)&gt;10,IF(AND(ISNUMBER('Test Sample Data'!M498),'Test Sample Data'!M498&lt;$B$1,'Test Sample Data'!M498&gt;0),'Test Sample Data'!M498,$B$1),"")</f>
        <v/>
      </c>
      <c r="N499" s="15" t="str">
        <f>'Gene Table'!E498</f>
        <v>EHF</v>
      </c>
      <c r="O499" s="14" t="s">
        <v>69</v>
      </c>
      <c r="P499" s="15" t="str">
        <f>IF(SUM('Control Sample Data'!D$3:D$98)&gt;10,IF(AND(ISNUMBER('Control Sample Data'!D498),'Control Sample Data'!D498&lt;$B$1,'Control Sample Data'!D498&gt;0),'Control Sample Data'!D498,$B$1),"")</f>
        <v/>
      </c>
      <c r="Q499" s="15" t="str">
        <f>IF(SUM('Control Sample Data'!E$3:E$98)&gt;10,IF(AND(ISNUMBER('Control Sample Data'!E498),'Control Sample Data'!E498&lt;$B$1,'Control Sample Data'!E498&gt;0),'Control Sample Data'!E498,$B$1),"")</f>
        <v/>
      </c>
      <c r="R499" s="15" t="str">
        <f>IF(SUM('Control Sample Data'!F$3:F$98)&gt;10,IF(AND(ISNUMBER('Control Sample Data'!F498),'Control Sample Data'!F498&lt;$B$1,'Control Sample Data'!F498&gt;0),'Control Sample Data'!F498,$B$1),"")</f>
        <v/>
      </c>
      <c r="S499" s="15" t="str">
        <f>IF(SUM('Control Sample Data'!G$3:G$98)&gt;10,IF(AND(ISNUMBER('Control Sample Data'!G498),'Control Sample Data'!G498&lt;$B$1,'Control Sample Data'!G498&gt;0),'Control Sample Data'!G498,$B$1),"")</f>
        <v/>
      </c>
      <c r="T499" s="15" t="str">
        <f>IF(SUM('Control Sample Data'!H$3:H$98)&gt;10,IF(AND(ISNUMBER('Control Sample Data'!H498),'Control Sample Data'!H498&lt;$B$1,'Control Sample Data'!H498&gt;0),'Control Sample Data'!H498,$B$1),"")</f>
        <v/>
      </c>
      <c r="U499" s="15" t="str">
        <f>IF(SUM('Control Sample Data'!I$3:I$98)&gt;10,IF(AND(ISNUMBER('Control Sample Data'!I498),'Control Sample Data'!I498&lt;$B$1,'Control Sample Data'!I498&gt;0),'Control Sample Data'!I498,$B$1),"")</f>
        <v/>
      </c>
      <c r="V499" s="15" t="str">
        <f>IF(SUM('Control Sample Data'!J$3:J$98)&gt;10,IF(AND(ISNUMBER('Control Sample Data'!J498),'Control Sample Data'!J498&lt;$B$1,'Control Sample Data'!J498&gt;0),'Control Sample Data'!J498,$B$1),"")</f>
        <v/>
      </c>
      <c r="W499" s="15" t="str">
        <f>IF(SUM('Control Sample Data'!K$3:K$98)&gt;10,IF(AND(ISNUMBER('Control Sample Data'!K498),'Control Sample Data'!K498&lt;$B$1,'Control Sample Data'!K498&gt;0),'Control Sample Data'!K498,$B$1),"")</f>
        <v/>
      </c>
      <c r="X499" s="15" t="str">
        <f>IF(SUM('Control Sample Data'!L$3:L$98)&gt;10,IF(AND(ISNUMBER('Control Sample Data'!L498),'Control Sample Data'!L498&lt;$B$1,'Control Sample Data'!L498&gt;0),'Control Sample Data'!L498,$B$1),"")</f>
        <v/>
      </c>
      <c r="Y499" s="15" t="str">
        <f>IF(SUM('Control Sample Data'!M$3:M$98)&gt;10,IF(AND(ISNUMBER('Control Sample Data'!M498),'Control Sample Data'!M498&lt;$B$1,'Control Sample Data'!M498&gt;0),'Control Sample Data'!M498,$B$1),"")</f>
        <v/>
      </c>
      <c r="Z499" s="36" t="str">
        <f>IF(ISERROR(VLOOKUP('Choose Housekeeping Genes'!$C18,Calculations!$C$484:$M$579,2,0)),"",VLOOKUP('Choose Housekeeping Genes'!$C18,Calculations!$C$484:$M$579,2,0))</f>
        <v/>
      </c>
      <c r="AA499" s="36" t="str">
        <f>IF(ISERROR(VLOOKUP('Choose Housekeeping Genes'!$C18,Calculations!$C$484:$M$579,3,0)),"",VLOOKUP('Choose Housekeeping Genes'!$C18,Calculations!$C$484:$M$579,3,0))</f>
        <v/>
      </c>
      <c r="AB499" s="36" t="str">
        <f>IF(ISERROR(VLOOKUP('Choose Housekeeping Genes'!$C18,Calculations!$C$484:$M$579,4,0)),"",VLOOKUP('Choose Housekeeping Genes'!$C18,Calculations!$C$484:$M$579,4,0))</f>
        <v/>
      </c>
      <c r="AC499" s="36" t="str">
        <f>IF(ISERROR(VLOOKUP('Choose Housekeeping Genes'!$C18,Calculations!$C$484:$M$579,5,0)),"",VLOOKUP('Choose Housekeeping Genes'!$C18,Calculations!$C$484:$M$579,5,0))</f>
        <v/>
      </c>
      <c r="AD499" s="36" t="str">
        <f>IF(ISERROR(VLOOKUP('Choose Housekeeping Genes'!$C18,Calculations!$C$484:$M$579,6,0)),"",VLOOKUP('Choose Housekeeping Genes'!$C18,Calculations!$C$484:$M$579,6,0))</f>
        <v/>
      </c>
      <c r="AE499" s="36" t="str">
        <f>IF(ISERROR(VLOOKUP('Choose Housekeeping Genes'!$C18,Calculations!$C$484:$M$579,7,0)),"",VLOOKUP('Choose Housekeeping Genes'!$C18,Calculations!$C$484:$M$579,7,0))</f>
        <v/>
      </c>
      <c r="AF499" s="36" t="str">
        <f>IF(ISERROR(VLOOKUP('Choose Housekeeping Genes'!$C18,Calculations!$C$484:$M$579,8,0)),"",VLOOKUP('Choose Housekeeping Genes'!$C18,Calculations!$C$484:$M$579,8,0))</f>
        <v/>
      </c>
      <c r="AG499" s="36" t="str">
        <f>IF(ISERROR(VLOOKUP('Choose Housekeeping Genes'!$C18,Calculations!$C$484:$M$579,9,0)),"",VLOOKUP('Choose Housekeeping Genes'!$C18,Calculations!$C$484:$M$579,9,0))</f>
        <v/>
      </c>
      <c r="AH499" s="36" t="str">
        <f>IF(ISERROR(VLOOKUP('Choose Housekeeping Genes'!$C18,Calculations!$C$484:$M$579,10,0)),"",VLOOKUP('Choose Housekeeping Genes'!$C18,Calculations!$C$484:$M$579,10,0))</f>
        <v/>
      </c>
      <c r="AI499" s="36" t="str">
        <f>IF(ISERROR(VLOOKUP('Choose Housekeeping Genes'!$C18,Calculations!$C$484:$M$579,11,0)),"",VLOOKUP('Choose Housekeeping Genes'!$C18,Calculations!$C$484:$M$579,11,0))</f>
        <v/>
      </c>
      <c r="AJ499" s="36" t="str">
        <f>IF(ISERROR(VLOOKUP('Choose Housekeeping Genes'!$C18,Calculations!$C$484:AB$579,14,0)),"",VLOOKUP('Choose Housekeeping Genes'!$C18,Calculations!$C$484:AB$579,14,0))</f>
        <v/>
      </c>
      <c r="AK499" s="36" t="str">
        <f>IF(ISERROR(VLOOKUP('Choose Housekeeping Genes'!$C18,Calculations!$C$484:AC$579,15,0)),"",VLOOKUP('Choose Housekeeping Genes'!$C18,Calculations!$C$484:AC$579,15,0))</f>
        <v/>
      </c>
      <c r="AL499" s="36" t="str">
        <f>IF(ISERROR(VLOOKUP('Choose Housekeeping Genes'!$C18,Calculations!$C$484:AD$579,16,0)),"",VLOOKUP('Choose Housekeeping Genes'!$C18,Calculations!$C$484:AD$579,16,0))</f>
        <v/>
      </c>
      <c r="AM499" s="36" t="str">
        <f>IF(ISERROR(VLOOKUP('Choose Housekeeping Genes'!$C18,Calculations!$C$484:AE$579,17,0)),"",VLOOKUP('Choose Housekeeping Genes'!$C18,Calculations!$C$484:AE$579,17,0))</f>
        <v/>
      </c>
      <c r="AN499" s="36" t="str">
        <f>IF(ISERROR(VLOOKUP('Choose Housekeeping Genes'!$C18,Calculations!$C$484:AF$579,18,0)),"",VLOOKUP('Choose Housekeeping Genes'!$C18,Calculations!$C$484:AF$579,18,0))</f>
        <v/>
      </c>
      <c r="AO499" s="36" t="str">
        <f>IF(ISERROR(VLOOKUP('Choose Housekeeping Genes'!$C18,Calculations!$C$484:AG$579,19,0)),"",VLOOKUP('Choose Housekeeping Genes'!$C18,Calculations!$C$484:AG$579,19,0))</f>
        <v/>
      </c>
      <c r="AP499" s="36" t="str">
        <f>IF(ISERROR(VLOOKUP('Choose Housekeeping Genes'!$C18,Calculations!$C$484:AH$579,20,0)),"",VLOOKUP('Choose Housekeeping Genes'!$C18,Calculations!$C$484:AH$579,20,0))</f>
        <v/>
      </c>
      <c r="AQ499" s="36" t="str">
        <f>IF(ISERROR(VLOOKUP('Choose Housekeeping Genes'!$C18,Calculations!$C$484:AI$579,21,0)),"",VLOOKUP('Choose Housekeeping Genes'!$C18,Calculations!$C$484:AI$579,21,0))</f>
        <v/>
      </c>
      <c r="AR499" s="36" t="str">
        <f>IF(ISERROR(VLOOKUP('Choose Housekeeping Genes'!$C18,Calculations!$C$484:AJ$579,22,0)),"",VLOOKUP('Choose Housekeeping Genes'!$C18,Calculations!$C$484:AJ$579,22,0))</f>
        <v/>
      </c>
      <c r="AS499" s="36" t="str">
        <f>IF(ISERROR(VLOOKUP('Choose Housekeeping Genes'!$C18,Calculations!$C$484:AK$579,23,0)),"",VLOOKUP('Choose Housekeeping Genes'!$C18,Calculations!$C$484:AK$579,23,0))</f>
        <v/>
      </c>
      <c r="AT499" s="34" t="str">
        <f t="shared" si="440"/>
        <v/>
      </c>
      <c r="AU499" s="34" t="str">
        <f t="shared" si="441"/>
        <v/>
      </c>
      <c r="AV499" s="34" t="str">
        <f t="shared" si="442"/>
        <v/>
      </c>
      <c r="AW499" s="34" t="str">
        <f t="shared" si="443"/>
        <v/>
      </c>
      <c r="AX499" s="34" t="str">
        <f t="shared" si="444"/>
        <v/>
      </c>
      <c r="AY499" s="34" t="str">
        <f t="shared" si="445"/>
        <v/>
      </c>
      <c r="AZ499" s="34" t="str">
        <f t="shared" si="446"/>
        <v/>
      </c>
      <c r="BA499" s="34" t="str">
        <f t="shared" si="447"/>
        <v/>
      </c>
      <c r="BB499" s="34" t="str">
        <f t="shared" si="448"/>
        <v/>
      </c>
      <c r="BC499" s="34" t="str">
        <f t="shared" si="449"/>
        <v/>
      </c>
      <c r="BD499" s="34" t="str">
        <f t="shared" si="450"/>
        <v/>
      </c>
      <c r="BE499" s="34" t="str">
        <f t="shared" si="451"/>
        <v/>
      </c>
      <c r="BF499" s="34" t="str">
        <f t="shared" si="452"/>
        <v/>
      </c>
      <c r="BG499" s="34" t="str">
        <f t="shared" si="453"/>
        <v/>
      </c>
      <c r="BH499" s="34" t="str">
        <f t="shared" si="454"/>
        <v/>
      </c>
      <c r="BI499" s="34" t="str">
        <f t="shared" si="455"/>
        <v/>
      </c>
      <c r="BJ499" s="34" t="str">
        <f t="shared" si="456"/>
        <v/>
      </c>
      <c r="BK499" s="34" t="str">
        <f t="shared" si="457"/>
        <v/>
      </c>
      <c r="BL499" s="34" t="str">
        <f t="shared" si="458"/>
        <v/>
      </c>
      <c r="BM499" s="34" t="str">
        <f t="shared" si="459"/>
        <v/>
      </c>
      <c r="BN499" s="36" t="e">
        <f t="shared" si="397"/>
        <v>#DIV/0!</v>
      </c>
      <c r="BO499" s="36" t="e">
        <f t="shared" si="398"/>
        <v>#DIV/0!</v>
      </c>
      <c r="BP499" s="37" t="str">
        <f t="shared" si="409"/>
        <v/>
      </c>
      <c r="BQ499" s="37" t="str">
        <f t="shared" si="410"/>
        <v/>
      </c>
      <c r="BR499" s="37" t="str">
        <f t="shared" si="411"/>
        <v/>
      </c>
      <c r="BS499" s="37" t="str">
        <f t="shared" si="412"/>
        <v/>
      </c>
      <c r="BT499" s="37" t="str">
        <f t="shared" si="413"/>
        <v/>
      </c>
      <c r="BU499" s="37" t="str">
        <f t="shared" si="414"/>
        <v/>
      </c>
      <c r="BV499" s="37" t="str">
        <f t="shared" si="415"/>
        <v/>
      </c>
      <c r="BW499" s="37" t="str">
        <f t="shared" si="416"/>
        <v/>
      </c>
      <c r="BX499" s="37" t="str">
        <f t="shared" si="417"/>
        <v/>
      </c>
      <c r="BY499" s="37" t="str">
        <f t="shared" si="418"/>
        <v/>
      </c>
      <c r="BZ499" s="37" t="str">
        <f t="shared" si="419"/>
        <v/>
      </c>
      <c r="CA499" s="37" t="str">
        <f t="shared" si="420"/>
        <v/>
      </c>
      <c r="CB499" s="37" t="str">
        <f t="shared" si="421"/>
        <v/>
      </c>
      <c r="CC499" s="37" t="str">
        <f t="shared" si="422"/>
        <v/>
      </c>
      <c r="CD499" s="37" t="str">
        <f t="shared" si="423"/>
        <v/>
      </c>
      <c r="CE499" s="37" t="str">
        <f t="shared" si="424"/>
        <v/>
      </c>
      <c r="CF499" s="37" t="str">
        <f t="shared" si="425"/>
        <v/>
      </c>
      <c r="CG499" s="37" t="str">
        <f t="shared" si="426"/>
        <v/>
      </c>
      <c r="CH499" s="37" t="str">
        <f t="shared" si="427"/>
        <v/>
      </c>
      <c r="CI499" s="37" t="str">
        <f t="shared" si="428"/>
        <v/>
      </c>
    </row>
    <row r="500" spans="1:87" ht="12.75">
      <c r="A500" s="16"/>
      <c r="B500" s="14" t="str">
        <f>'Gene Table'!E499</f>
        <v>RAD54B</v>
      </c>
      <c r="C500" s="14" t="s">
        <v>73</v>
      </c>
      <c r="D500" s="15" t="str">
        <f>IF(SUM('Test Sample Data'!D$3:D$98)&gt;10,IF(AND(ISNUMBER('Test Sample Data'!D499),'Test Sample Data'!D499&lt;$B$1,'Test Sample Data'!D499&gt;0),'Test Sample Data'!D499,$B$1),"")</f>
        <v/>
      </c>
      <c r="E500" s="15" t="str">
        <f>IF(SUM('Test Sample Data'!E$3:E$98)&gt;10,IF(AND(ISNUMBER('Test Sample Data'!E499),'Test Sample Data'!E499&lt;$B$1,'Test Sample Data'!E499&gt;0),'Test Sample Data'!E499,$B$1),"")</f>
        <v/>
      </c>
      <c r="F500" s="15" t="str">
        <f>IF(SUM('Test Sample Data'!F$3:F$98)&gt;10,IF(AND(ISNUMBER('Test Sample Data'!F499),'Test Sample Data'!F499&lt;$B$1,'Test Sample Data'!F499&gt;0),'Test Sample Data'!F499,$B$1),"")</f>
        <v/>
      </c>
      <c r="G500" s="15" t="str">
        <f>IF(SUM('Test Sample Data'!G$3:G$98)&gt;10,IF(AND(ISNUMBER('Test Sample Data'!G499),'Test Sample Data'!G499&lt;$B$1,'Test Sample Data'!G499&gt;0),'Test Sample Data'!G499,$B$1),"")</f>
        <v/>
      </c>
      <c r="H500" s="15" t="str">
        <f>IF(SUM('Test Sample Data'!H$3:H$98)&gt;10,IF(AND(ISNUMBER('Test Sample Data'!H499),'Test Sample Data'!H499&lt;$B$1,'Test Sample Data'!H499&gt;0),'Test Sample Data'!H499,$B$1),"")</f>
        <v/>
      </c>
      <c r="I500" s="15" t="str">
        <f>IF(SUM('Test Sample Data'!I$3:I$98)&gt;10,IF(AND(ISNUMBER('Test Sample Data'!I499),'Test Sample Data'!I499&lt;$B$1,'Test Sample Data'!I499&gt;0),'Test Sample Data'!I499,$B$1),"")</f>
        <v/>
      </c>
      <c r="J500" s="15" t="str">
        <f>IF(SUM('Test Sample Data'!J$3:J$98)&gt;10,IF(AND(ISNUMBER('Test Sample Data'!J499),'Test Sample Data'!J499&lt;$B$1,'Test Sample Data'!J499&gt;0),'Test Sample Data'!J499,$B$1),"")</f>
        <v/>
      </c>
      <c r="K500" s="15" t="str">
        <f>IF(SUM('Test Sample Data'!K$3:K$98)&gt;10,IF(AND(ISNUMBER('Test Sample Data'!K499),'Test Sample Data'!K499&lt;$B$1,'Test Sample Data'!K499&gt;0),'Test Sample Data'!K499,$B$1),"")</f>
        <v/>
      </c>
      <c r="L500" s="15" t="str">
        <f>IF(SUM('Test Sample Data'!L$3:L$98)&gt;10,IF(AND(ISNUMBER('Test Sample Data'!L499),'Test Sample Data'!L499&lt;$B$1,'Test Sample Data'!L499&gt;0),'Test Sample Data'!L499,$B$1),"")</f>
        <v/>
      </c>
      <c r="M500" s="15" t="str">
        <f>IF(SUM('Test Sample Data'!M$3:M$98)&gt;10,IF(AND(ISNUMBER('Test Sample Data'!M499),'Test Sample Data'!M499&lt;$B$1,'Test Sample Data'!M499&gt;0),'Test Sample Data'!M499,$B$1),"")</f>
        <v/>
      </c>
      <c r="N500" s="15" t="str">
        <f>'Gene Table'!E499</f>
        <v>RAD54B</v>
      </c>
      <c r="O500" s="14" t="s">
        <v>73</v>
      </c>
      <c r="P500" s="15" t="str">
        <f>IF(SUM('Control Sample Data'!D$3:D$98)&gt;10,IF(AND(ISNUMBER('Control Sample Data'!D499),'Control Sample Data'!D499&lt;$B$1,'Control Sample Data'!D499&gt;0),'Control Sample Data'!D499,$B$1),"")</f>
        <v/>
      </c>
      <c r="Q500" s="15" t="str">
        <f>IF(SUM('Control Sample Data'!E$3:E$98)&gt;10,IF(AND(ISNUMBER('Control Sample Data'!E499),'Control Sample Data'!E499&lt;$B$1,'Control Sample Data'!E499&gt;0),'Control Sample Data'!E499,$B$1),"")</f>
        <v/>
      </c>
      <c r="R500" s="15" t="str">
        <f>IF(SUM('Control Sample Data'!F$3:F$98)&gt;10,IF(AND(ISNUMBER('Control Sample Data'!F499),'Control Sample Data'!F499&lt;$B$1,'Control Sample Data'!F499&gt;0),'Control Sample Data'!F499,$B$1),"")</f>
        <v/>
      </c>
      <c r="S500" s="15" t="str">
        <f>IF(SUM('Control Sample Data'!G$3:G$98)&gt;10,IF(AND(ISNUMBER('Control Sample Data'!G499),'Control Sample Data'!G499&lt;$B$1,'Control Sample Data'!G499&gt;0),'Control Sample Data'!G499,$B$1),"")</f>
        <v/>
      </c>
      <c r="T500" s="15" t="str">
        <f>IF(SUM('Control Sample Data'!H$3:H$98)&gt;10,IF(AND(ISNUMBER('Control Sample Data'!H499),'Control Sample Data'!H499&lt;$B$1,'Control Sample Data'!H499&gt;0),'Control Sample Data'!H499,$B$1),"")</f>
        <v/>
      </c>
      <c r="U500" s="15" t="str">
        <f>IF(SUM('Control Sample Data'!I$3:I$98)&gt;10,IF(AND(ISNUMBER('Control Sample Data'!I499),'Control Sample Data'!I499&lt;$B$1,'Control Sample Data'!I499&gt;0),'Control Sample Data'!I499,$B$1),"")</f>
        <v/>
      </c>
      <c r="V500" s="15" t="str">
        <f>IF(SUM('Control Sample Data'!J$3:J$98)&gt;10,IF(AND(ISNUMBER('Control Sample Data'!J499),'Control Sample Data'!J499&lt;$B$1,'Control Sample Data'!J499&gt;0),'Control Sample Data'!J499,$B$1),"")</f>
        <v/>
      </c>
      <c r="W500" s="15" t="str">
        <f>IF(SUM('Control Sample Data'!K$3:K$98)&gt;10,IF(AND(ISNUMBER('Control Sample Data'!K499),'Control Sample Data'!K499&lt;$B$1,'Control Sample Data'!K499&gt;0),'Control Sample Data'!K499,$B$1),"")</f>
        <v/>
      </c>
      <c r="X500" s="15" t="str">
        <f>IF(SUM('Control Sample Data'!L$3:L$98)&gt;10,IF(AND(ISNUMBER('Control Sample Data'!L499),'Control Sample Data'!L499&lt;$B$1,'Control Sample Data'!L499&gt;0),'Control Sample Data'!L499,$B$1),"")</f>
        <v/>
      </c>
      <c r="Y500" s="15" t="str">
        <f>IF(SUM('Control Sample Data'!M$3:M$98)&gt;10,IF(AND(ISNUMBER('Control Sample Data'!M499),'Control Sample Data'!M499&lt;$B$1,'Control Sample Data'!M499&gt;0),'Control Sample Data'!M499,$B$1),"")</f>
        <v/>
      </c>
      <c r="Z500" s="36" t="str">
        <f>IF(ISERROR(VLOOKUP('Choose Housekeeping Genes'!$C19,Calculations!$C$484:$M$579,2,0)),"",VLOOKUP('Choose Housekeeping Genes'!$C19,Calculations!$C$484:$M$579,2,0))</f>
        <v/>
      </c>
      <c r="AA500" s="36" t="str">
        <f>IF(ISERROR(VLOOKUP('Choose Housekeeping Genes'!$C19,Calculations!$C$484:$M$579,3,0)),"",VLOOKUP('Choose Housekeeping Genes'!$C19,Calculations!$C$484:$M$579,3,0))</f>
        <v/>
      </c>
      <c r="AB500" s="36" t="str">
        <f>IF(ISERROR(VLOOKUP('Choose Housekeeping Genes'!$C19,Calculations!$C$484:$M$579,4,0)),"",VLOOKUP('Choose Housekeeping Genes'!$C19,Calculations!$C$484:$M$579,4,0))</f>
        <v/>
      </c>
      <c r="AC500" s="36" t="str">
        <f>IF(ISERROR(VLOOKUP('Choose Housekeeping Genes'!$C19,Calculations!$C$484:$M$579,5,0)),"",VLOOKUP('Choose Housekeeping Genes'!$C19,Calculations!$C$484:$M$579,5,0))</f>
        <v/>
      </c>
      <c r="AD500" s="36" t="str">
        <f>IF(ISERROR(VLOOKUP('Choose Housekeeping Genes'!$C19,Calculations!$C$484:$M$579,6,0)),"",VLOOKUP('Choose Housekeeping Genes'!$C19,Calculations!$C$484:$M$579,6,0))</f>
        <v/>
      </c>
      <c r="AE500" s="36" t="str">
        <f>IF(ISERROR(VLOOKUP('Choose Housekeeping Genes'!$C19,Calculations!$C$484:$M$579,7,0)),"",VLOOKUP('Choose Housekeeping Genes'!$C19,Calculations!$C$484:$M$579,7,0))</f>
        <v/>
      </c>
      <c r="AF500" s="36" t="str">
        <f>IF(ISERROR(VLOOKUP('Choose Housekeeping Genes'!$C19,Calculations!$C$484:$M$579,8,0)),"",VLOOKUP('Choose Housekeeping Genes'!$C19,Calculations!$C$484:$M$579,8,0))</f>
        <v/>
      </c>
      <c r="AG500" s="36" t="str">
        <f>IF(ISERROR(VLOOKUP('Choose Housekeeping Genes'!$C19,Calculations!$C$484:$M$579,9,0)),"",VLOOKUP('Choose Housekeeping Genes'!$C19,Calculations!$C$484:$M$579,9,0))</f>
        <v/>
      </c>
      <c r="AH500" s="36" t="str">
        <f>IF(ISERROR(VLOOKUP('Choose Housekeeping Genes'!$C19,Calculations!$C$484:$M$579,10,0)),"",VLOOKUP('Choose Housekeeping Genes'!$C19,Calculations!$C$484:$M$579,10,0))</f>
        <v/>
      </c>
      <c r="AI500" s="36" t="str">
        <f>IF(ISERROR(VLOOKUP('Choose Housekeeping Genes'!$C19,Calculations!$C$484:$M$579,11,0)),"",VLOOKUP('Choose Housekeeping Genes'!$C19,Calculations!$C$484:$M$579,11,0))</f>
        <v/>
      </c>
      <c r="AJ500" s="36" t="str">
        <f>IF(ISERROR(VLOOKUP('Choose Housekeeping Genes'!$C19,Calculations!$C$484:AB$579,14,0)),"",VLOOKUP('Choose Housekeeping Genes'!$C19,Calculations!$C$484:AB$579,14,0))</f>
        <v/>
      </c>
      <c r="AK500" s="36" t="str">
        <f>IF(ISERROR(VLOOKUP('Choose Housekeeping Genes'!$C19,Calculations!$C$484:AC$579,15,0)),"",VLOOKUP('Choose Housekeeping Genes'!$C19,Calculations!$C$484:AC$579,15,0))</f>
        <v/>
      </c>
      <c r="AL500" s="36" t="str">
        <f>IF(ISERROR(VLOOKUP('Choose Housekeeping Genes'!$C19,Calculations!$C$484:AD$579,16,0)),"",VLOOKUP('Choose Housekeeping Genes'!$C19,Calculations!$C$484:AD$579,16,0))</f>
        <v/>
      </c>
      <c r="AM500" s="36" t="str">
        <f>IF(ISERROR(VLOOKUP('Choose Housekeeping Genes'!$C19,Calculations!$C$484:AE$579,17,0)),"",VLOOKUP('Choose Housekeeping Genes'!$C19,Calculations!$C$484:AE$579,17,0))</f>
        <v/>
      </c>
      <c r="AN500" s="36" t="str">
        <f>IF(ISERROR(VLOOKUP('Choose Housekeeping Genes'!$C19,Calculations!$C$484:AF$579,18,0)),"",VLOOKUP('Choose Housekeeping Genes'!$C19,Calculations!$C$484:AF$579,18,0))</f>
        <v/>
      </c>
      <c r="AO500" s="36" t="str">
        <f>IF(ISERROR(VLOOKUP('Choose Housekeeping Genes'!$C19,Calculations!$C$484:AG$579,19,0)),"",VLOOKUP('Choose Housekeeping Genes'!$C19,Calculations!$C$484:AG$579,19,0))</f>
        <v/>
      </c>
      <c r="AP500" s="36" t="str">
        <f>IF(ISERROR(VLOOKUP('Choose Housekeeping Genes'!$C19,Calculations!$C$484:AH$579,20,0)),"",VLOOKUP('Choose Housekeeping Genes'!$C19,Calculations!$C$484:AH$579,20,0))</f>
        <v/>
      </c>
      <c r="AQ500" s="36" t="str">
        <f>IF(ISERROR(VLOOKUP('Choose Housekeeping Genes'!$C19,Calculations!$C$484:AI$579,21,0)),"",VLOOKUP('Choose Housekeeping Genes'!$C19,Calculations!$C$484:AI$579,21,0))</f>
        <v/>
      </c>
      <c r="AR500" s="36" t="str">
        <f>IF(ISERROR(VLOOKUP('Choose Housekeeping Genes'!$C19,Calculations!$C$484:AJ$579,22,0)),"",VLOOKUP('Choose Housekeeping Genes'!$C19,Calculations!$C$484:AJ$579,22,0))</f>
        <v/>
      </c>
      <c r="AS500" s="36" t="str">
        <f>IF(ISERROR(VLOOKUP('Choose Housekeeping Genes'!$C19,Calculations!$C$484:AK$579,23,0)),"",VLOOKUP('Choose Housekeeping Genes'!$C19,Calculations!$C$484:AK$579,23,0))</f>
        <v/>
      </c>
      <c r="AT500" s="34" t="str">
        <f t="shared" si="440"/>
        <v/>
      </c>
      <c r="AU500" s="34" t="str">
        <f t="shared" si="441"/>
        <v/>
      </c>
      <c r="AV500" s="34" t="str">
        <f t="shared" si="442"/>
        <v/>
      </c>
      <c r="AW500" s="34" t="str">
        <f t="shared" si="443"/>
        <v/>
      </c>
      <c r="AX500" s="34" t="str">
        <f t="shared" si="444"/>
        <v/>
      </c>
      <c r="AY500" s="34" t="str">
        <f t="shared" si="445"/>
        <v/>
      </c>
      <c r="AZ500" s="34" t="str">
        <f t="shared" si="446"/>
        <v/>
      </c>
      <c r="BA500" s="34" t="str">
        <f t="shared" si="447"/>
        <v/>
      </c>
      <c r="BB500" s="34" t="str">
        <f t="shared" si="448"/>
        <v/>
      </c>
      <c r="BC500" s="34" t="str">
        <f t="shared" si="449"/>
        <v/>
      </c>
      <c r="BD500" s="34" t="str">
        <f t="shared" si="450"/>
        <v/>
      </c>
      <c r="BE500" s="34" t="str">
        <f t="shared" si="451"/>
        <v/>
      </c>
      <c r="BF500" s="34" t="str">
        <f t="shared" si="452"/>
        <v/>
      </c>
      <c r="BG500" s="34" t="str">
        <f t="shared" si="453"/>
        <v/>
      </c>
      <c r="BH500" s="34" t="str">
        <f t="shared" si="454"/>
        <v/>
      </c>
      <c r="BI500" s="34" t="str">
        <f t="shared" si="455"/>
        <v/>
      </c>
      <c r="BJ500" s="34" t="str">
        <f t="shared" si="456"/>
        <v/>
      </c>
      <c r="BK500" s="34" t="str">
        <f t="shared" si="457"/>
        <v/>
      </c>
      <c r="BL500" s="34" t="str">
        <f t="shared" si="458"/>
        <v/>
      </c>
      <c r="BM500" s="34" t="str">
        <f t="shared" si="459"/>
        <v/>
      </c>
      <c r="BN500" s="36" t="e">
        <f t="shared" si="397"/>
        <v>#DIV/0!</v>
      </c>
      <c r="BO500" s="36" t="e">
        <f t="shared" si="398"/>
        <v>#DIV/0!</v>
      </c>
      <c r="BP500" s="37" t="str">
        <f t="shared" si="409"/>
        <v/>
      </c>
      <c r="BQ500" s="37" t="str">
        <f t="shared" si="410"/>
        <v/>
      </c>
      <c r="BR500" s="37" t="str">
        <f t="shared" si="411"/>
        <v/>
      </c>
      <c r="BS500" s="37" t="str">
        <f t="shared" si="412"/>
        <v/>
      </c>
      <c r="BT500" s="37" t="str">
        <f t="shared" si="413"/>
        <v/>
      </c>
      <c r="BU500" s="37" t="str">
        <f t="shared" si="414"/>
        <v/>
      </c>
      <c r="BV500" s="37" t="str">
        <f t="shared" si="415"/>
        <v/>
      </c>
      <c r="BW500" s="37" t="str">
        <f t="shared" si="416"/>
        <v/>
      </c>
      <c r="BX500" s="37" t="str">
        <f t="shared" si="417"/>
        <v/>
      </c>
      <c r="BY500" s="37" t="str">
        <f t="shared" si="418"/>
        <v/>
      </c>
      <c r="BZ500" s="37" t="str">
        <f t="shared" si="419"/>
        <v/>
      </c>
      <c r="CA500" s="37" t="str">
        <f t="shared" si="420"/>
        <v/>
      </c>
      <c r="CB500" s="37" t="str">
        <f t="shared" si="421"/>
        <v/>
      </c>
      <c r="CC500" s="37" t="str">
        <f t="shared" si="422"/>
        <v/>
      </c>
      <c r="CD500" s="37" t="str">
        <f t="shared" si="423"/>
        <v/>
      </c>
      <c r="CE500" s="37" t="str">
        <f t="shared" si="424"/>
        <v/>
      </c>
      <c r="CF500" s="37" t="str">
        <f t="shared" si="425"/>
        <v/>
      </c>
      <c r="CG500" s="37" t="str">
        <f t="shared" si="426"/>
        <v/>
      </c>
      <c r="CH500" s="37" t="str">
        <f t="shared" si="427"/>
        <v/>
      </c>
      <c r="CI500" s="37" t="str">
        <f t="shared" si="428"/>
        <v/>
      </c>
    </row>
    <row r="501" spans="1:87" ht="12.75">
      <c r="A501" s="16"/>
      <c r="B501" s="14" t="str">
        <f>'Gene Table'!E500</f>
        <v>ALOX5AP</v>
      </c>
      <c r="C501" s="14" t="s">
        <v>77</v>
      </c>
      <c r="D501" s="15" t="str">
        <f>IF(SUM('Test Sample Data'!D$3:D$98)&gt;10,IF(AND(ISNUMBER('Test Sample Data'!D500),'Test Sample Data'!D500&lt;$B$1,'Test Sample Data'!D500&gt;0),'Test Sample Data'!D500,$B$1),"")</f>
        <v/>
      </c>
      <c r="E501" s="15" t="str">
        <f>IF(SUM('Test Sample Data'!E$3:E$98)&gt;10,IF(AND(ISNUMBER('Test Sample Data'!E500),'Test Sample Data'!E500&lt;$B$1,'Test Sample Data'!E500&gt;0),'Test Sample Data'!E500,$B$1),"")</f>
        <v/>
      </c>
      <c r="F501" s="15" t="str">
        <f>IF(SUM('Test Sample Data'!F$3:F$98)&gt;10,IF(AND(ISNUMBER('Test Sample Data'!F500),'Test Sample Data'!F500&lt;$B$1,'Test Sample Data'!F500&gt;0),'Test Sample Data'!F500,$B$1),"")</f>
        <v/>
      </c>
      <c r="G501" s="15" t="str">
        <f>IF(SUM('Test Sample Data'!G$3:G$98)&gt;10,IF(AND(ISNUMBER('Test Sample Data'!G500),'Test Sample Data'!G500&lt;$B$1,'Test Sample Data'!G500&gt;0),'Test Sample Data'!G500,$B$1),"")</f>
        <v/>
      </c>
      <c r="H501" s="15" t="str">
        <f>IF(SUM('Test Sample Data'!H$3:H$98)&gt;10,IF(AND(ISNUMBER('Test Sample Data'!H500),'Test Sample Data'!H500&lt;$B$1,'Test Sample Data'!H500&gt;0),'Test Sample Data'!H500,$B$1),"")</f>
        <v/>
      </c>
      <c r="I501" s="15" t="str">
        <f>IF(SUM('Test Sample Data'!I$3:I$98)&gt;10,IF(AND(ISNUMBER('Test Sample Data'!I500),'Test Sample Data'!I500&lt;$B$1,'Test Sample Data'!I500&gt;0),'Test Sample Data'!I500,$B$1),"")</f>
        <v/>
      </c>
      <c r="J501" s="15" t="str">
        <f>IF(SUM('Test Sample Data'!J$3:J$98)&gt;10,IF(AND(ISNUMBER('Test Sample Data'!J500),'Test Sample Data'!J500&lt;$B$1,'Test Sample Data'!J500&gt;0),'Test Sample Data'!J500,$B$1),"")</f>
        <v/>
      </c>
      <c r="K501" s="15" t="str">
        <f>IF(SUM('Test Sample Data'!K$3:K$98)&gt;10,IF(AND(ISNUMBER('Test Sample Data'!K500),'Test Sample Data'!K500&lt;$B$1,'Test Sample Data'!K500&gt;0),'Test Sample Data'!K500,$B$1),"")</f>
        <v/>
      </c>
      <c r="L501" s="15" t="str">
        <f>IF(SUM('Test Sample Data'!L$3:L$98)&gt;10,IF(AND(ISNUMBER('Test Sample Data'!L500),'Test Sample Data'!L500&lt;$B$1,'Test Sample Data'!L500&gt;0),'Test Sample Data'!L500,$B$1),"")</f>
        <v/>
      </c>
      <c r="M501" s="15" t="str">
        <f>IF(SUM('Test Sample Data'!M$3:M$98)&gt;10,IF(AND(ISNUMBER('Test Sample Data'!M500),'Test Sample Data'!M500&lt;$B$1,'Test Sample Data'!M500&gt;0),'Test Sample Data'!M500,$B$1),"")</f>
        <v/>
      </c>
      <c r="N501" s="15" t="str">
        <f>'Gene Table'!E500</f>
        <v>ALOX5AP</v>
      </c>
      <c r="O501" s="14" t="s">
        <v>77</v>
      </c>
      <c r="P501" s="15" t="str">
        <f>IF(SUM('Control Sample Data'!D$3:D$98)&gt;10,IF(AND(ISNUMBER('Control Sample Data'!D500),'Control Sample Data'!D500&lt;$B$1,'Control Sample Data'!D500&gt;0),'Control Sample Data'!D500,$B$1),"")</f>
        <v/>
      </c>
      <c r="Q501" s="15" t="str">
        <f>IF(SUM('Control Sample Data'!E$3:E$98)&gt;10,IF(AND(ISNUMBER('Control Sample Data'!E500),'Control Sample Data'!E500&lt;$B$1,'Control Sample Data'!E500&gt;0),'Control Sample Data'!E500,$B$1),"")</f>
        <v/>
      </c>
      <c r="R501" s="15" t="str">
        <f>IF(SUM('Control Sample Data'!F$3:F$98)&gt;10,IF(AND(ISNUMBER('Control Sample Data'!F500),'Control Sample Data'!F500&lt;$B$1,'Control Sample Data'!F500&gt;0),'Control Sample Data'!F500,$B$1),"")</f>
        <v/>
      </c>
      <c r="S501" s="15" t="str">
        <f>IF(SUM('Control Sample Data'!G$3:G$98)&gt;10,IF(AND(ISNUMBER('Control Sample Data'!G500),'Control Sample Data'!G500&lt;$B$1,'Control Sample Data'!G500&gt;0),'Control Sample Data'!G500,$B$1),"")</f>
        <v/>
      </c>
      <c r="T501" s="15" t="str">
        <f>IF(SUM('Control Sample Data'!H$3:H$98)&gt;10,IF(AND(ISNUMBER('Control Sample Data'!H500),'Control Sample Data'!H500&lt;$B$1,'Control Sample Data'!H500&gt;0),'Control Sample Data'!H500,$B$1),"")</f>
        <v/>
      </c>
      <c r="U501" s="15" t="str">
        <f>IF(SUM('Control Sample Data'!I$3:I$98)&gt;10,IF(AND(ISNUMBER('Control Sample Data'!I500),'Control Sample Data'!I500&lt;$B$1,'Control Sample Data'!I500&gt;0),'Control Sample Data'!I500,$B$1),"")</f>
        <v/>
      </c>
      <c r="V501" s="15" t="str">
        <f>IF(SUM('Control Sample Data'!J$3:J$98)&gt;10,IF(AND(ISNUMBER('Control Sample Data'!J500),'Control Sample Data'!J500&lt;$B$1,'Control Sample Data'!J500&gt;0),'Control Sample Data'!J500,$B$1),"")</f>
        <v/>
      </c>
      <c r="W501" s="15" t="str">
        <f>IF(SUM('Control Sample Data'!K$3:K$98)&gt;10,IF(AND(ISNUMBER('Control Sample Data'!K500),'Control Sample Data'!K500&lt;$B$1,'Control Sample Data'!K500&gt;0),'Control Sample Data'!K500,$B$1),"")</f>
        <v/>
      </c>
      <c r="X501" s="15" t="str">
        <f>IF(SUM('Control Sample Data'!L$3:L$98)&gt;10,IF(AND(ISNUMBER('Control Sample Data'!L500),'Control Sample Data'!L500&lt;$B$1,'Control Sample Data'!L500&gt;0),'Control Sample Data'!L500,$B$1),"")</f>
        <v/>
      </c>
      <c r="Y501" s="15" t="str">
        <f>IF(SUM('Control Sample Data'!M$3:M$98)&gt;10,IF(AND(ISNUMBER('Control Sample Data'!M500),'Control Sample Data'!M500&lt;$B$1,'Control Sample Data'!M500&gt;0),'Control Sample Data'!M500,$B$1),"")</f>
        <v/>
      </c>
      <c r="Z501" s="36" t="str">
        <f>IF(ISERROR(VLOOKUP('Choose Housekeeping Genes'!$C20,Calculations!$C$484:$M$579,2,0)),"",VLOOKUP('Choose Housekeeping Genes'!$C20,Calculations!$C$484:$M$579,2,0))</f>
        <v/>
      </c>
      <c r="AA501" s="36" t="str">
        <f>IF(ISERROR(VLOOKUP('Choose Housekeeping Genes'!$C20,Calculations!$C$484:$M$579,3,0)),"",VLOOKUP('Choose Housekeeping Genes'!$C20,Calculations!$C$484:$M$579,3,0))</f>
        <v/>
      </c>
      <c r="AB501" s="36" t="str">
        <f>IF(ISERROR(VLOOKUP('Choose Housekeeping Genes'!$C20,Calculations!$C$484:$M$579,4,0)),"",VLOOKUP('Choose Housekeeping Genes'!$C20,Calculations!$C$484:$M$579,4,0))</f>
        <v/>
      </c>
      <c r="AC501" s="36" t="str">
        <f>IF(ISERROR(VLOOKUP('Choose Housekeeping Genes'!$C20,Calculations!$C$484:$M$579,5,0)),"",VLOOKUP('Choose Housekeeping Genes'!$C20,Calculations!$C$484:$M$579,5,0))</f>
        <v/>
      </c>
      <c r="AD501" s="36" t="str">
        <f>IF(ISERROR(VLOOKUP('Choose Housekeeping Genes'!$C20,Calculations!$C$484:$M$579,6,0)),"",VLOOKUP('Choose Housekeeping Genes'!$C20,Calculations!$C$484:$M$579,6,0))</f>
        <v/>
      </c>
      <c r="AE501" s="36" t="str">
        <f>IF(ISERROR(VLOOKUP('Choose Housekeeping Genes'!$C20,Calculations!$C$484:$M$579,7,0)),"",VLOOKUP('Choose Housekeeping Genes'!$C20,Calculations!$C$484:$M$579,7,0))</f>
        <v/>
      </c>
      <c r="AF501" s="36" t="str">
        <f>IF(ISERROR(VLOOKUP('Choose Housekeeping Genes'!$C20,Calculations!$C$484:$M$579,8,0)),"",VLOOKUP('Choose Housekeeping Genes'!$C20,Calculations!$C$484:$M$579,8,0))</f>
        <v/>
      </c>
      <c r="AG501" s="36" t="str">
        <f>IF(ISERROR(VLOOKUP('Choose Housekeeping Genes'!$C20,Calculations!$C$484:$M$579,9,0)),"",VLOOKUP('Choose Housekeeping Genes'!$C20,Calculations!$C$484:$M$579,9,0))</f>
        <v/>
      </c>
      <c r="AH501" s="36" t="str">
        <f>IF(ISERROR(VLOOKUP('Choose Housekeeping Genes'!$C20,Calculations!$C$484:$M$579,10,0)),"",VLOOKUP('Choose Housekeeping Genes'!$C20,Calculations!$C$484:$M$579,10,0))</f>
        <v/>
      </c>
      <c r="AI501" s="36" t="str">
        <f>IF(ISERROR(VLOOKUP('Choose Housekeeping Genes'!$C20,Calculations!$C$484:$M$579,11,0)),"",VLOOKUP('Choose Housekeeping Genes'!$C20,Calculations!$C$484:$M$579,11,0))</f>
        <v/>
      </c>
      <c r="AJ501" s="36" t="str">
        <f>IF(ISERROR(VLOOKUP('Choose Housekeeping Genes'!$C20,Calculations!$C$484:AB$579,14,0)),"",VLOOKUP('Choose Housekeeping Genes'!$C20,Calculations!$C$484:AB$579,14,0))</f>
        <v/>
      </c>
      <c r="AK501" s="36" t="str">
        <f>IF(ISERROR(VLOOKUP('Choose Housekeeping Genes'!$C20,Calculations!$C$484:AC$579,15,0)),"",VLOOKUP('Choose Housekeeping Genes'!$C20,Calculations!$C$484:AC$579,15,0))</f>
        <v/>
      </c>
      <c r="AL501" s="36" t="str">
        <f>IF(ISERROR(VLOOKUP('Choose Housekeeping Genes'!$C20,Calculations!$C$484:AD$579,16,0)),"",VLOOKUP('Choose Housekeeping Genes'!$C20,Calculations!$C$484:AD$579,16,0))</f>
        <v/>
      </c>
      <c r="AM501" s="36" t="str">
        <f>IF(ISERROR(VLOOKUP('Choose Housekeeping Genes'!$C20,Calculations!$C$484:AE$579,17,0)),"",VLOOKUP('Choose Housekeeping Genes'!$C20,Calculations!$C$484:AE$579,17,0))</f>
        <v/>
      </c>
      <c r="AN501" s="36" t="str">
        <f>IF(ISERROR(VLOOKUP('Choose Housekeeping Genes'!$C20,Calculations!$C$484:AF$579,18,0)),"",VLOOKUP('Choose Housekeeping Genes'!$C20,Calculations!$C$484:AF$579,18,0))</f>
        <v/>
      </c>
      <c r="AO501" s="36" t="str">
        <f>IF(ISERROR(VLOOKUP('Choose Housekeeping Genes'!$C20,Calculations!$C$484:AG$579,19,0)),"",VLOOKUP('Choose Housekeeping Genes'!$C20,Calculations!$C$484:AG$579,19,0))</f>
        <v/>
      </c>
      <c r="AP501" s="36" t="str">
        <f>IF(ISERROR(VLOOKUP('Choose Housekeeping Genes'!$C20,Calculations!$C$484:AH$579,20,0)),"",VLOOKUP('Choose Housekeeping Genes'!$C20,Calculations!$C$484:AH$579,20,0))</f>
        <v/>
      </c>
      <c r="AQ501" s="36" t="str">
        <f>IF(ISERROR(VLOOKUP('Choose Housekeeping Genes'!$C20,Calculations!$C$484:AI$579,21,0)),"",VLOOKUP('Choose Housekeeping Genes'!$C20,Calculations!$C$484:AI$579,21,0))</f>
        <v/>
      </c>
      <c r="AR501" s="36" t="str">
        <f>IF(ISERROR(VLOOKUP('Choose Housekeeping Genes'!$C20,Calculations!$C$484:AJ$579,22,0)),"",VLOOKUP('Choose Housekeeping Genes'!$C20,Calculations!$C$484:AJ$579,22,0))</f>
        <v/>
      </c>
      <c r="AS501" s="36" t="str">
        <f>IF(ISERROR(VLOOKUP('Choose Housekeeping Genes'!$C20,Calculations!$C$484:AK$579,23,0)),"",VLOOKUP('Choose Housekeeping Genes'!$C20,Calculations!$C$484:AK$579,23,0))</f>
        <v/>
      </c>
      <c r="AT501" s="34" t="str">
        <f t="shared" si="440"/>
        <v/>
      </c>
      <c r="AU501" s="34" t="str">
        <f t="shared" si="441"/>
        <v/>
      </c>
      <c r="AV501" s="34" t="str">
        <f t="shared" si="442"/>
        <v/>
      </c>
      <c r="AW501" s="34" t="str">
        <f t="shared" si="443"/>
        <v/>
      </c>
      <c r="AX501" s="34" t="str">
        <f t="shared" si="444"/>
        <v/>
      </c>
      <c r="AY501" s="34" t="str">
        <f t="shared" si="445"/>
        <v/>
      </c>
      <c r="AZ501" s="34" t="str">
        <f t="shared" si="446"/>
        <v/>
      </c>
      <c r="BA501" s="34" t="str">
        <f t="shared" si="447"/>
        <v/>
      </c>
      <c r="BB501" s="34" t="str">
        <f t="shared" si="448"/>
        <v/>
      </c>
      <c r="BC501" s="34" t="str">
        <f t="shared" si="449"/>
        <v/>
      </c>
      <c r="BD501" s="34" t="str">
        <f t="shared" si="450"/>
        <v/>
      </c>
      <c r="BE501" s="34" t="str">
        <f t="shared" si="451"/>
        <v/>
      </c>
      <c r="BF501" s="34" t="str">
        <f t="shared" si="452"/>
        <v/>
      </c>
      <c r="BG501" s="34" t="str">
        <f t="shared" si="453"/>
        <v/>
      </c>
      <c r="BH501" s="34" t="str">
        <f t="shared" si="454"/>
        <v/>
      </c>
      <c r="BI501" s="34" t="str">
        <f t="shared" si="455"/>
        <v/>
      </c>
      <c r="BJ501" s="34" t="str">
        <f t="shared" si="456"/>
        <v/>
      </c>
      <c r="BK501" s="34" t="str">
        <f t="shared" si="457"/>
        <v/>
      </c>
      <c r="BL501" s="34" t="str">
        <f t="shared" si="458"/>
        <v/>
      </c>
      <c r="BM501" s="34" t="str">
        <f t="shared" si="459"/>
        <v/>
      </c>
      <c r="BN501" s="36" t="e">
        <f t="shared" si="397"/>
        <v>#DIV/0!</v>
      </c>
      <c r="BO501" s="36" t="e">
        <f t="shared" si="398"/>
        <v>#DIV/0!</v>
      </c>
      <c r="BP501" s="37" t="str">
        <f t="shared" si="409"/>
        <v/>
      </c>
      <c r="BQ501" s="37" t="str">
        <f t="shared" si="410"/>
        <v/>
      </c>
      <c r="BR501" s="37" t="str">
        <f t="shared" si="411"/>
        <v/>
      </c>
      <c r="BS501" s="37" t="str">
        <f t="shared" si="412"/>
        <v/>
      </c>
      <c r="BT501" s="37" t="str">
        <f t="shared" si="413"/>
        <v/>
      </c>
      <c r="BU501" s="37" t="str">
        <f t="shared" si="414"/>
        <v/>
      </c>
      <c r="BV501" s="37" t="str">
        <f t="shared" si="415"/>
        <v/>
      </c>
      <c r="BW501" s="37" t="str">
        <f t="shared" si="416"/>
        <v/>
      </c>
      <c r="BX501" s="37" t="str">
        <f t="shared" si="417"/>
        <v/>
      </c>
      <c r="BY501" s="37" t="str">
        <f t="shared" si="418"/>
        <v/>
      </c>
      <c r="BZ501" s="37" t="str">
        <f t="shared" si="419"/>
        <v/>
      </c>
      <c r="CA501" s="37" t="str">
        <f t="shared" si="420"/>
        <v/>
      </c>
      <c r="CB501" s="37" t="str">
        <f t="shared" si="421"/>
        <v/>
      </c>
      <c r="CC501" s="37" t="str">
        <f t="shared" si="422"/>
        <v/>
      </c>
      <c r="CD501" s="37" t="str">
        <f t="shared" si="423"/>
        <v/>
      </c>
      <c r="CE501" s="37" t="str">
        <f t="shared" si="424"/>
        <v/>
      </c>
      <c r="CF501" s="37" t="str">
        <f t="shared" si="425"/>
        <v/>
      </c>
      <c r="CG501" s="37" t="str">
        <f t="shared" si="426"/>
        <v/>
      </c>
      <c r="CH501" s="37" t="str">
        <f t="shared" si="427"/>
        <v/>
      </c>
      <c r="CI501" s="37" t="str">
        <f t="shared" si="428"/>
        <v/>
      </c>
    </row>
    <row r="502" spans="1:87" ht="12.75">
      <c r="A502" s="16"/>
      <c r="B502" s="14" t="str">
        <f>'Gene Table'!E501</f>
        <v>PLD3</v>
      </c>
      <c r="C502" s="14" t="s">
        <v>81</v>
      </c>
      <c r="D502" s="15" t="str">
        <f>IF(SUM('Test Sample Data'!D$3:D$98)&gt;10,IF(AND(ISNUMBER('Test Sample Data'!D501),'Test Sample Data'!D501&lt;$B$1,'Test Sample Data'!D501&gt;0),'Test Sample Data'!D501,$B$1),"")</f>
        <v/>
      </c>
      <c r="E502" s="15" t="str">
        <f>IF(SUM('Test Sample Data'!E$3:E$98)&gt;10,IF(AND(ISNUMBER('Test Sample Data'!E501),'Test Sample Data'!E501&lt;$B$1,'Test Sample Data'!E501&gt;0),'Test Sample Data'!E501,$B$1),"")</f>
        <v/>
      </c>
      <c r="F502" s="15" t="str">
        <f>IF(SUM('Test Sample Data'!F$3:F$98)&gt;10,IF(AND(ISNUMBER('Test Sample Data'!F501),'Test Sample Data'!F501&lt;$B$1,'Test Sample Data'!F501&gt;0),'Test Sample Data'!F501,$B$1),"")</f>
        <v/>
      </c>
      <c r="G502" s="15" t="str">
        <f>IF(SUM('Test Sample Data'!G$3:G$98)&gt;10,IF(AND(ISNUMBER('Test Sample Data'!G501),'Test Sample Data'!G501&lt;$B$1,'Test Sample Data'!G501&gt;0),'Test Sample Data'!G501,$B$1),"")</f>
        <v/>
      </c>
      <c r="H502" s="15" t="str">
        <f>IF(SUM('Test Sample Data'!H$3:H$98)&gt;10,IF(AND(ISNUMBER('Test Sample Data'!H501),'Test Sample Data'!H501&lt;$B$1,'Test Sample Data'!H501&gt;0),'Test Sample Data'!H501,$B$1),"")</f>
        <v/>
      </c>
      <c r="I502" s="15" t="str">
        <f>IF(SUM('Test Sample Data'!I$3:I$98)&gt;10,IF(AND(ISNUMBER('Test Sample Data'!I501),'Test Sample Data'!I501&lt;$B$1,'Test Sample Data'!I501&gt;0),'Test Sample Data'!I501,$B$1),"")</f>
        <v/>
      </c>
      <c r="J502" s="15" t="str">
        <f>IF(SUM('Test Sample Data'!J$3:J$98)&gt;10,IF(AND(ISNUMBER('Test Sample Data'!J501),'Test Sample Data'!J501&lt;$B$1,'Test Sample Data'!J501&gt;0),'Test Sample Data'!J501,$B$1),"")</f>
        <v/>
      </c>
      <c r="K502" s="15" t="str">
        <f>IF(SUM('Test Sample Data'!K$3:K$98)&gt;10,IF(AND(ISNUMBER('Test Sample Data'!K501),'Test Sample Data'!K501&lt;$B$1,'Test Sample Data'!K501&gt;0),'Test Sample Data'!K501,$B$1),"")</f>
        <v/>
      </c>
      <c r="L502" s="15" t="str">
        <f>IF(SUM('Test Sample Data'!L$3:L$98)&gt;10,IF(AND(ISNUMBER('Test Sample Data'!L501),'Test Sample Data'!L501&lt;$B$1,'Test Sample Data'!L501&gt;0),'Test Sample Data'!L501,$B$1),"")</f>
        <v/>
      </c>
      <c r="M502" s="15" t="str">
        <f>IF(SUM('Test Sample Data'!M$3:M$98)&gt;10,IF(AND(ISNUMBER('Test Sample Data'!M501),'Test Sample Data'!M501&lt;$B$1,'Test Sample Data'!M501&gt;0),'Test Sample Data'!M501,$B$1),"")</f>
        <v/>
      </c>
      <c r="N502" s="15" t="str">
        <f>'Gene Table'!E501</f>
        <v>PLD3</v>
      </c>
      <c r="O502" s="14" t="s">
        <v>81</v>
      </c>
      <c r="P502" s="15" t="str">
        <f>IF(SUM('Control Sample Data'!D$3:D$98)&gt;10,IF(AND(ISNUMBER('Control Sample Data'!D501),'Control Sample Data'!D501&lt;$B$1,'Control Sample Data'!D501&gt;0),'Control Sample Data'!D501,$B$1),"")</f>
        <v/>
      </c>
      <c r="Q502" s="15" t="str">
        <f>IF(SUM('Control Sample Data'!E$3:E$98)&gt;10,IF(AND(ISNUMBER('Control Sample Data'!E501),'Control Sample Data'!E501&lt;$B$1,'Control Sample Data'!E501&gt;0),'Control Sample Data'!E501,$B$1),"")</f>
        <v/>
      </c>
      <c r="R502" s="15" t="str">
        <f>IF(SUM('Control Sample Data'!F$3:F$98)&gt;10,IF(AND(ISNUMBER('Control Sample Data'!F501),'Control Sample Data'!F501&lt;$B$1,'Control Sample Data'!F501&gt;0),'Control Sample Data'!F501,$B$1),"")</f>
        <v/>
      </c>
      <c r="S502" s="15" t="str">
        <f>IF(SUM('Control Sample Data'!G$3:G$98)&gt;10,IF(AND(ISNUMBER('Control Sample Data'!G501),'Control Sample Data'!G501&lt;$B$1,'Control Sample Data'!G501&gt;0),'Control Sample Data'!G501,$B$1),"")</f>
        <v/>
      </c>
      <c r="T502" s="15" t="str">
        <f>IF(SUM('Control Sample Data'!H$3:H$98)&gt;10,IF(AND(ISNUMBER('Control Sample Data'!H501),'Control Sample Data'!H501&lt;$B$1,'Control Sample Data'!H501&gt;0),'Control Sample Data'!H501,$B$1),"")</f>
        <v/>
      </c>
      <c r="U502" s="15" t="str">
        <f>IF(SUM('Control Sample Data'!I$3:I$98)&gt;10,IF(AND(ISNUMBER('Control Sample Data'!I501),'Control Sample Data'!I501&lt;$B$1,'Control Sample Data'!I501&gt;0),'Control Sample Data'!I501,$B$1),"")</f>
        <v/>
      </c>
      <c r="V502" s="15" t="str">
        <f>IF(SUM('Control Sample Data'!J$3:J$98)&gt;10,IF(AND(ISNUMBER('Control Sample Data'!J501),'Control Sample Data'!J501&lt;$B$1,'Control Sample Data'!J501&gt;0),'Control Sample Data'!J501,$B$1),"")</f>
        <v/>
      </c>
      <c r="W502" s="15" t="str">
        <f>IF(SUM('Control Sample Data'!K$3:K$98)&gt;10,IF(AND(ISNUMBER('Control Sample Data'!K501),'Control Sample Data'!K501&lt;$B$1,'Control Sample Data'!K501&gt;0),'Control Sample Data'!K501,$B$1),"")</f>
        <v/>
      </c>
      <c r="X502" s="15" t="str">
        <f>IF(SUM('Control Sample Data'!L$3:L$98)&gt;10,IF(AND(ISNUMBER('Control Sample Data'!L501),'Control Sample Data'!L501&lt;$B$1,'Control Sample Data'!L501&gt;0),'Control Sample Data'!L501,$B$1),"")</f>
        <v/>
      </c>
      <c r="Y502" s="15" t="str">
        <f>IF(SUM('Control Sample Data'!M$3:M$98)&gt;10,IF(AND(ISNUMBER('Control Sample Data'!M501),'Control Sample Data'!M501&lt;$B$1,'Control Sample Data'!M501&gt;0),'Control Sample Data'!M501,$B$1),"")</f>
        <v/>
      </c>
      <c r="Z502" s="36" t="str">
        <f>IF(ISERROR(VLOOKUP('Choose Housekeeping Genes'!$C21,Calculations!$C$484:$M$579,2,0)),"",VLOOKUP('Choose Housekeeping Genes'!$C21,Calculations!$C$484:$M$579,2,0))</f>
        <v/>
      </c>
      <c r="AA502" s="36" t="str">
        <f>IF(ISERROR(VLOOKUP('Choose Housekeeping Genes'!$C21,Calculations!$C$484:$M$579,3,0)),"",VLOOKUP('Choose Housekeeping Genes'!$C21,Calculations!$C$484:$M$579,3,0))</f>
        <v/>
      </c>
      <c r="AB502" s="36" t="str">
        <f>IF(ISERROR(VLOOKUP('Choose Housekeeping Genes'!$C21,Calculations!$C$484:$M$579,4,0)),"",VLOOKUP('Choose Housekeeping Genes'!$C21,Calculations!$C$484:$M$579,4,0))</f>
        <v/>
      </c>
      <c r="AC502" s="36" t="str">
        <f>IF(ISERROR(VLOOKUP('Choose Housekeeping Genes'!$C21,Calculations!$C$484:$M$579,5,0)),"",VLOOKUP('Choose Housekeeping Genes'!$C21,Calculations!$C$484:$M$579,5,0))</f>
        <v/>
      </c>
      <c r="AD502" s="36" t="str">
        <f>IF(ISERROR(VLOOKUP('Choose Housekeeping Genes'!$C21,Calculations!$C$484:$M$579,6,0)),"",VLOOKUP('Choose Housekeeping Genes'!$C21,Calculations!$C$484:$M$579,6,0))</f>
        <v/>
      </c>
      <c r="AE502" s="36" t="str">
        <f>IF(ISERROR(VLOOKUP('Choose Housekeeping Genes'!$C21,Calculations!$C$484:$M$579,7,0)),"",VLOOKUP('Choose Housekeeping Genes'!$C21,Calculations!$C$484:$M$579,7,0))</f>
        <v/>
      </c>
      <c r="AF502" s="36" t="str">
        <f>IF(ISERROR(VLOOKUP('Choose Housekeeping Genes'!$C21,Calculations!$C$484:$M$579,8,0)),"",VLOOKUP('Choose Housekeeping Genes'!$C21,Calculations!$C$484:$M$579,8,0))</f>
        <v/>
      </c>
      <c r="AG502" s="36" t="str">
        <f>IF(ISERROR(VLOOKUP('Choose Housekeeping Genes'!$C21,Calculations!$C$484:$M$579,9,0)),"",VLOOKUP('Choose Housekeeping Genes'!$C21,Calculations!$C$484:$M$579,9,0))</f>
        <v/>
      </c>
      <c r="AH502" s="36" t="str">
        <f>IF(ISERROR(VLOOKUP('Choose Housekeeping Genes'!$C21,Calculations!$C$484:$M$579,10,0)),"",VLOOKUP('Choose Housekeeping Genes'!$C21,Calculations!$C$484:$M$579,10,0))</f>
        <v/>
      </c>
      <c r="AI502" s="36" t="str">
        <f>IF(ISERROR(VLOOKUP('Choose Housekeeping Genes'!$C21,Calculations!$C$484:$M$579,11,0)),"",VLOOKUP('Choose Housekeeping Genes'!$C21,Calculations!$C$484:$M$579,11,0))</f>
        <v/>
      </c>
      <c r="AJ502" s="36" t="str">
        <f>IF(ISERROR(VLOOKUP('Choose Housekeeping Genes'!$C21,Calculations!$C$484:AB$579,14,0)),"",VLOOKUP('Choose Housekeeping Genes'!$C21,Calculations!$C$484:AB$579,14,0))</f>
        <v/>
      </c>
      <c r="AK502" s="36" t="str">
        <f>IF(ISERROR(VLOOKUP('Choose Housekeeping Genes'!$C21,Calculations!$C$484:AC$579,15,0)),"",VLOOKUP('Choose Housekeeping Genes'!$C21,Calculations!$C$484:AC$579,15,0))</f>
        <v/>
      </c>
      <c r="AL502" s="36" t="str">
        <f>IF(ISERROR(VLOOKUP('Choose Housekeeping Genes'!$C21,Calculations!$C$484:AD$579,16,0)),"",VLOOKUP('Choose Housekeeping Genes'!$C21,Calculations!$C$484:AD$579,16,0))</f>
        <v/>
      </c>
      <c r="AM502" s="36" t="str">
        <f>IF(ISERROR(VLOOKUP('Choose Housekeeping Genes'!$C21,Calculations!$C$484:AE$579,17,0)),"",VLOOKUP('Choose Housekeeping Genes'!$C21,Calculations!$C$484:AE$579,17,0))</f>
        <v/>
      </c>
      <c r="AN502" s="36" t="str">
        <f>IF(ISERROR(VLOOKUP('Choose Housekeeping Genes'!$C21,Calculations!$C$484:AF$579,18,0)),"",VLOOKUP('Choose Housekeeping Genes'!$C21,Calculations!$C$484:AF$579,18,0))</f>
        <v/>
      </c>
      <c r="AO502" s="36" t="str">
        <f>IF(ISERROR(VLOOKUP('Choose Housekeeping Genes'!$C21,Calculations!$C$484:AG$579,19,0)),"",VLOOKUP('Choose Housekeeping Genes'!$C21,Calculations!$C$484:AG$579,19,0))</f>
        <v/>
      </c>
      <c r="AP502" s="36" t="str">
        <f>IF(ISERROR(VLOOKUP('Choose Housekeeping Genes'!$C21,Calculations!$C$484:AH$579,20,0)),"",VLOOKUP('Choose Housekeeping Genes'!$C21,Calculations!$C$484:AH$579,20,0))</f>
        <v/>
      </c>
      <c r="AQ502" s="36" t="str">
        <f>IF(ISERROR(VLOOKUP('Choose Housekeeping Genes'!$C21,Calculations!$C$484:AI$579,21,0)),"",VLOOKUP('Choose Housekeeping Genes'!$C21,Calculations!$C$484:AI$579,21,0))</f>
        <v/>
      </c>
      <c r="AR502" s="36" t="str">
        <f>IF(ISERROR(VLOOKUP('Choose Housekeeping Genes'!$C21,Calculations!$C$484:AJ$579,22,0)),"",VLOOKUP('Choose Housekeeping Genes'!$C21,Calculations!$C$484:AJ$579,22,0))</f>
        <v/>
      </c>
      <c r="AS502" s="36" t="str">
        <f>IF(ISERROR(VLOOKUP('Choose Housekeeping Genes'!$C21,Calculations!$C$484:AK$579,23,0)),"",VLOOKUP('Choose Housekeeping Genes'!$C21,Calculations!$C$484:AK$579,23,0))</f>
        <v/>
      </c>
      <c r="AT502" s="34" t="str">
        <f t="shared" si="440"/>
        <v/>
      </c>
      <c r="AU502" s="34" t="str">
        <f t="shared" si="441"/>
        <v/>
      </c>
      <c r="AV502" s="34" t="str">
        <f t="shared" si="442"/>
        <v/>
      </c>
      <c r="AW502" s="34" t="str">
        <f t="shared" si="443"/>
        <v/>
      </c>
      <c r="AX502" s="34" t="str">
        <f t="shared" si="444"/>
        <v/>
      </c>
      <c r="AY502" s="34" t="str">
        <f t="shared" si="445"/>
        <v/>
      </c>
      <c r="AZ502" s="34" t="str">
        <f t="shared" si="446"/>
        <v/>
      </c>
      <c r="BA502" s="34" t="str">
        <f t="shared" si="447"/>
        <v/>
      </c>
      <c r="BB502" s="34" t="str">
        <f t="shared" si="448"/>
        <v/>
      </c>
      <c r="BC502" s="34" t="str">
        <f t="shared" si="449"/>
        <v/>
      </c>
      <c r="BD502" s="34" t="str">
        <f t="shared" si="450"/>
        <v/>
      </c>
      <c r="BE502" s="34" t="str">
        <f t="shared" si="451"/>
        <v/>
      </c>
      <c r="BF502" s="34" t="str">
        <f t="shared" si="452"/>
        <v/>
      </c>
      <c r="BG502" s="34" t="str">
        <f t="shared" si="453"/>
        <v/>
      </c>
      <c r="BH502" s="34" t="str">
        <f t="shared" si="454"/>
        <v/>
      </c>
      <c r="BI502" s="34" t="str">
        <f t="shared" si="455"/>
        <v/>
      </c>
      <c r="BJ502" s="34" t="str">
        <f t="shared" si="456"/>
        <v/>
      </c>
      <c r="BK502" s="34" t="str">
        <f t="shared" si="457"/>
        <v/>
      </c>
      <c r="BL502" s="34" t="str">
        <f t="shared" si="458"/>
        <v/>
      </c>
      <c r="BM502" s="34" t="str">
        <f t="shared" si="459"/>
        <v/>
      </c>
      <c r="BN502" s="36" t="e">
        <f t="shared" si="397"/>
        <v>#DIV/0!</v>
      </c>
      <c r="BO502" s="36" t="e">
        <f t="shared" si="398"/>
        <v>#DIV/0!</v>
      </c>
      <c r="BP502" s="37" t="str">
        <f t="shared" si="409"/>
        <v/>
      </c>
      <c r="BQ502" s="37" t="str">
        <f t="shared" si="410"/>
        <v/>
      </c>
      <c r="BR502" s="37" t="str">
        <f t="shared" si="411"/>
        <v/>
      </c>
      <c r="BS502" s="37" t="str">
        <f t="shared" si="412"/>
        <v/>
      </c>
      <c r="BT502" s="37" t="str">
        <f t="shared" si="413"/>
        <v/>
      </c>
      <c r="BU502" s="37" t="str">
        <f t="shared" si="414"/>
        <v/>
      </c>
      <c r="BV502" s="37" t="str">
        <f t="shared" si="415"/>
        <v/>
      </c>
      <c r="BW502" s="37" t="str">
        <f t="shared" si="416"/>
        <v/>
      </c>
      <c r="BX502" s="37" t="str">
        <f t="shared" si="417"/>
        <v/>
      </c>
      <c r="BY502" s="37" t="str">
        <f t="shared" si="418"/>
        <v/>
      </c>
      <c r="BZ502" s="37" t="str">
        <f t="shared" si="419"/>
        <v/>
      </c>
      <c r="CA502" s="37" t="str">
        <f t="shared" si="420"/>
        <v/>
      </c>
      <c r="CB502" s="37" t="str">
        <f t="shared" si="421"/>
        <v/>
      </c>
      <c r="CC502" s="37" t="str">
        <f t="shared" si="422"/>
        <v/>
      </c>
      <c r="CD502" s="37" t="str">
        <f t="shared" si="423"/>
        <v/>
      </c>
      <c r="CE502" s="37" t="str">
        <f t="shared" si="424"/>
        <v/>
      </c>
      <c r="CF502" s="37" t="str">
        <f t="shared" si="425"/>
        <v/>
      </c>
      <c r="CG502" s="37" t="str">
        <f t="shared" si="426"/>
        <v/>
      </c>
      <c r="CH502" s="37" t="str">
        <f t="shared" si="427"/>
        <v/>
      </c>
      <c r="CI502" s="37" t="str">
        <f t="shared" si="428"/>
        <v/>
      </c>
    </row>
    <row r="503" spans="1:87" ht="12.75">
      <c r="A503" s="16"/>
      <c r="B503" s="14" t="str">
        <f>'Gene Table'!E502</f>
        <v>FN1</v>
      </c>
      <c r="C503" s="14" t="s">
        <v>85</v>
      </c>
      <c r="D503" s="15" t="str">
        <f>IF(SUM('Test Sample Data'!D$3:D$98)&gt;10,IF(AND(ISNUMBER('Test Sample Data'!D502),'Test Sample Data'!D502&lt;$B$1,'Test Sample Data'!D502&gt;0),'Test Sample Data'!D502,$B$1),"")</f>
        <v/>
      </c>
      <c r="E503" s="15" t="str">
        <f>IF(SUM('Test Sample Data'!E$3:E$98)&gt;10,IF(AND(ISNUMBER('Test Sample Data'!E502),'Test Sample Data'!E502&lt;$B$1,'Test Sample Data'!E502&gt;0),'Test Sample Data'!E502,$B$1),"")</f>
        <v/>
      </c>
      <c r="F503" s="15" t="str">
        <f>IF(SUM('Test Sample Data'!F$3:F$98)&gt;10,IF(AND(ISNUMBER('Test Sample Data'!F502),'Test Sample Data'!F502&lt;$B$1,'Test Sample Data'!F502&gt;0),'Test Sample Data'!F502,$B$1),"")</f>
        <v/>
      </c>
      <c r="G503" s="15" t="str">
        <f>IF(SUM('Test Sample Data'!G$3:G$98)&gt;10,IF(AND(ISNUMBER('Test Sample Data'!G502),'Test Sample Data'!G502&lt;$B$1,'Test Sample Data'!G502&gt;0),'Test Sample Data'!G502,$B$1),"")</f>
        <v/>
      </c>
      <c r="H503" s="15" t="str">
        <f>IF(SUM('Test Sample Data'!H$3:H$98)&gt;10,IF(AND(ISNUMBER('Test Sample Data'!H502),'Test Sample Data'!H502&lt;$B$1,'Test Sample Data'!H502&gt;0),'Test Sample Data'!H502,$B$1),"")</f>
        <v/>
      </c>
      <c r="I503" s="15" t="str">
        <f>IF(SUM('Test Sample Data'!I$3:I$98)&gt;10,IF(AND(ISNUMBER('Test Sample Data'!I502),'Test Sample Data'!I502&lt;$B$1,'Test Sample Data'!I502&gt;0),'Test Sample Data'!I502,$B$1),"")</f>
        <v/>
      </c>
      <c r="J503" s="15" t="str">
        <f>IF(SUM('Test Sample Data'!J$3:J$98)&gt;10,IF(AND(ISNUMBER('Test Sample Data'!J502),'Test Sample Data'!J502&lt;$B$1,'Test Sample Data'!J502&gt;0),'Test Sample Data'!J502,$B$1),"")</f>
        <v/>
      </c>
      <c r="K503" s="15" t="str">
        <f>IF(SUM('Test Sample Data'!K$3:K$98)&gt;10,IF(AND(ISNUMBER('Test Sample Data'!K502),'Test Sample Data'!K502&lt;$B$1,'Test Sample Data'!K502&gt;0),'Test Sample Data'!K502,$B$1),"")</f>
        <v/>
      </c>
      <c r="L503" s="15" t="str">
        <f>IF(SUM('Test Sample Data'!L$3:L$98)&gt;10,IF(AND(ISNUMBER('Test Sample Data'!L502),'Test Sample Data'!L502&lt;$B$1,'Test Sample Data'!L502&gt;0),'Test Sample Data'!L502,$B$1),"")</f>
        <v/>
      </c>
      <c r="M503" s="15" t="str">
        <f>IF(SUM('Test Sample Data'!M$3:M$98)&gt;10,IF(AND(ISNUMBER('Test Sample Data'!M502),'Test Sample Data'!M502&lt;$B$1,'Test Sample Data'!M502&gt;0),'Test Sample Data'!M502,$B$1),"")</f>
        <v/>
      </c>
      <c r="N503" s="15" t="str">
        <f>'Gene Table'!E502</f>
        <v>FN1</v>
      </c>
      <c r="O503" s="14" t="s">
        <v>85</v>
      </c>
      <c r="P503" s="15" t="str">
        <f>IF(SUM('Control Sample Data'!D$3:D$98)&gt;10,IF(AND(ISNUMBER('Control Sample Data'!D502),'Control Sample Data'!D502&lt;$B$1,'Control Sample Data'!D502&gt;0),'Control Sample Data'!D502,$B$1),"")</f>
        <v/>
      </c>
      <c r="Q503" s="15" t="str">
        <f>IF(SUM('Control Sample Data'!E$3:E$98)&gt;10,IF(AND(ISNUMBER('Control Sample Data'!E502),'Control Sample Data'!E502&lt;$B$1,'Control Sample Data'!E502&gt;0),'Control Sample Data'!E502,$B$1),"")</f>
        <v/>
      </c>
      <c r="R503" s="15" t="str">
        <f>IF(SUM('Control Sample Data'!F$3:F$98)&gt;10,IF(AND(ISNUMBER('Control Sample Data'!F502),'Control Sample Data'!F502&lt;$B$1,'Control Sample Data'!F502&gt;0),'Control Sample Data'!F502,$B$1),"")</f>
        <v/>
      </c>
      <c r="S503" s="15" t="str">
        <f>IF(SUM('Control Sample Data'!G$3:G$98)&gt;10,IF(AND(ISNUMBER('Control Sample Data'!G502),'Control Sample Data'!G502&lt;$B$1,'Control Sample Data'!G502&gt;0),'Control Sample Data'!G502,$B$1),"")</f>
        <v/>
      </c>
      <c r="T503" s="15" t="str">
        <f>IF(SUM('Control Sample Data'!H$3:H$98)&gt;10,IF(AND(ISNUMBER('Control Sample Data'!H502),'Control Sample Data'!H502&lt;$B$1,'Control Sample Data'!H502&gt;0),'Control Sample Data'!H502,$B$1),"")</f>
        <v/>
      </c>
      <c r="U503" s="15" t="str">
        <f>IF(SUM('Control Sample Data'!I$3:I$98)&gt;10,IF(AND(ISNUMBER('Control Sample Data'!I502),'Control Sample Data'!I502&lt;$B$1,'Control Sample Data'!I502&gt;0),'Control Sample Data'!I502,$B$1),"")</f>
        <v/>
      </c>
      <c r="V503" s="15" t="str">
        <f>IF(SUM('Control Sample Data'!J$3:J$98)&gt;10,IF(AND(ISNUMBER('Control Sample Data'!J502),'Control Sample Data'!J502&lt;$B$1,'Control Sample Data'!J502&gt;0),'Control Sample Data'!J502,$B$1),"")</f>
        <v/>
      </c>
      <c r="W503" s="15" t="str">
        <f>IF(SUM('Control Sample Data'!K$3:K$98)&gt;10,IF(AND(ISNUMBER('Control Sample Data'!K502),'Control Sample Data'!K502&lt;$B$1,'Control Sample Data'!K502&gt;0),'Control Sample Data'!K502,$B$1),"")</f>
        <v/>
      </c>
      <c r="X503" s="15" t="str">
        <f>IF(SUM('Control Sample Data'!L$3:L$98)&gt;10,IF(AND(ISNUMBER('Control Sample Data'!L502),'Control Sample Data'!L502&lt;$B$1,'Control Sample Data'!L502&gt;0),'Control Sample Data'!L502,$B$1),"")</f>
        <v/>
      </c>
      <c r="Y503" s="15" t="str">
        <f>IF(SUM('Control Sample Data'!M$3:M$98)&gt;10,IF(AND(ISNUMBER('Control Sample Data'!M502),'Control Sample Data'!M502&lt;$B$1,'Control Sample Data'!M502&gt;0),'Control Sample Data'!M502,$B$1),"")</f>
        <v/>
      </c>
      <c r="Z503" s="36" t="str">
        <f>IF(ISERROR(VLOOKUP('Choose Housekeeping Genes'!$C22,Calculations!$C$484:$M$579,2,0)),"",VLOOKUP('Choose Housekeeping Genes'!$C22,Calculations!$C$484:$M$579,2,0))</f>
        <v/>
      </c>
      <c r="AA503" s="36" t="str">
        <f>IF(ISERROR(VLOOKUP('Choose Housekeeping Genes'!$C22,Calculations!$C$484:$M$579,3,0)),"",VLOOKUP('Choose Housekeeping Genes'!$C22,Calculations!$C$484:$M$579,3,0))</f>
        <v/>
      </c>
      <c r="AB503" s="36" t="str">
        <f>IF(ISERROR(VLOOKUP('Choose Housekeeping Genes'!$C22,Calculations!$C$484:$M$579,4,0)),"",VLOOKUP('Choose Housekeeping Genes'!$C22,Calculations!$C$484:$M$579,4,0))</f>
        <v/>
      </c>
      <c r="AC503" s="36" t="str">
        <f>IF(ISERROR(VLOOKUP('Choose Housekeeping Genes'!$C22,Calculations!$C$484:$M$579,5,0)),"",VLOOKUP('Choose Housekeeping Genes'!$C22,Calculations!$C$484:$M$579,5,0))</f>
        <v/>
      </c>
      <c r="AD503" s="36" t="str">
        <f>IF(ISERROR(VLOOKUP('Choose Housekeeping Genes'!$C22,Calculations!$C$484:$M$579,6,0)),"",VLOOKUP('Choose Housekeeping Genes'!$C22,Calculations!$C$484:$M$579,6,0))</f>
        <v/>
      </c>
      <c r="AE503" s="36" t="str">
        <f>IF(ISERROR(VLOOKUP('Choose Housekeeping Genes'!$C22,Calculations!$C$484:$M$579,7,0)),"",VLOOKUP('Choose Housekeeping Genes'!$C22,Calculations!$C$484:$M$579,7,0))</f>
        <v/>
      </c>
      <c r="AF503" s="36" t="str">
        <f>IF(ISERROR(VLOOKUP('Choose Housekeeping Genes'!$C22,Calculations!$C$484:$M$579,8,0)),"",VLOOKUP('Choose Housekeeping Genes'!$C22,Calculations!$C$484:$M$579,8,0))</f>
        <v/>
      </c>
      <c r="AG503" s="36" t="str">
        <f>IF(ISERROR(VLOOKUP('Choose Housekeeping Genes'!$C22,Calculations!$C$484:$M$579,9,0)),"",VLOOKUP('Choose Housekeeping Genes'!$C22,Calculations!$C$484:$M$579,9,0))</f>
        <v/>
      </c>
      <c r="AH503" s="36" t="str">
        <f>IF(ISERROR(VLOOKUP('Choose Housekeeping Genes'!$C22,Calculations!$C$484:$M$579,10,0)),"",VLOOKUP('Choose Housekeeping Genes'!$C22,Calculations!$C$484:$M$579,10,0))</f>
        <v/>
      </c>
      <c r="AI503" s="36" t="str">
        <f>IF(ISERROR(VLOOKUP('Choose Housekeeping Genes'!$C22,Calculations!$C$484:$M$579,11,0)),"",VLOOKUP('Choose Housekeeping Genes'!$C22,Calculations!$C$484:$M$579,11,0))</f>
        <v/>
      </c>
      <c r="AJ503" s="36" t="str">
        <f>IF(ISERROR(VLOOKUP('Choose Housekeeping Genes'!$C22,Calculations!$C$484:AB$579,14,0)),"",VLOOKUP('Choose Housekeeping Genes'!$C22,Calculations!$C$484:AB$579,14,0))</f>
        <v/>
      </c>
      <c r="AK503" s="36" t="str">
        <f>IF(ISERROR(VLOOKUP('Choose Housekeeping Genes'!$C22,Calculations!$C$484:AC$579,15,0)),"",VLOOKUP('Choose Housekeeping Genes'!$C22,Calculations!$C$484:AC$579,15,0))</f>
        <v/>
      </c>
      <c r="AL503" s="36" t="str">
        <f>IF(ISERROR(VLOOKUP('Choose Housekeeping Genes'!$C22,Calculations!$C$484:AD$579,16,0)),"",VLOOKUP('Choose Housekeeping Genes'!$C22,Calculations!$C$484:AD$579,16,0))</f>
        <v/>
      </c>
      <c r="AM503" s="36" t="str">
        <f>IF(ISERROR(VLOOKUP('Choose Housekeeping Genes'!$C22,Calculations!$C$484:AE$579,17,0)),"",VLOOKUP('Choose Housekeeping Genes'!$C22,Calculations!$C$484:AE$579,17,0))</f>
        <v/>
      </c>
      <c r="AN503" s="36" t="str">
        <f>IF(ISERROR(VLOOKUP('Choose Housekeeping Genes'!$C22,Calculations!$C$484:AF$579,18,0)),"",VLOOKUP('Choose Housekeeping Genes'!$C22,Calculations!$C$484:AF$579,18,0))</f>
        <v/>
      </c>
      <c r="AO503" s="36" t="str">
        <f>IF(ISERROR(VLOOKUP('Choose Housekeeping Genes'!$C22,Calculations!$C$484:AG$579,19,0)),"",VLOOKUP('Choose Housekeeping Genes'!$C22,Calculations!$C$484:AG$579,19,0))</f>
        <v/>
      </c>
      <c r="AP503" s="36" t="str">
        <f>IF(ISERROR(VLOOKUP('Choose Housekeeping Genes'!$C22,Calculations!$C$484:AH$579,20,0)),"",VLOOKUP('Choose Housekeeping Genes'!$C22,Calculations!$C$484:AH$579,20,0))</f>
        <v/>
      </c>
      <c r="AQ503" s="36" t="str">
        <f>IF(ISERROR(VLOOKUP('Choose Housekeeping Genes'!$C22,Calculations!$C$484:AI$579,21,0)),"",VLOOKUP('Choose Housekeeping Genes'!$C22,Calculations!$C$484:AI$579,21,0))</f>
        <v/>
      </c>
      <c r="AR503" s="36" t="str">
        <f>IF(ISERROR(VLOOKUP('Choose Housekeeping Genes'!$C22,Calculations!$C$484:AJ$579,22,0)),"",VLOOKUP('Choose Housekeeping Genes'!$C22,Calculations!$C$484:AJ$579,22,0))</f>
        <v/>
      </c>
      <c r="AS503" s="36" t="str">
        <f>IF(ISERROR(VLOOKUP('Choose Housekeeping Genes'!$C22,Calculations!$C$484:AK$579,23,0)),"",VLOOKUP('Choose Housekeeping Genes'!$C22,Calculations!$C$484:AK$579,23,0))</f>
        <v/>
      </c>
      <c r="AT503" s="34" t="str">
        <f t="shared" si="440"/>
        <v/>
      </c>
      <c r="AU503" s="34" t="str">
        <f t="shared" si="441"/>
        <v/>
      </c>
      <c r="AV503" s="34" t="str">
        <f t="shared" si="442"/>
        <v/>
      </c>
      <c r="AW503" s="34" t="str">
        <f t="shared" si="443"/>
        <v/>
      </c>
      <c r="AX503" s="34" t="str">
        <f t="shared" si="444"/>
        <v/>
      </c>
      <c r="AY503" s="34" t="str">
        <f t="shared" si="445"/>
        <v/>
      </c>
      <c r="AZ503" s="34" t="str">
        <f t="shared" si="446"/>
        <v/>
      </c>
      <c r="BA503" s="34" t="str">
        <f t="shared" si="447"/>
        <v/>
      </c>
      <c r="BB503" s="34" t="str">
        <f t="shared" si="448"/>
        <v/>
      </c>
      <c r="BC503" s="34" t="str">
        <f t="shared" si="449"/>
        <v/>
      </c>
      <c r="BD503" s="34" t="str">
        <f t="shared" si="450"/>
        <v/>
      </c>
      <c r="BE503" s="34" t="str">
        <f t="shared" si="451"/>
        <v/>
      </c>
      <c r="BF503" s="34" t="str">
        <f t="shared" si="452"/>
        <v/>
      </c>
      <c r="BG503" s="34" t="str">
        <f t="shared" si="453"/>
        <v/>
      </c>
      <c r="BH503" s="34" t="str">
        <f t="shared" si="454"/>
        <v/>
      </c>
      <c r="BI503" s="34" t="str">
        <f t="shared" si="455"/>
        <v/>
      </c>
      <c r="BJ503" s="34" t="str">
        <f t="shared" si="456"/>
        <v/>
      </c>
      <c r="BK503" s="34" t="str">
        <f t="shared" si="457"/>
        <v/>
      </c>
      <c r="BL503" s="34" t="str">
        <f t="shared" si="458"/>
        <v/>
      </c>
      <c r="BM503" s="34" t="str">
        <f t="shared" si="459"/>
        <v/>
      </c>
      <c r="BN503" s="36" t="e">
        <f t="shared" si="397"/>
        <v>#DIV/0!</v>
      </c>
      <c r="BO503" s="36" t="e">
        <f t="shared" si="398"/>
        <v>#DIV/0!</v>
      </c>
      <c r="BP503" s="37" t="str">
        <f t="shared" si="409"/>
        <v/>
      </c>
      <c r="BQ503" s="37" t="str">
        <f t="shared" si="410"/>
        <v/>
      </c>
      <c r="BR503" s="37" t="str">
        <f t="shared" si="411"/>
        <v/>
      </c>
      <c r="BS503" s="37" t="str">
        <f t="shared" si="412"/>
        <v/>
      </c>
      <c r="BT503" s="37" t="str">
        <f t="shared" si="413"/>
        <v/>
      </c>
      <c r="BU503" s="37" t="str">
        <f t="shared" si="414"/>
        <v/>
      </c>
      <c r="BV503" s="37" t="str">
        <f t="shared" si="415"/>
        <v/>
      </c>
      <c r="BW503" s="37" t="str">
        <f t="shared" si="416"/>
        <v/>
      </c>
      <c r="BX503" s="37" t="str">
        <f t="shared" si="417"/>
        <v/>
      </c>
      <c r="BY503" s="37" t="str">
        <f t="shared" si="418"/>
        <v/>
      </c>
      <c r="BZ503" s="37" t="str">
        <f t="shared" si="419"/>
        <v/>
      </c>
      <c r="CA503" s="37" t="str">
        <f t="shared" si="420"/>
        <v/>
      </c>
      <c r="CB503" s="37" t="str">
        <f t="shared" si="421"/>
        <v/>
      </c>
      <c r="CC503" s="37" t="str">
        <f t="shared" si="422"/>
        <v/>
      </c>
      <c r="CD503" s="37" t="str">
        <f t="shared" si="423"/>
        <v/>
      </c>
      <c r="CE503" s="37" t="str">
        <f t="shared" si="424"/>
        <v/>
      </c>
      <c r="CF503" s="37" t="str">
        <f t="shared" si="425"/>
        <v/>
      </c>
      <c r="CG503" s="37" t="str">
        <f t="shared" si="426"/>
        <v/>
      </c>
      <c r="CH503" s="37" t="str">
        <f t="shared" si="427"/>
        <v/>
      </c>
      <c r="CI503" s="37" t="str">
        <f t="shared" si="428"/>
        <v/>
      </c>
    </row>
    <row r="504" spans="1:87" ht="12.75">
      <c r="A504" s="16"/>
      <c r="B504" s="14" t="str">
        <f>'Gene Table'!E503</f>
        <v>RRP1B</v>
      </c>
      <c r="C504" s="14" t="s">
        <v>89</v>
      </c>
      <c r="D504" s="15" t="str">
        <f>IF(SUM('Test Sample Data'!D$3:D$98)&gt;10,IF(AND(ISNUMBER('Test Sample Data'!D503),'Test Sample Data'!D503&lt;$B$1,'Test Sample Data'!D503&gt;0),'Test Sample Data'!D503,$B$1),"")</f>
        <v/>
      </c>
      <c r="E504" s="15" t="str">
        <f>IF(SUM('Test Sample Data'!E$3:E$98)&gt;10,IF(AND(ISNUMBER('Test Sample Data'!E503),'Test Sample Data'!E503&lt;$B$1,'Test Sample Data'!E503&gt;0),'Test Sample Data'!E503,$B$1),"")</f>
        <v/>
      </c>
      <c r="F504" s="15" t="str">
        <f>IF(SUM('Test Sample Data'!F$3:F$98)&gt;10,IF(AND(ISNUMBER('Test Sample Data'!F503),'Test Sample Data'!F503&lt;$B$1,'Test Sample Data'!F503&gt;0),'Test Sample Data'!F503,$B$1),"")</f>
        <v/>
      </c>
      <c r="G504" s="15" t="str">
        <f>IF(SUM('Test Sample Data'!G$3:G$98)&gt;10,IF(AND(ISNUMBER('Test Sample Data'!G503),'Test Sample Data'!G503&lt;$B$1,'Test Sample Data'!G503&gt;0),'Test Sample Data'!G503,$B$1),"")</f>
        <v/>
      </c>
      <c r="H504" s="15" t="str">
        <f>IF(SUM('Test Sample Data'!H$3:H$98)&gt;10,IF(AND(ISNUMBER('Test Sample Data'!H503),'Test Sample Data'!H503&lt;$B$1,'Test Sample Data'!H503&gt;0),'Test Sample Data'!H503,$B$1),"")</f>
        <v/>
      </c>
      <c r="I504" s="15" t="str">
        <f>IF(SUM('Test Sample Data'!I$3:I$98)&gt;10,IF(AND(ISNUMBER('Test Sample Data'!I503),'Test Sample Data'!I503&lt;$B$1,'Test Sample Data'!I503&gt;0),'Test Sample Data'!I503,$B$1),"")</f>
        <v/>
      </c>
      <c r="J504" s="15" t="str">
        <f>IF(SUM('Test Sample Data'!J$3:J$98)&gt;10,IF(AND(ISNUMBER('Test Sample Data'!J503),'Test Sample Data'!J503&lt;$B$1,'Test Sample Data'!J503&gt;0),'Test Sample Data'!J503,$B$1),"")</f>
        <v/>
      </c>
      <c r="K504" s="15" t="str">
        <f>IF(SUM('Test Sample Data'!K$3:K$98)&gt;10,IF(AND(ISNUMBER('Test Sample Data'!K503),'Test Sample Data'!K503&lt;$B$1,'Test Sample Data'!K503&gt;0),'Test Sample Data'!K503,$B$1),"")</f>
        <v/>
      </c>
      <c r="L504" s="15" t="str">
        <f>IF(SUM('Test Sample Data'!L$3:L$98)&gt;10,IF(AND(ISNUMBER('Test Sample Data'!L503),'Test Sample Data'!L503&lt;$B$1,'Test Sample Data'!L503&gt;0),'Test Sample Data'!L503,$B$1),"")</f>
        <v/>
      </c>
      <c r="M504" s="15" t="str">
        <f>IF(SUM('Test Sample Data'!M$3:M$98)&gt;10,IF(AND(ISNUMBER('Test Sample Data'!M503),'Test Sample Data'!M503&lt;$B$1,'Test Sample Data'!M503&gt;0),'Test Sample Data'!M503,$B$1),"")</f>
        <v/>
      </c>
      <c r="N504" s="15" t="str">
        <f>'Gene Table'!E503</f>
        <v>RRP1B</v>
      </c>
      <c r="O504" s="14" t="s">
        <v>89</v>
      </c>
      <c r="P504" s="15" t="str">
        <f>IF(SUM('Control Sample Data'!D$3:D$98)&gt;10,IF(AND(ISNUMBER('Control Sample Data'!D503),'Control Sample Data'!D503&lt;$B$1,'Control Sample Data'!D503&gt;0),'Control Sample Data'!D503,$B$1),"")</f>
        <v/>
      </c>
      <c r="Q504" s="15" t="str">
        <f>IF(SUM('Control Sample Data'!E$3:E$98)&gt;10,IF(AND(ISNUMBER('Control Sample Data'!E503),'Control Sample Data'!E503&lt;$B$1,'Control Sample Data'!E503&gt;0),'Control Sample Data'!E503,$B$1),"")</f>
        <v/>
      </c>
      <c r="R504" s="15" t="str">
        <f>IF(SUM('Control Sample Data'!F$3:F$98)&gt;10,IF(AND(ISNUMBER('Control Sample Data'!F503),'Control Sample Data'!F503&lt;$B$1,'Control Sample Data'!F503&gt;0),'Control Sample Data'!F503,$B$1),"")</f>
        <v/>
      </c>
      <c r="S504" s="15" t="str">
        <f>IF(SUM('Control Sample Data'!G$3:G$98)&gt;10,IF(AND(ISNUMBER('Control Sample Data'!G503),'Control Sample Data'!G503&lt;$B$1,'Control Sample Data'!G503&gt;0),'Control Sample Data'!G503,$B$1),"")</f>
        <v/>
      </c>
      <c r="T504" s="15" t="str">
        <f>IF(SUM('Control Sample Data'!H$3:H$98)&gt;10,IF(AND(ISNUMBER('Control Sample Data'!H503),'Control Sample Data'!H503&lt;$B$1,'Control Sample Data'!H503&gt;0),'Control Sample Data'!H503,$B$1),"")</f>
        <v/>
      </c>
      <c r="U504" s="15" t="str">
        <f>IF(SUM('Control Sample Data'!I$3:I$98)&gt;10,IF(AND(ISNUMBER('Control Sample Data'!I503),'Control Sample Data'!I503&lt;$B$1,'Control Sample Data'!I503&gt;0),'Control Sample Data'!I503,$B$1),"")</f>
        <v/>
      </c>
      <c r="V504" s="15" t="str">
        <f>IF(SUM('Control Sample Data'!J$3:J$98)&gt;10,IF(AND(ISNUMBER('Control Sample Data'!J503),'Control Sample Data'!J503&lt;$B$1,'Control Sample Data'!J503&gt;0),'Control Sample Data'!J503,$B$1),"")</f>
        <v/>
      </c>
      <c r="W504" s="15" t="str">
        <f>IF(SUM('Control Sample Data'!K$3:K$98)&gt;10,IF(AND(ISNUMBER('Control Sample Data'!K503),'Control Sample Data'!K503&lt;$B$1,'Control Sample Data'!K503&gt;0),'Control Sample Data'!K503,$B$1),"")</f>
        <v/>
      </c>
      <c r="X504" s="15" t="str">
        <f>IF(SUM('Control Sample Data'!L$3:L$98)&gt;10,IF(AND(ISNUMBER('Control Sample Data'!L503),'Control Sample Data'!L503&lt;$B$1,'Control Sample Data'!L503&gt;0),'Control Sample Data'!L503,$B$1),"")</f>
        <v/>
      </c>
      <c r="Y504" s="15" t="str">
        <f>IF(SUM('Control Sample Data'!M$3:M$98)&gt;10,IF(AND(ISNUMBER('Control Sample Data'!M503),'Control Sample Data'!M503&lt;$B$1,'Control Sample Data'!M503&gt;0),'Control Sample Data'!M503,$B$1),"")</f>
        <v/>
      </c>
      <c r="Z504" s="41" t="s">
        <v>1720</v>
      </c>
      <c r="AA504" s="42"/>
      <c r="AB504" s="42"/>
      <c r="AC504" s="42"/>
      <c r="AD504" s="42"/>
      <c r="AE504" s="42"/>
      <c r="AF504" s="42"/>
      <c r="AG504" s="42"/>
      <c r="AH504" s="42"/>
      <c r="AI504" s="42"/>
      <c r="AJ504" s="45"/>
      <c r="AK504" s="45"/>
      <c r="AL504" s="45"/>
      <c r="AM504" s="45"/>
      <c r="AN504" s="45"/>
      <c r="AO504" s="45"/>
      <c r="AP504" s="45"/>
      <c r="AQ504" s="45"/>
      <c r="AR504" s="45"/>
      <c r="AS504" s="47"/>
      <c r="AT504" s="34" t="str">
        <f t="shared" si="440"/>
        <v/>
      </c>
      <c r="AU504" s="34" t="str">
        <f t="shared" si="441"/>
        <v/>
      </c>
      <c r="AV504" s="34" t="str">
        <f t="shared" si="442"/>
        <v/>
      </c>
      <c r="AW504" s="34" t="str">
        <f t="shared" si="443"/>
        <v/>
      </c>
      <c r="AX504" s="34" t="str">
        <f t="shared" si="444"/>
        <v/>
      </c>
      <c r="AY504" s="34" t="str">
        <f t="shared" si="445"/>
        <v/>
      </c>
      <c r="AZ504" s="34" t="str">
        <f t="shared" si="446"/>
        <v/>
      </c>
      <c r="BA504" s="34" t="str">
        <f t="shared" si="447"/>
        <v/>
      </c>
      <c r="BB504" s="34" t="str">
        <f t="shared" si="448"/>
        <v/>
      </c>
      <c r="BC504" s="34" t="str">
        <f t="shared" si="449"/>
        <v/>
      </c>
      <c r="BD504" s="34" t="str">
        <f t="shared" si="450"/>
        <v/>
      </c>
      <c r="BE504" s="34" t="str">
        <f t="shared" si="451"/>
        <v/>
      </c>
      <c r="BF504" s="34" t="str">
        <f t="shared" si="452"/>
        <v/>
      </c>
      <c r="BG504" s="34" t="str">
        <f t="shared" si="453"/>
        <v/>
      </c>
      <c r="BH504" s="34" t="str">
        <f t="shared" si="454"/>
        <v/>
      </c>
      <c r="BI504" s="34" t="str">
        <f t="shared" si="455"/>
        <v/>
      </c>
      <c r="BJ504" s="34" t="str">
        <f t="shared" si="456"/>
        <v/>
      </c>
      <c r="BK504" s="34" t="str">
        <f t="shared" si="457"/>
        <v/>
      </c>
      <c r="BL504" s="34" t="str">
        <f t="shared" si="458"/>
        <v/>
      </c>
      <c r="BM504" s="34" t="str">
        <f t="shared" si="459"/>
        <v/>
      </c>
      <c r="BN504" s="36" t="e">
        <f t="shared" si="397"/>
        <v>#DIV/0!</v>
      </c>
      <c r="BO504" s="36" t="e">
        <f t="shared" si="398"/>
        <v>#DIV/0!</v>
      </c>
      <c r="BP504" s="37" t="str">
        <f t="shared" si="409"/>
        <v/>
      </c>
      <c r="BQ504" s="37" t="str">
        <f t="shared" si="410"/>
        <v/>
      </c>
      <c r="BR504" s="37" t="str">
        <f t="shared" si="411"/>
        <v/>
      </c>
      <c r="BS504" s="37" t="str">
        <f t="shared" si="412"/>
        <v/>
      </c>
      <c r="BT504" s="37" t="str">
        <f t="shared" si="413"/>
        <v/>
      </c>
      <c r="BU504" s="37" t="str">
        <f t="shared" si="414"/>
        <v/>
      </c>
      <c r="BV504" s="37" t="str">
        <f t="shared" si="415"/>
        <v/>
      </c>
      <c r="BW504" s="37" t="str">
        <f t="shared" si="416"/>
        <v/>
      </c>
      <c r="BX504" s="37" t="str">
        <f t="shared" si="417"/>
        <v/>
      </c>
      <c r="BY504" s="37" t="str">
        <f t="shared" si="418"/>
        <v/>
      </c>
      <c r="BZ504" s="37" t="str">
        <f t="shared" si="419"/>
        <v/>
      </c>
      <c r="CA504" s="37" t="str">
        <f t="shared" si="420"/>
        <v/>
      </c>
      <c r="CB504" s="37" t="str">
        <f t="shared" si="421"/>
        <v/>
      </c>
      <c r="CC504" s="37" t="str">
        <f t="shared" si="422"/>
        <v/>
      </c>
      <c r="CD504" s="37" t="str">
        <f t="shared" si="423"/>
        <v/>
      </c>
      <c r="CE504" s="37" t="str">
        <f t="shared" si="424"/>
        <v/>
      </c>
      <c r="CF504" s="37" t="str">
        <f t="shared" si="425"/>
        <v/>
      </c>
      <c r="CG504" s="37" t="str">
        <f t="shared" si="426"/>
        <v/>
      </c>
      <c r="CH504" s="37" t="str">
        <f t="shared" si="427"/>
        <v/>
      </c>
      <c r="CI504" s="37" t="str">
        <f t="shared" si="428"/>
        <v/>
      </c>
    </row>
    <row r="505" spans="1:87" ht="12.75">
      <c r="A505" s="16"/>
      <c r="B505" s="14" t="str">
        <f>'Gene Table'!E504</f>
        <v>CD93</v>
      </c>
      <c r="C505" s="14" t="s">
        <v>93</v>
      </c>
      <c r="D505" s="15" t="str">
        <f>IF(SUM('Test Sample Data'!D$3:D$98)&gt;10,IF(AND(ISNUMBER('Test Sample Data'!D504),'Test Sample Data'!D504&lt;$B$1,'Test Sample Data'!D504&gt;0),'Test Sample Data'!D504,$B$1),"")</f>
        <v/>
      </c>
      <c r="E505" s="15" t="str">
        <f>IF(SUM('Test Sample Data'!E$3:E$98)&gt;10,IF(AND(ISNUMBER('Test Sample Data'!E504),'Test Sample Data'!E504&lt;$B$1,'Test Sample Data'!E504&gt;0),'Test Sample Data'!E504,$B$1),"")</f>
        <v/>
      </c>
      <c r="F505" s="15" t="str">
        <f>IF(SUM('Test Sample Data'!F$3:F$98)&gt;10,IF(AND(ISNUMBER('Test Sample Data'!F504),'Test Sample Data'!F504&lt;$B$1,'Test Sample Data'!F504&gt;0),'Test Sample Data'!F504,$B$1),"")</f>
        <v/>
      </c>
      <c r="G505" s="15" t="str">
        <f>IF(SUM('Test Sample Data'!G$3:G$98)&gt;10,IF(AND(ISNUMBER('Test Sample Data'!G504),'Test Sample Data'!G504&lt;$B$1,'Test Sample Data'!G504&gt;0),'Test Sample Data'!G504,$B$1),"")</f>
        <v/>
      </c>
      <c r="H505" s="15" t="str">
        <f>IF(SUM('Test Sample Data'!H$3:H$98)&gt;10,IF(AND(ISNUMBER('Test Sample Data'!H504),'Test Sample Data'!H504&lt;$B$1,'Test Sample Data'!H504&gt;0),'Test Sample Data'!H504,$B$1),"")</f>
        <v/>
      </c>
      <c r="I505" s="15" t="str">
        <f>IF(SUM('Test Sample Data'!I$3:I$98)&gt;10,IF(AND(ISNUMBER('Test Sample Data'!I504),'Test Sample Data'!I504&lt;$B$1,'Test Sample Data'!I504&gt;0),'Test Sample Data'!I504,$B$1),"")</f>
        <v/>
      </c>
      <c r="J505" s="15" t="str">
        <f>IF(SUM('Test Sample Data'!J$3:J$98)&gt;10,IF(AND(ISNUMBER('Test Sample Data'!J504),'Test Sample Data'!J504&lt;$B$1,'Test Sample Data'!J504&gt;0),'Test Sample Data'!J504,$B$1),"")</f>
        <v/>
      </c>
      <c r="K505" s="15" t="str">
        <f>IF(SUM('Test Sample Data'!K$3:K$98)&gt;10,IF(AND(ISNUMBER('Test Sample Data'!K504),'Test Sample Data'!K504&lt;$B$1,'Test Sample Data'!K504&gt;0),'Test Sample Data'!K504,$B$1),"")</f>
        <v/>
      </c>
      <c r="L505" s="15" t="str">
        <f>IF(SUM('Test Sample Data'!L$3:L$98)&gt;10,IF(AND(ISNUMBER('Test Sample Data'!L504),'Test Sample Data'!L504&lt;$B$1,'Test Sample Data'!L504&gt;0),'Test Sample Data'!L504,$B$1),"")</f>
        <v/>
      </c>
      <c r="M505" s="15" t="str">
        <f>IF(SUM('Test Sample Data'!M$3:M$98)&gt;10,IF(AND(ISNUMBER('Test Sample Data'!M504),'Test Sample Data'!M504&lt;$B$1,'Test Sample Data'!M504&gt;0),'Test Sample Data'!M504,$B$1),"")</f>
        <v/>
      </c>
      <c r="N505" s="15" t="str">
        <f>'Gene Table'!E504</f>
        <v>CD93</v>
      </c>
      <c r="O505" s="14" t="s">
        <v>93</v>
      </c>
      <c r="P505" s="15" t="str">
        <f>IF(SUM('Control Sample Data'!D$3:D$98)&gt;10,IF(AND(ISNUMBER('Control Sample Data'!D504),'Control Sample Data'!D504&lt;$B$1,'Control Sample Data'!D504&gt;0),'Control Sample Data'!D504,$B$1),"")</f>
        <v/>
      </c>
      <c r="Q505" s="15" t="str">
        <f>IF(SUM('Control Sample Data'!E$3:E$98)&gt;10,IF(AND(ISNUMBER('Control Sample Data'!E504),'Control Sample Data'!E504&lt;$B$1,'Control Sample Data'!E504&gt;0),'Control Sample Data'!E504,$B$1),"")</f>
        <v/>
      </c>
      <c r="R505" s="15" t="str">
        <f>IF(SUM('Control Sample Data'!F$3:F$98)&gt;10,IF(AND(ISNUMBER('Control Sample Data'!F504),'Control Sample Data'!F504&lt;$B$1,'Control Sample Data'!F504&gt;0),'Control Sample Data'!F504,$B$1),"")</f>
        <v/>
      </c>
      <c r="S505" s="15" t="str">
        <f>IF(SUM('Control Sample Data'!G$3:G$98)&gt;10,IF(AND(ISNUMBER('Control Sample Data'!G504),'Control Sample Data'!G504&lt;$B$1,'Control Sample Data'!G504&gt;0),'Control Sample Data'!G504,$B$1),"")</f>
        <v/>
      </c>
      <c r="T505" s="15" t="str">
        <f>IF(SUM('Control Sample Data'!H$3:H$98)&gt;10,IF(AND(ISNUMBER('Control Sample Data'!H504),'Control Sample Data'!H504&lt;$B$1,'Control Sample Data'!H504&gt;0),'Control Sample Data'!H504,$B$1),"")</f>
        <v/>
      </c>
      <c r="U505" s="15" t="str">
        <f>IF(SUM('Control Sample Data'!I$3:I$98)&gt;10,IF(AND(ISNUMBER('Control Sample Data'!I504),'Control Sample Data'!I504&lt;$B$1,'Control Sample Data'!I504&gt;0),'Control Sample Data'!I504,$B$1),"")</f>
        <v/>
      </c>
      <c r="V505" s="15" t="str">
        <f>IF(SUM('Control Sample Data'!J$3:J$98)&gt;10,IF(AND(ISNUMBER('Control Sample Data'!J504),'Control Sample Data'!J504&lt;$B$1,'Control Sample Data'!J504&gt;0),'Control Sample Data'!J504,$B$1),"")</f>
        <v/>
      </c>
      <c r="W505" s="15" t="str">
        <f>IF(SUM('Control Sample Data'!K$3:K$98)&gt;10,IF(AND(ISNUMBER('Control Sample Data'!K504),'Control Sample Data'!K504&lt;$B$1,'Control Sample Data'!K504&gt;0),'Control Sample Data'!K504,$B$1),"")</f>
        <v/>
      </c>
      <c r="X505" s="15" t="str">
        <f>IF(SUM('Control Sample Data'!L$3:L$98)&gt;10,IF(AND(ISNUMBER('Control Sample Data'!L504),'Control Sample Data'!L504&lt;$B$1,'Control Sample Data'!L504&gt;0),'Control Sample Data'!L504,$B$1),"")</f>
        <v/>
      </c>
      <c r="Y505" s="15" t="str">
        <f>IF(SUM('Control Sample Data'!M$3:M$98)&gt;10,IF(AND(ISNUMBER('Control Sample Data'!M504),'Control Sample Data'!M504&lt;$B$1,'Control Sample Data'!M504&gt;0),'Control Sample Data'!M504,$B$1),"")</f>
        <v/>
      </c>
      <c r="Z505" s="43" t="s">
        <v>1721</v>
      </c>
      <c r="AA505" s="44"/>
      <c r="AB505" s="44"/>
      <c r="AC505" s="44"/>
      <c r="AD505" s="44"/>
      <c r="AE505" s="44"/>
      <c r="AF505" s="44"/>
      <c r="AG505" s="44"/>
      <c r="AH505" s="44"/>
      <c r="AI505" s="46"/>
      <c r="AJ505" s="43" t="s">
        <v>1721</v>
      </c>
      <c r="AK505" s="44"/>
      <c r="AL505" s="44"/>
      <c r="AM505" s="44"/>
      <c r="AN505" s="44"/>
      <c r="AO505" s="44"/>
      <c r="AP505" s="44"/>
      <c r="AQ505" s="44"/>
      <c r="AR505" s="44"/>
      <c r="AS505" s="46"/>
      <c r="AT505" s="34" t="str">
        <f t="shared" si="440"/>
        <v/>
      </c>
      <c r="AU505" s="34" t="str">
        <f t="shared" si="441"/>
        <v/>
      </c>
      <c r="AV505" s="34" t="str">
        <f t="shared" si="442"/>
        <v/>
      </c>
      <c r="AW505" s="34" t="str">
        <f t="shared" si="443"/>
        <v/>
      </c>
      <c r="AX505" s="34" t="str">
        <f t="shared" si="444"/>
        <v/>
      </c>
      <c r="AY505" s="34" t="str">
        <f t="shared" si="445"/>
        <v/>
      </c>
      <c r="AZ505" s="34" t="str">
        <f t="shared" si="446"/>
        <v/>
      </c>
      <c r="BA505" s="34" t="str">
        <f t="shared" si="447"/>
        <v/>
      </c>
      <c r="BB505" s="34" t="str">
        <f t="shared" si="448"/>
        <v/>
      </c>
      <c r="BC505" s="34" t="str">
        <f t="shared" si="449"/>
        <v/>
      </c>
      <c r="BD505" s="34" t="str">
        <f t="shared" si="450"/>
        <v/>
      </c>
      <c r="BE505" s="34" t="str">
        <f t="shared" si="451"/>
        <v/>
      </c>
      <c r="BF505" s="34" t="str">
        <f t="shared" si="452"/>
        <v/>
      </c>
      <c r="BG505" s="34" t="str">
        <f t="shared" si="453"/>
        <v/>
      </c>
      <c r="BH505" s="34" t="str">
        <f t="shared" si="454"/>
        <v/>
      </c>
      <c r="BI505" s="34" t="str">
        <f t="shared" si="455"/>
        <v/>
      </c>
      <c r="BJ505" s="34" t="str">
        <f t="shared" si="456"/>
        <v/>
      </c>
      <c r="BK505" s="34" t="str">
        <f t="shared" si="457"/>
        <v/>
      </c>
      <c r="BL505" s="34" t="str">
        <f t="shared" si="458"/>
        <v/>
      </c>
      <c r="BM505" s="34" t="str">
        <f t="shared" si="459"/>
        <v/>
      </c>
      <c r="BN505" s="36" t="e">
        <f t="shared" si="397"/>
        <v>#DIV/0!</v>
      </c>
      <c r="BO505" s="36" t="e">
        <f t="shared" si="398"/>
        <v>#DIV/0!</v>
      </c>
      <c r="BP505" s="37" t="str">
        <f t="shared" si="409"/>
        <v/>
      </c>
      <c r="BQ505" s="37" t="str">
        <f t="shared" si="410"/>
        <v/>
      </c>
      <c r="BR505" s="37" t="str">
        <f t="shared" si="411"/>
        <v/>
      </c>
      <c r="BS505" s="37" t="str">
        <f t="shared" si="412"/>
        <v/>
      </c>
      <c r="BT505" s="37" t="str">
        <f t="shared" si="413"/>
        <v/>
      </c>
      <c r="BU505" s="37" t="str">
        <f t="shared" si="414"/>
        <v/>
      </c>
      <c r="BV505" s="37" t="str">
        <f t="shared" si="415"/>
        <v/>
      </c>
      <c r="BW505" s="37" t="str">
        <f t="shared" si="416"/>
        <v/>
      </c>
      <c r="BX505" s="37" t="str">
        <f t="shared" si="417"/>
        <v/>
      </c>
      <c r="BY505" s="37" t="str">
        <f t="shared" si="418"/>
        <v/>
      </c>
      <c r="BZ505" s="37" t="str">
        <f t="shared" si="419"/>
        <v/>
      </c>
      <c r="CA505" s="37" t="str">
        <f t="shared" si="420"/>
        <v/>
      </c>
      <c r="CB505" s="37" t="str">
        <f t="shared" si="421"/>
        <v/>
      </c>
      <c r="CC505" s="37" t="str">
        <f t="shared" si="422"/>
        <v/>
      </c>
      <c r="CD505" s="37" t="str">
        <f t="shared" si="423"/>
        <v/>
      </c>
      <c r="CE505" s="37" t="str">
        <f t="shared" si="424"/>
        <v/>
      </c>
      <c r="CF505" s="37" t="str">
        <f t="shared" si="425"/>
        <v/>
      </c>
      <c r="CG505" s="37" t="str">
        <f t="shared" si="426"/>
        <v/>
      </c>
      <c r="CH505" s="37" t="str">
        <f t="shared" si="427"/>
        <v/>
      </c>
      <c r="CI505" s="37" t="str">
        <f t="shared" si="428"/>
        <v/>
      </c>
    </row>
    <row r="506" spans="1:87" ht="12.75">
      <c r="A506" s="16"/>
      <c r="B506" s="14" t="str">
        <f>'Gene Table'!E505</f>
        <v>PPM1E</v>
      </c>
      <c r="C506" s="14" t="s">
        <v>97</v>
      </c>
      <c r="D506" s="15" t="str">
        <f>IF(SUM('Test Sample Data'!D$3:D$98)&gt;10,IF(AND(ISNUMBER('Test Sample Data'!D505),'Test Sample Data'!D505&lt;$B$1,'Test Sample Data'!D505&gt;0),'Test Sample Data'!D505,$B$1),"")</f>
        <v/>
      </c>
      <c r="E506" s="15" t="str">
        <f>IF(SUM('Test Sample Data'!E$3:E$98)&gt;10,IF(AND(ISNUMBER('Test Sample Data'!E505),'Test Sample Data'!E505&lt;$B$1,'Test Sample Data'!E505&gt;0),'Test Sample Data'!E505,$B$1),"")</f>
        <v/>
      </c>
      <c r="F506" s="15" t="str">
        <f>IF(SUM('Test Sample Data'!F$3:F$98)&gt;10,IF(AND(ISNUMBER('Test Sample Data'!F505),'Test Sample Data'!F505&lt;$B$1,'Test Sample Data'!F505&gt;0),'Test Sample Data'!F505,$B$1),"")</f>
        <v/>
      </c>
      <c r="G506" s="15" t="str">
        <f>IF(SUM('Test Sample Data'!G$3:G$98)&gt;10,IF(AND(ISNUMBER('Test Sample Data'!G505),'Test Sample Data'!G505&lt;$B$1,'Test Sample Data'!G505&gt;0),'Test Sample Data'!G505,$B$1),"")</f>
        <v/>
      </c>
      <c r="H506" s="15" t="str">
        <f>IF(SUM('Test Sample Data'!H$3:H$98)&gt;10,IF(AND(ISNUMBER('Test Sample Data'!H505),'Test Sample Data'!H505&lt;$B$1,'Test Sample Data'!H505&gt;0),'Test Sample Data'!H505,$B$1),"")</f>
        <v/>
      </c>
      <c r="I506" s="15" t="str">
        <f>IF(SUM('Test Sample Data'!I$3:I$98)&gt;10,IF(AND(ISNUMBER('Test Sample Data'!I505),'Test Sample Data'!I505&lt;$B$1,'Test Sample Data'!I505&gt;0),'Test Sample Data'!I505,$B$1),"")</f>
        <v/>
      </c>
      <c r="J506" s="15" t="str">
        <f>IF(SUM('Test Sample Data'!J$3:J$98)&gt;10,IF(AND(ISNUMBER('Test Sample Data'!J505),'Test Sample Data'!J505&lt;$B$1,'Test Sample Data'!J505&gt;0),'Test Sample Data'!J505,$B$1),"")</f>
        <v/>
      </c>
      <c r="K506" s="15" t="str">
        <f>IF(SUM('Test Sample Data'!K$3:K$98)&gt;10,IF(AND(ISNUMBER('Test Sample Data'!K505),'Test Sample Data'!K505&lt;$B$1,'Test Sample Data'!K505&gt;0),'Test Sample Data'!K505,$B$1),"")</f>
        <v/>
      </c>
      <c r="L506" s="15" t="str">
        <f>IF(SUM('Test Sample Data'!L$3:L$98)&gt;10,IF(AND(ISNUMBER('Test Sample Data'!L505),'Test Sample Data'!L505&lt;$B$1,'Test Sample Data'!L505&gt;0),'Test Sample Data'!L505,$B$1),"")</f>
        <v/>
      </c>
      <c r="M506" s="15" t="str">
        <f>IF(SUM('Test Sample Data'!M$3:M$98)&gt;10,IF(AND(ISNUMBER('Test Sample Data'!M505),'Test Sample Data'!M505&lt;$B$1,'Test Sample Data'!M505&gt;0),'Test Sample Data'!M505,$B$1),"")</f>
        <v/>
      </c>
      <c r="N506" s="15" t="str">
        <f>'Gene Table'!E505</f>
        <v>PPM1E</v>
      </c>
      <c r="O506" s="14" t="s">
        <v>97</v>
      </c>
      <c r="P506" s="15" t="str">
        <f>IF(SUM('Control Sample Data'!D$3:D$98)&gt;10,IF(AND(ISNUMBER('Control Sample Data'!D505),'Control Sample Data'!D505&lt;$B$1,'Control Sample Data'!D505&gt;0),'Control Sample Data'!D505,$B$1),"")</f>
        <v/>
      </c>
      <c r="Q506" s="15" t="str">
        <f>IF(SUM('Control Sample Data'!E$3:E$98)&gt;10,IF(AND(ISNUMBER('Control Sample Data'!E505),'Control Sample Data'!E505&lt;$B$1,'Control Sample Data'!E505&gt;0),'Control Sample Data'!E505,$B$1),"")</f>
        <v/>
      </c>
      <c r="R506" s="15" t="str">
        <f>IF(SUM('Control Sample Data'!F$3:F$98)&gt;10,IF(AND(ISNUMBER('Control Sample Data'!F505),'Control Sample Data'!F505&lt;$B$1,'Control Sample Data'!F505&gt;0),'Control Sample Data'!F505,$B$1),"")</f>
        <v/>
      </c>
      <c r="S506" s="15" t="str">
        <f>IF(SUM('Control Sample Data'!G$3:G$98)&gt;10,IF(AND(ISNUMBER('Control Sample Data'!G505),'Control Sample Data'!G505&lt;$B$1,'Control Sample Data'!G505&gt;0),'Control Sample Data'!G505,$B$1),"")</f>
        <v/>
      </c>
      <c r="T506" s="15" t="str">
        <f>IF(SUM('Control Sample Data'!H$3:H$98)&gt;10,IF(AND(ISNUMBER('Control Sample Data'!H505),'Control Sample Data'!H505&lt;$B$1,'Control Sample Data'!H505&gt;0),'Control Sample Data'!H505,$B$1),"")</f>
        <v/>
      </c>
      <c r="U506" s="15" t="str">
        <f>IF(SUM('Control Sample Data'!I$3:I$98)&gt;10,IF(AND(ISNUMBER('Control Sample Data'!I505),'Control Sample Data'!I505&lt;$B$1,'Control Sample Data'!I505&gt;0),'Control Sample Data'!I505,$B$1),"")</f>
        <v/>
      </c>
      <c r="V506" s="15" t="str">
        <f>IF(SUM('Control Sample Data'!J$3:J$98)&gt;10,IF(AND(ISNUMBER('Control Sample Data'!J505),'Control Sample Data'!J505&lt;$B$1,'Control Sample Data'!J505&gt;0),'Control Sample Data'!J505,$B$1),"")</f>
        <v/>
      </c>
      <c r="W506" s="15" t="str">
        <f>IF(SUM('Control Sample Data'!K$3:K$98)&gt;10,IF(AND(ISNUMBER('Control Sample Data'!K505),'Control Sample Data'!K505&lt;$B$1,'Control Sample Data'!K505&gt;0),'Control Sample Data'!K505,$B$1),"")</f>
        <v/>
      </c>
      <c r="X506" s="15" t="str">
        <f>IF(SUM('Control Sample Data'!L$3:L$98)&gt;10,IF(AND(ISNUMBER('Control Sample Data'!L505),'Control Sample Data'!L505&lt;$B$1,'Control Sample Data'!L505&gt;0),'Control Sample Data'!L505,$B$1),"")</f>
        <v/>
      </c>
      <c r="Y506" s="15" t="str">
        <f>IF(SUM('Control Sample Data'!M$3:M$98)&gt;10,IF(AND(ISNUMBER('Control Sample Data'!M505),'Control Sample Data'!M505&lt;$B$1,'Control Sample Data'!M505&gt;0),'Control Sample Data'!M505,$B$1),"")</f>
        <v/>
      </c>
      <c r="Z506" s="24">
        <f aca="true" t="shared" si="460" ref="Z506:AS506">IF(ISERROR(AVERAGE(Z484:Z503)),0,AVERAGE(Z484:Z503))</f>
        <v>0</v>
      </c>
      <c r="AA506" s="24">
        <f t="shared" si="460"/>
        <v>0</v>
      </c>
      <c r="AB506" s="24">
        <f t="shared" si="460"/>
        <v>0</v>
      </c>
      <c r="AC506" s="24">
        <f t="shared" si="460"/>
        <v>0</v>
      </c>
      <c r="AD506" s="24">
        <f t="shared" si="460"/>
        <v>0</v>
      </c>
      <c r="AE506" s="24">
        <f t="shared" si="460"/>
        <v>0</v>
      </c>
      <c r="AF506" s="24">
        <f t="shared" si="460"/>
        <v>0</v>
      </c>
      <c r="AG506" s="24">
        <f t="shared" si="460"/>
        <v>0</v>
      </c>
      <c r="AH506" s="24">
        <f t="shared" si="460"/>
        <v>0</v>
      </c>
      <c r="AI506" s="24">
        <f t="shared" si="460"/>
        <v>0</v>
      </c>
      <c r="AJ506" s="24">
        <f t="shared" si="460"/>
        <v>0</v>
      </c>
      <c r="AK506" s="24">
        <f t="shared" si="460"/>
        <v>0</v>
      </c>
      <c r="AL506" s="24">
        <f t="shared" si="460"/>
        <v>0</v>
      </c>
      <c r="AM506" s="24">
        <f t="shared" si="460"/>
        <v>0</v>
      </c>
      <c r="AN506" s="24">
        <f t="shared" si="460"/>
        <v>0</v>
      </c>
      <c r="AO506" s="24">
        <f t="shared" si="460"/>
        <v>0</v>
      </c>
      <c r="AP506" s="24">
        <f t="shared" si="460"/>
        <v>0</v>
      </c>
      <c r="AQ506" s="24">
        <f t="shared" si="460"/>
        <v>0</v>
      </c>
      <c r="AR506" s="24">
        <f t="shared" si="460"/>
        <v>0</v>
      </c>
      <c r="AS506" s="24">
        <f t="shared" si="460"/>
        <v>0</v>
      </c>
      <c r="AT506" s="34" t="str">
        <f t="shared" si="440"/>
        <v/>
      </c>
      <c r="AU506" s="34" t="str">
        <f t="shared" si="441"/>
        <v/>
      </c>
      <c r="AV506" s="34" t="str">
        <f t="shared" si="442"/>
        <v/>
      </c>
      <c r="AW506" s="34" t="str">
        <f t="shared" si="443"/>
        <v/>
      </c>
      <c r="AX506" s="34" t="str">
        <f t="shared" si="444"/>
        <v/>
      </c>
      <c r="AY506" s="34" t="str">
        <f t="shared" si="445"/>
        <v/>
      </c>
      <c r="AZ506" s="34" t="str">
        <f t="shared" si="446"/>
        <v/>
      </c>
      <c r="BA506" s="34" t="str">
        <f t="shared" si="447"/>
        <v/>
      </c>
      <c r="BB506" s="34" t="str">
        <f t="shared" si="448"/>
        <v/>
      </c>
      <c r="BC506" s="34" t="str">
        <f t="shared" si="449"/>
        <v/>
      </c>
      <c r="BD506" s="34" t="str">
        <f t="shared" si="450"/>
        <v/>
      </c>
      <c r="BE506" s="34" t="str">
        <f t="shared" si="451"/>
        <v/>
      </c>
      <c r="BF506" s="34" t="str">
        <f t="shared" si="452"/>
        <v/>
      </c>
      <c r="BG506" s="34" t="str">
        <f t="shared" si="453"/>
        <v/>
      </c>
      <c r="BH506" s="34" t="str">
        <f t="shared" si="454"/>
        <v/>
      </c>
      <c r="BI506" s="34" t="str">
        <f t="shared" si="455"/>
        <v/>
      </c>
      <c r="BJ506" s="34" t="str">
        <f t="shared" si="456"/>
        <v/>
      </c>
      <c r="BK506" s="34" t="str">
        <f t="shared" si="457"/>
        <v/>
      </c>
      <c r="BL506" s="34" t="str">
        <f t="shared" si="458"/>
        <v/>
      </c>
      <c r="BM506" s="34" t="str">
        <f t="shared" si="459"/>
        <v/>
      </c>
      <c r="BN506" s="36" t="e">
        <f t="shared" si="397"/>
        <v>#DIV/0!</v>
      </c>
      <c r="BO506" s="36" t="e">
        <f t="shared" si="398"/>
        <v>#DIV/0!</v>
      </c>
      <c r="BP506" s="37" t="str">
        <f t="shared" si="409"/>
        <v/>
      </c>
      <c r="BQ506" s="37" t="str">
        <f t="shared" si="410"/>
        <v/>
      </c>
      <c r="BR506" s="37" t="str">
        <f t="shared" si="411"/>
        <v/>
      </c>
      <c r="BS506" s="37" t="str">
        <f t="shared" si="412"/>
        <v/>
      </c>
      <c r="BT506" s="37" t="str">
        <f t="shared" si="413"/>
        <v/>
      </c>
      <c r="BU506" s="37" t="str">
        <f t="shared" si="414"/>
        <v/>
      </c>
      <c r="BV506" s="37" t="str">
        <f t="shared" si="415"/>
        <v/>
      </c>
      <c r="BW506" s="37" t="str">
        <f t="shared" si="416"/>
        <v/>
      </c>
      <c r="BX506" s="37" t="str">
        <f t="shared" si="417"/>
        <v/>
      </c>
      <c r="BY506" s="37" t="str">
        <f t="shared" si="418"/>
        <v/>
      </c>
      <c r="BZ506" s="37" t="str">
        <f t="shared" si="419"/>
        <v/>
      </c>
      <c r="CA506" s="37" t="str">
        <f t="shared" si="420"/>
        <v/>
      </c>
      <c r="CB506" s="37" t="str">
        <f t="shared" si="421"/>
        <v/>
      </c>
      <c r="CC506" s="37" t="str">
        <f t="shared" si="422"/>
        <v/>
      </c>
      <c r="CD506" s="37" t="str">
        <f t="shared" si="423"/>
        <v/>
      </c>
      <c r="CE506" s="37" t="str">
        <f t="shared" si="424"/>
        <v/>
      </c>
      <c r="CF506" s="37" t="str">
        <f t="shared" si="425"/>
        <v/>
      </c>
      <c r="CG506" s="37" t="str">
        <f t="shared" si="426"/>
        <v/>
      </c>
      <c r="CH506" s="37" t="str">
        <f t="shared" si="427"/>
        <v/>
      </c>
      <c r="CI506" s="37" t="str">
        <f t="shared" si="428"/>
        <v/>
      </c>
    </row>
    <row r="507" spans="1:87" ht="12.75">
      <c r="A507" s="16"/>
      <c r="B507" s="14" t="str">
        <f>'Gene Table'!E506</f>
        <v>RRAS2</v>
      </c>
      <c r="C507" s="14" t="s">
        <v>101</v>
      </c>
      <c r="D507" s="15" t="str">
        <f>IF(SUM('Test Sample Data'!D$3:D$98)&gt;10,IF(AND(ISNUMBER('Test Sample Data'!D506),'Test Sample Data'!D506&lt;$B$1,'Test Sample Data'!D506&gt;0),'Test Sample Data'!D506,$B$1),"")</f>
        <v/>
      </c>
      <c r="E507" s="15" t="str">
        <f>IF(SUM('Test Sample Data'!E$3:E$98)&gt;10,IF(AND(ISNUMBER('Test Sample Data'!E506),'Test Sample Data'!E506&lt;$B$1,'Test Sample Data'!E506&gt;0),'Test Sample Data'!E506,$B$1),"")</f>
        <v/>
      </c>
      <c r="F507" s="15" t="str">
        <f>IF(SUM('Test Sample Data'!F$3:F$98)&gt;10,IF(AND(ISNUMBER('Test Sample Data'!F506),'Test Sample Data'!F506&lt;$B$1,'Test Sample Data'!F506&gt;0),'Test Sample Data'!F506,$B$1),"")</f>
        <v/>
      </c>
      <c r="G507" s="15" t="str">
        <f>IF(SUM('Test Sample Data'!G$3:G$98)&gt;10,IF(AND(ISNUMBER('Test Sample Data'!G506),'Test Sample Data'!G506&lt;$B$1,'Test Sample Data'!G506&gt;0),'Test Sample Data'!G506,$B$1),"")</f>
        <v/>
      </c>
      <c r="H507" s="15" t="str">
        <f>IF(SUM('Test Sample Data'!H$3:H$98)&gt;10,IF(AND(ISNUMBER('Test Sample Data'!H506),'Test Sample Data'!H506&lt;$B$1,'Test Sample Data'!H506&gt;0),'Test Sample Data'!H506,$B$1),"")</f>
        <v/>
      </c>
      <c r="I507" s="15" t="str">
        <f>IF(SUM('Test Sample Data'!I$3:I$98)&gt;10,IF(AND(ISNUMBER('Test Sample Data'!I506),'Test Sample Data'!I506&lt;$B$1,'Test Sample Data'!I506&gt;0),'Test Sample Data'!I506,$B$1),"")</f>
        <v/>
      </c>
      <c r="J507" s="15" t="str">
        <f>IF(SUM('Test Sample Data'!J$3:J$98)&gt;10,IF(AND(ISNUMBER('Test Sample Data'!J506),'Test Sample Data'!J506&lt;$B$1,'Test Sample Data'!J506&gt;0),'Test Sample Data'!J506,$B$1),"")</f>
        <v/>
      </c>
      <c r="K507" s="15" t="str">
        <f>IF(SUM('Test Sample Data'!K$3:K$98)&gt;10,IF(AND(ISNUMBER('Test Sample Data'!K506),'Test Sample Data'!K506&lt;$B$1,'Test Sample Data'!K506&gt;0),'Test Sample Data'!K506,$B$1),"")</f>
        <v/>
      </c>
      <c r="L507" s="15" t="str">
        <f>IF(SUM('Test Sample Data'!L$3:L$98)&gt;10,IF(AND(ISNUMBER('Test Sample Data'!L506),'Test Sample Data'!L506&lt;$B$1,'Test Sample Data'!L506&gt;0),'Test Sample Data'!L506,$B$1),"")</f>
        <v/>
      </c>
      <c r="M507" s="15" t="str">
        <f>IF(SUM('Test Sample Data'!M$3:M$98)&gt;10,IF(AND(ISNUMBER('Test Sample Data'!M506),'Test Sample Data'!M506&lt;$B$1,'Test Sample Data'!M506&gt;0),'Test Sample Data'!M506,$B$1),"")</f>
        <v/>
      </c>
      <c r="N507" s="15" t="str">
        <f>'Gene Table'!E506</f>
        <v>RRAS2</v>
      </c>
      <c r="O507" s="14" t="s">
        <v>101</v>
      </c>
      <c r="P507" s="15" t="str">
        <f>IF(SUM('Control Sample Data'!D$3:D$98)&gt;10,IF(AND(ISNUMBER('Control Sample Data'!D506),'Control Sample Data'!D506&lt;$B$1,'Control Sample Data'!D506&gt;0),'Control Sample Data'!D506,$B$1),"")</f>
        <v/>
      </c>
      <c r="Q507" s="15" t="str">
        <f>IF(SUM('Control Sample Data'!E$3:E$98)&gt;10,IF(AND(ISNUMBER('Control Sample Data'!E506),'Control Sample Data'!E506&lt;$B$1,'Control Sample Data'!E506&gt;0),'Control Sample Data'!E506,$B$1),"")</f>
        <v/>
      </c>
      <c r="R507" s="15" t="str">
        <f>IF(SUM('Control Sample Data'!F$3:F$98)&gt;10,IF(AND(ISNUMBER('Control Sample Data'!F506),'Control Sample Data'!F506&lt;$B$1,'Control Sample Data'!F506&gt;0),'Control Sample Data'!F506,$B$1),"")</f>
        <v/>
      </c>
      <c r="S507" s="15" t="str">
        <f>IF(SUM('Control Sample Data'!G$3:G$98)&gt;10,IF(AND(ISNUMBER('Control Sample Data'!G506),'Control Sample Data'!G506&lt;$B$1,'Control Sample Data'!G506&gt;0),'Control Sample Data'!G506,$B$1),"")</f>
        <v/>
      </c>
      <c r="T507" s="15" t="str">
        <f>IF(SUM('Control Sample Data'!H$3:H$98)&gt;10,IF(AND(ISNUMBER('Control Sample Data'!H506),'Control Sample Data'!H506&lt;$B$1,'Control Sample Data'!H506&gt;0),'Control Sample Data'!H506,$B$1),"")</f>
        <v/>
      </c>
      <c r="U507" s="15" t="str">
        <f>IF(SUM('Control Sample Data'!I$3:I$98)&gt;10,IF(AND(ISNUMBER('Control Sample Data'!I506),'Control Sample Data'!I506&lt;$B$1,'Control Sample Data'!I506&gt;0),'Control Sample Data'!I506,$B$1),"")</f>
        <v/>
      </c>
      <c r="V507" s="15" t="str">
        <f>IF(SUM('Control Sample Data'!J$3:J$98)&gt;10,IF(AND(ISNUMBER('Control Sample Data'!J506),'Control Sample Data'!J506&lt;$B$1,'Control Sample Data'!J506&gt;0),'Control Sample Data'!J506,$B$1),"")</f>
        <v/>
      </c>
      <c r="W507" s="15" t="str">
        <f>IF(SUM('Control Sample Data'!K$3:K$98)&gt;10,IF(AND(ISNUMBER('Control Sample Data'!K506),'Control Sample Data'!K506&lt;$B$1,'Control Sample Data'!K506&gt;0),'Control Sample Data'!K506,$B$1),"")</f>
        <v/>
      </c>
      <c r="X507" s="15" t="str">
        <f>IF(SUM('Control Sample Data'!L$3:L$98)&gt;10,IF(AND(ISNUMBER('Control Sample Data'!L506),'Control Sample Data'!L506&lt;$B$1,'Control Sample Data'!L506&gt;0),'Control Sample Data'!L506,$B$1),"")</f>
        <v/>
      </c>
      <c r="Y507" s="15" t="str">
        <f>IF(SUM('Control Sample Data'!M$3:M$98)&gt;10,IF(AND(ISNUMBER('Control Sample Data'!M506),'Control Sample Data'!M506&lt;$B$1,'Control Sample Data'!M506&gt;0),'Control Sample Data'!M506,$B$1),"")</f>
        <v/>
      </c>
      <c r="AT507" s="34" t="str">
        <f t="shared" si="440"/>
        <v/>
      </c>
      <c r="AU507" s="34" t="str">
        <f t="shared" si="441"/>
        <v/>
      </c>
      <c r="AV507" s="34" t="str">
        <f t="shared" si="442"/>
        <v/>
      </c>
      <c r="AW507" s="34" t="str">
        <f t="shared" si="443"/>
        <v/>
      </c>
      <c r="AX507" s="34" t="str">
        <f t="shared" si="444"/>
        <v/>
      </c>
      <c r="AY507" s="34" t="str">
        <f t="shared" si="445"/>
        <v/>
      </c>
      <c r="AZ507" s="34" t="str">
        <f t="shared" si="446"/>
        <v/>
      </c>
      <c r="BA507" s="34" t="str">
        <f t="shared" si="447"/>
        <v/>
      </c>
      <c r="BB507" s="34" t="str">
        <f t="shared" si="448"/>
        <v/>
      </c>
      <c r="BC507" s="34" t="str">
        <f t="shared" si="449"/>
        <v/>
      </c>
      <c r="BD507" s="34" t="str">
        <f t="shared" si="450"/>
        <v/>
      </c>
      <c r="BE507" s="34" t="str">
        <f t="shared" si="451"/>
        <v/>
      </c>
      <c r="BF507" s="34" t="str">
        <f t="shared" si="452"/>
        <v/>
      </c>
      <c r="BG507" s="34" t="str">
        <f t="shared" si="453"/>
        <v/>
      </c>
      <c r="BH507" s="34" t="str">
        <f t="shared" si="454"/>
        <v/>
      </c>
      <c r="BI507" s="34" t="str">
        <f t="shared" si="455"/>
        <v/>
      </c>
      <c r="BJ507" s="34" t="str">
        <f t="shared" si="456"/>
        <v/>
      </c>
      <c r="BK507" s="34" t="str">
        <f t="shared" si="457"/>
        <v/>
      </c>
      <c r="BL507" s="34" t="str">
        <f t="shared" si="458"/>
        <v/>
      </c>
      <c r="BM507" s="34" t="str">
        <f t="shared" si="459"/>
        <v/>
      </c>
      <c r="BN507" s="36" t="e">
        <f t="shared" si="397"/>
        <v>#DIV/0!</v>
      </c>
      <c r="BO507" s="36" t="e">
        <f t="shared" si="398"/>
        <v>#DIV/0!</v>
      </c>
      <c r="BP507" s="37" t="str">
        <f t="shared" si="409"/>
        <v/>
      </c>
      <c r="BQ507" s="37" t="str">
        <f t="shared" si="410"/>
        <v/>
      </c>
      <c r="BR507" s="37" t="str">
        <f t="shared" si="411"/>
        <v/>
      </c>
      <c r="BS507" s="37" t="str">
        <f t="shared" si="412"/>
        <v/>
      </c>
      <c r="BT507" s="37" t="str">
        <f t="shared" si="413"/>
        <v/>
      </c>
      <c r="BU507" s="37" t="str">
        <f t="shared" si="414"/>
        <v/>
      </c>
      <c r="BV507" s="37" t="str">
        <f t="shared" si="415"/>
        <v/>
      </c>
      <c r="BW507" s="37" t="str">
        <f t="shared" si="416"/>
        <v/>
      </c>
      <c r="BX507" s="37" t="str">
        <f t="shared" si="417"/>
        <v/>
      </c>
      <c r="BY507" s="37" t="str">
        <f t="shared" si="418"/>
        <v/>
      </c>
      <c r="BZ507" s="37" t="str">
        <f t="shared" si="419"/>
        <v/>
      </c>
      <c r="CA507" s="37" t="str">
        <f t="shared" si="420"/>
        <v/>
      </c>
      <c r="CB507" s="37" t="str">
        <f t="shared" si="421"/>
        <v/>
      </c>
      <c r="CC507" s="37" t="str">
        <f t="shared" si="422"/>
        <v/>
      </c>
      <c r="CD507" s="37" t="str">
        <f t="shared" si="423"/>
        <v/>
      </c>
      <c r="CE507" s="37" t="str">
        <f t="shared" si="424"/>
        <v/>
      </c>
      <c r="CF507" s="37" t="str">
        <f t="shared" si="425"/>
        <v/>
      </c>
      <c r="CG507" s="37" t="str">
        <f t="shared" si="426"/>
        <v/>
      </c>
      <c r="CH507" s="37" t="str">
        <f t="shared" si="427"/>
        <v/>
      </c>
      <c r="CI507" s="37" t="str">
        <f t="shared" si="428"/>
        <v/>
      </c>
    </row>
    <row r="508" spans="1:87" ht="12.75">
      <c r="A508" s="16"/>
      <c r="B508" s="14" t="str">
        <f>'Gene Table'!E507</f>
        <v>FEN1</v>
      </c>
      <c r="C508" s="14" t="s">
        <v>105</v>
      </c>
      <c r="D508" s="15" t="str">
        <f>IF(SUM('Test Sample Data'!D$3:D$98)&gt;10,IF(AND(ISNUMBER('Test Sample Data'!D507),'Test Sample Data'!D507&lt;$B$1,'Test Sample Data'!D507&gt;0),'Test Sample Data'!D507,$B$1),"")</f>
        <v/>
      </c>
      <c r="E508" s="15" t="str">
        <f>IF(SUM('Test Sample Data'!E$3:E$98)&gt;10,IF(AND(ISNUMBER('Test Sample Data'!E507),'Test Sample Data'!E507&lt;$B$1,'Test Sample Data'!E507&gt;0),'Test Sample Data'!E507,$B$1),"")</f>
        <v/>
      </c>
      <c r="F508" s="15" t="str">
        <f>IF(SUM('Test Sample Data'!F$3:F$98)&gt;10,IF(AND(ISNUMBER('Test Sample Data'!F507),'Test Sample Data'!F507&lt;$B$1,'Test Sample Data'!F507&gt;0),'Test Sample Data'!F507,$B$1),"")</f>
        <v/>
      </c>
      <c r="G508" s="15" t="str">
        <f>IF(SUM('Test Sample Data'!G$3:G$98)&gt;10,IF(AND(ISNUMBER('Test Sample Data'!G507),'Test Sample Data'!G507&lt;$B$1,'Test Sample Data'!G507&gt;0),'Test Sample Data'!G507,$B$1),"")</f>
        <v/>
      </c>
      <c r="H508" s="15" t="str">
        <f>IF(SUM('Test Sample Data'!H$3:H$98)&gt;10,IF(AND(ISNUMBER('Test Sample Data'!H507),'Test Sample Data'!H507&lt;$B$1,'Test Sample Data'!H507&gt;0),'Test Sample Data'!H507,$B$1),"")</f>
        <v/>
      </c>
      <c r="I508" s="15" t="str">
        <f>IF(SUM('Test Sample Data'!I$3:I$98)&gt;10,IF(AND(ISNUMBER('Test Sample Data'!I507),'Test Sample Data'!I507&lt;$B$1,'Test Sample Data'!I507&gt;0),'Test Sample Data'!I507,$B$1),"")</f>
        <v/>
      </c>
      <c r="J508" s="15" t="str">
        <f>IF(SUM('Test Sample Data'!J$3:J$98)&gt;10,IF(AND(ISNUMBER('Test Sample Data'!J507),'Test Sample Data'!J507&lt;$B$1,'Test Sample Data'!J507&gt;0),'Test Sample Data'!J507,$B$1),"")</f>
        <v/>
      </c>
      <c r="K508" s="15" t="str">
        <f>IF(SUM('Test Sample Data'!K$3:K$98)&gt;10,IF(AND(ISNUMBER('Test Sample Data'!K507),'Test Sample Data'!K507&lt;$B$1,'Test Sample Data'!K507&gt;0),'Test Sample Data'!K507,$B$1),"")</f>
        <v/>
      </c>
      <c r="L508" s="15" t="str">
        <f>IF(SUM('Test Sample Data'!L$3:L$98)&gt;10,IF(AND(ISNUMBER('Test Sample Data'!L507),'Test Sample Data'!L507&lt;$B$1,'Test Sample Data'!L507&gt;0),'Test Sample Data'!L507,$B$1),"")</f>
        <v/>
      </c>
      <c r="M508" s="15" t="str">
        <f>IF(SUM('Test Sample Data'!M$3:M$98)&gt;10,IF(AND(ISNUMBER('Test Sample Data'!M507),'Test Sample Data'!M507&lt;$B$1,'Test Sample Data'!M507&gt;0),'Test Sample Data'!M507,$B$1),"")</f>
        <v/>
      </c>
      <c r="N508" s="15" t="str">
        <f>'Gene Table'!E507</f>
        <v>FEN1</v>
      </c>
      <c r="O508" s="14" t="s">
        <v>105</v>
      </c>
      <c r="P508" s="15" t="str">
        <f>IF(SUM('Control Sample Data'!D$3:D$98)&gt;10,IF(AND(ISNUMBER('Control Sample Data'!D507),'Control Sample Data'!D507&lt;$B$1,'Control Sample Data'!D507&gt;0),'Control Sample Data'!D507,$B$1),"")</f>
        <v/>
      </c>
      <c r="Q508" s="15" t="str">
        <f>IF(SUM('Control Sample Data'!E$3:E$98)&gt;10,IF(AND(ISNUMBER('Control Sample Data'!E507),'Control Sample Data'!E507&lt;$B$1,'Control Sample Data'!E507&gt;0),'Control Sample Data'!E507,$B$1),"")</f>
        <v/>
      </c>
      <c r="R508" s="15" t="str">
        <f>IF(SUM('Control Sample Data'!F$3:F$98)&gt;10,IF(AND(ISNUMBER('Control Sample Data'!F507),'Control Sample Data'!F507&lt;$B$1,'Control Sample Data'!F507&gt;0),'Control Sample Data'!F507,$B$1),"")</f>
        <v/>
      </c>
      <c r="S508" s="15" t="str">
        <f>IF(SUM('Control Sample Data'!G$3:G$98)&gt;10,IF(AND(ISNUMBER('Control Sample Data'!G507),'Control Sample Data'!G507&lt;$B$1,'Control Sample Data'!G507&gt;0),'Control Sample Data'!G507,$B$1),"")</f>
        <v/>
      </c>
      <c r="T508" s="15" t="str">
        <f>IF(SUM('Control Sample Data'!H$3:H$98)&gt;10,IF(AND(ISNUMBER('Control Sample Data'!H507),'Control Sample Data'!H507&lt;$B$1,'Control Sample Data'!H507&gt;0),'Control Sample Data'!H507,$B$1),"")</f>
        <v/>
      </c>
      <c r="U508" s="15" t="str">
        <f>IF(SUM('Control Sample Data'!I$3:I$98)&gt;10,IF(AND(ISNUMBER('Control Sample Data'!I507),'Control Sample Data'!I507&lt;$B$1,'Control Sample Data'!I507&gt;0),'Control Sample Data'!I507,$B$1),"")</f>
        <v/>
      </c>
      <c r="V508" s="15" t="str">
        <f>IF(SUM('Control Sample Data'!J$3:J$98)&gt;10,IF(AND(ISNUMBER('Control Sample Data'!J507),'Control Sample Data'!J507&lt;$B$1,'Control Sample Data'!J507&gt;0),'Control Sample Data'!J507,$B$1),"")</f>
        <v/>
      </c>
      <c r="W508" s="15" t="str">
        <f>IF(SUM('Control Sample Data'!K$3:K$98)&gt;10,IF(AND(ISNUMBER('Control Sample Data'!K507),'Control Sample Data'!K507&lt;$B$1,'Control Sample Data'!K507&gt;0),'Control Sample Data'!K507,$B$1),"")</f>
        <v/>
      </c>
      <c r="X508" s="15" t="str">
        <f>IF(SUM('Control Sample Data'!L$3:L$98)&gt;10,IF(AND(ISNUMBER('Control Sample Data'!L507),'Control Sample Data'!L507&lt;$B$1,'Control Sample Data'!L507&gt;0),'Control Sample Data'!L507,$B$1),"")</f>
        <v/>
      </c>
      <c r="Y508" s="15" t="str">
        <f>IF(SUM('Control Sample Data'!M$3:M$98)&gt;10,IF(AND(ISNUMBER('Control Sample Data'!M507),'Control Sample Data'!M507&lt;$B$1,'Control Sample Data'!M507&gt;0),'Control Sample Data'!M507,$B$1),"")</f>
        <v/>
      </c>
      <c r="AT508" s="34" t="str">
        <f t="shared" si="440"/>
        <v/>
      </c>
      <c r="AU508" s="34" t="str">
        <f t="shared" si="441"/>
        <v/>
      </c>
      <c r="AV508" s="34" t="str">
        <f t="shared" si="442"/>
        <v/>
      </c>
      <c r="AW508" s="34" t="str">
        <f t="shared" si="443"/>
        <v/>
      </c>
      <c r="AX508" s="34" t="str">
        <f t="shared" si="444"/>
        <v/>
      </c>
      <c r="AY508" s="34" t="str">
        <f t="shared" si="445"/>
        <v/>
      </c>
      <c r="AZ508" s="34" t="str">
        <f t="shared" si="446"/>
        <v/>
      </c>
      <c r="BA508" s="34" t="str">
        <f t="shared" si="447"/>
        <v/>
      </c>
      <c r="BB508" s="34" t="str">
        <f t="shared" si="448"/>
        <v/>
      </c>
      <c r="BC508" s="34" t="str">
        <f t="shared" si="449"/>
        <v/>
      </c>
      <c r="BD508" s="34" t="str">
        <f t="shared" si="450"/>
        <v/>
      </c>
      <c r="BE508" s="34" t="str">
        <f t="shared" si="451"/>
        <v/>
      </c>
      <c r="BF508" s="34" t="str">
        <f t="shared" si="452"/>
        <v/>
      </c>
      <c r="BG508" s="34" t="str">
        <f t="shared" si="453"/>
        <v/>
      </c>
      <c r="BH508" s="34" t="str">
        <f t="shared" si="454"/>
        <v/>
      </c>
      <c r="BI508" s="34" t="str">
        <f t="shared" si="455"/>
        <v/>
      </c>
      <c r="BJ508" s="34" t="str">
        <f t="shared" si="456"/>
        <v/>
      </c>
      <c r="BK508" s="34" t="str">
        <f t="shared" si="457"/>
        <v/>
      </c>
      <c r="BL508" s="34" t="str">
        <f t="shared" si="458"/>
        <v/>
      </c>
      <c r="BM508" s="34" t="str">
        <f t="shared" si="459"/>
        <v/>
      </c>
      <c r="BN508" s="36" t="e">
        <f t="shared" si="397"/>
        <v>#DIV/0!</v>
      </c>
      <c r="BO508" s="36" t="e">
        <f t="shared" si="398"/>
        <v>#DIV/0!</v>
      </c>
      <c r="BP508" s="37" t="str">
        <f t="shared" si="409"/>
        <v/>
      </c>
      <c r="BQ508" s="37" t="str">
        <f t="shared" si="410"/>
        <v/>
      </c>
      <c r="BR508" s="37" t="str">
        <f t="shared" si="411"/>
        <v/>
      </c>
      <c r="BS508" s="37" t="str">
        <f t="shared" si="412"/>
        <v/>
      </c>
      <c r="BT508" s="37" t="str">
        <f t="shared" si="413"/>
        <v/>
      </c>
      <c r="BU508" s="37" t="str">
        <f t="shared" si="414"/>
        <v/>
      </c>
      <c r="BV508" s="37" t="str">
        <f t="shared" si="415"/>
        <v/>
      </c>
      <c r="BW508" s="37" t="str">
        <f t="shared" si="416"/>
        <v/>
      </c>
      <c r="BX508" s="37" t="str">
        <f t="shared" si="417"/>
        <v/>
      </c>
      <c r="BY508" s="37" t="str">
        <f t="shared" si="418"/>
        <v/>
      </c>
      <c r="BZ508" s="37" t="str">
        <f t="shared" si="419"/>
        <v/>
      </c>
      <c r="CA508" s="37" t="str">
        <f t="shared" si="420"/>
        <v/>
      </c>
      <c r="CB508" s="37" t="str">
        <f t="shared" si="421"/>
        <v/>
      </c>
      <c r="CC508" s="37" t="str">
        <f t="shared" si="422"/>
        <v/>
      </c>
      <c r="CD508" s="37" t="str">
        <f t="shared" si="423"/>
        <v/>
      </c>
      <c r="CE508" s="37" t="str">
        <f t="shared" si="424"/>
        <v/>
      </c>
      <c r="CF508" s="37" t="str">
        <f t="shared" si="425"/>
        <v/>
      </c>
      <c r="CG508" s="37" t="str">
        <f t="shared" si="426"/>
        <v/>
      </c>
      <c r="CH508" s="37" t="str">
        <f t="shared" si="427"/>
        <v/>
      </c>
      <c r="CI508" s="37" t="str">
        <f t="shared" si="428"/>
        <v/>
      </c>
    </row>
    <row r="509" spans="1:87" ht="12.75">
      <c r="A509" s="16"/>
      <c r="B509" s="14" t="str">
        <f>'Gene Table'!E508</f>
        <v>FCGR2B</v>
      </c>
      <c r="C509" s="14" t="s">
        <v>109</v>
      </c>
      <c r="D509" s="15" t="str">
        <f>IF(SUM('Test Sample Data'!D$3:D$98)&gt;10,IF(AND(ISNUMBER('Test Sample Data'!D508),'Test Sample Data'!D508&lt;$B$1,'Test Sample Data'!D508&gt;0),'Test Sample Data'!D508,$B$1),"")</f>
        <v/>
      </c>
      <c r="E509" s="15" t="str">
        <f>IF(SUM('Test Sample Data'!E$3:E$98)&gt;10,IF(AND(ISNUMBER('Test Sample Data'!E508),'Test Sample Data'!E508&lt;$B$1,'Test Sample Data'!E508&gt;0),'Test Sample Data'!E508,$B$1),"")</f>
        <v/>
      </c>
      <c r="F509" s="15" t="str">
        <f>IF(SUM('Test Sample Data'!F$3:F$98)&gt;10,IF(AND(ISNUMBER('Test Sample Data'!F508),'Test Sample Data'!F508&lt;$B$1,'Test Sample Data'!F508&gt;0),'Test Sample Data'!F508,$B$1),"")</f>
        <v/>
      </c>
      <c r="G509" s="15" t="str">
        <f>IF(SUM('Test Sample Data'!G$3:G$98)&gt;10,IF(AND(ISNUMBER('Test Sample Data'!G508),'Test Sample Data'!G508&lt;$B$1,'Test Sample Data'!G508&gt;0),'Test Sample Data'!G508,$B$1),"")</f>
        <v/>
      </c>
      <c r="H509" s="15" t="str">
        <f>IF(SUM('Test Sample Data'!H$3:H$98)&gt;10,IF(AND(ISNUMBER('Test Sample Data'!H508),'Test Sample Data'!H508&lt;$B$1,'Test Sample Data'!H508&gt;0),'Test Sample Data'!H508,$B$1),"")</f>
        <v/>
      </c>
      <c r="I509" s="15" t="str">
        <f>IF(SUM('Test Sample Data'!I$3:I$98)&gt;10,IF(AND(ISNUMBER('Test Sample Data'!I508),'Test Sample Data'!I508&lt;$B$1,'Test Sample Data'!I508&gt;0),'Test Sample Data'!I508,$B$1),"")</f>
        <v/>
      </c>
      <c r="J509" s="15" t="str">
        <f>IF(SUM('Test Sample Data'!J$3:J$98)&gt;10,IF(AND(ISNUMBER('Test Sample Data'!J508),'Test Sample Data'!J508&lt;$B$1,'Test Sample Data'!J508&gt;0),'Test Sample Data'!J508,$B$1),"")</f>
        <v/>
      </c>
      <c r="K509" s="15" t="str">
        <f>IF(SUM('Test Sample Data'!K$3:K$98)&gt;10,IF(AND(ISNUMBER('Test Sample Data'!K508),'Test Sample Data'!K508&lt;$B$1,'Test Sample Data'!K508&gt;0),'Test Sample Data'!K508,$B$1),"")</f>
        <v/>
      </c>
      <c r="L509" s="15" t="str">
        <f>IF(SUM('Test Sample Data'!L$3:L$98)&gt;10,IF(AND(ISNUMBER('Test Sample Data'!L508),'Test Sample Data'!L508&lt;$B$1,'Test Sample Data'!L508&gt;0),'Test Sample Data'!L508,$B$1),"")</f>
        <v/>
      </c>
      <c r="M509" s="15" t="str">
        <f>IF(SUM('Test Sample Data'!M$3:M$98)&gt;10,IF(AND(ISNUMBER('Test Sample Data'!M508),'Test Sample Data'!M508&lt;$B$1,'Test Sample Data'!M508&gt;0),'Test Sample Data'!M508,$B$1),"")</f>
        <v/>
      </c>
      <c r="N509" s="15" t="str">
        <f>'Gene Table'!E508</f>
        <v>FCGR2B</v>
      </c>
      <c r="O509" s="14" t="s">
        <v>109</v>
      </c>
      <c r="P509" s="15" t="str">
        <f>IF(SUM('Control Sample Data'!D$3:D$98)&gt;10,IF(AND(ISNUMBER('Control Sample Data'!D508),'Control Sample Data'!D508&lt;$B$1,'Control Sample Data'!D508&gt;0),'Control Sample Data'!D508,$B$1),"")</f>
        <v/>
      </c>
      <c r="Q509" s="15" t="str">
        <f>IF(SUM('Control Sample Data'!E$3:E$98)&gt;10,IF(AND(ISNUMBER('Control Sample Data'!E508),'Control Sample Data'!E508&lt;$B$1,'Control Sample Data'!E508&gt;0),'Control Sample Data'!E508,$B$1),"")</f>
        <v/>
      </c>
      <c r="R509" s="15" t="str">
        <f>IF(SUM('Control Sample Data'!F$3:F$98)&gt;10,IF(AND(ISNUMBER('Control Sample Data'!F508),'Control Sample Data'!F508&lt;$B$1,'Control Sample Data'!F508&gt;0),'Control Sample Data'!F508,$B$1),"")</f>
        <v/>
      </c>
      <c r="S509" s="15" t="str">
        <f>IF(SUM('Control Sample Data'!G$3:G$98)&gt;10,IF(AND(ISNUMBER('Control Sample Data'!G508),'Control Sample Data'!G508&lt;$B$1,'Control Sample Data'!G508&gt;0),'Control Sample Data'!G508,$B$1),"")</f>
        <v/>
      </c>
      <c r="T509" s="15" t="str">
        <f>IF(SUM('Control Sample Data'!H$3:H$98)&gt;10,IF(AND(ISNUMBER('Control Sample Data'!H508),'Control Sample Data'!H508&lt;$B$1,'Control Sample Data'!H508&gt;0),'Control Sample Data'!H508,$B$1),"")</f>
        <v/>
      </c>
      <c r="U509" s="15" t="str">
        <f>IF(SUM('Control Sample Data'!I$3:I$98)&gt;10,IF(AND(ISNUMBER('Control Sample Data'!I508),'Control Sample Data'!I508&lt;$B$1,'Control Sample Data'!I508&gt;0),'Control Sample Data'!I508,$B$1),"")</f>
        <v/>
      </c>
      <c r="V509" s="15" t="str">
        <f>IF(SUM('Control Sample Data'!J$3:J$98)&gt;10,IF(AND(ISNUMBER('Control Sample Data'!J508),'Control Sample Data'!J508&lt;$B$1,'Control Sample Data'!J508&gt;0),'Control Sample Data'!J508,$B$1),"")</f>
        <v/>
      </c>
      <c r="W509" s="15" t="str">
        <f>IF(SUM('Control Sample Data'!K$3:K$98)&gt;10,IF(AND(ISNUMBER('Control Sample Data'!K508),'Control Sample Data'!K508&lt;$B$1,'Control Sample Data'!K508&gt;0),'Control Sample Data'!K508,$B$1),"")</f>
        <v/>
      </c>
      <c r="X509" s="15" t="str">
        <f>IF(SUM('Control Sample Data'!L$3:L$98)&gt;10,IF(AND(ISNUMBER('Control Sample Data'!L508),'Control Sample Data'!L508&lt;$B$1,'Control Sample Data'!L508&gt;0),'Control Sample Data'!L508,$B$1),"")</f>
        <v/>
      </c>
      <c r="Y509" s="15" t="str">
        <f>IF(SUM('Control Sample Data'!M$3:M$98)&gt;10,IF(AND(ISNUMBER('Control Sample Data'!M508),'Control Sample Data'!M508&lt;$B$1,'Control Sample Data'!M508&gt;0),'Control Sample Data'!M508,$B$1),"")</f>
        <v/>
      </c>
      <c r="AT509" s="34" t="str">
        <f t="shared" si="440"/>
        <v/>
      </c>
      <c r="AU509" s="34" t="str">
        <f t="shared" si="441"/>
        <v/>
      </c>
      <c r="AV509" s="34" t="str">
        <f t="shared" si="442"/>
        <v/>
      </c>
      <c r="AW509" s="34" t="str">
        <f t="shared" si="443"/>
        <v/>
      </c>
      <c r="AX509" s="34" t="str">
        <f t="shared" si="444"/>
        <v/>
      </c>
      <c r="AY509" s="34" t="str">
        <f t="shared" si="445"/>
        <v/>
      </c>
      <c r="AZ509" s="34" t="str">
        <f t="shared" si="446"/>
        <v/>
      </c>
      <c r="BA509" s="34" t="str">
        <f t="shared" si="447"/>
        <v/>
      </c>
      <c r="BB509" s="34" t="str">
        <f t="shared" si="448"/>
        <v/>
      </c>
      <c r="BC509" s="34" t="str">
        <f t="shared" si="449"/>
        <v/>
      </c>
      <c r="BD509" s="34" t="str">
        <f t="shared" si="450"/>
        <v/>
      </c>
      <c r="BE509" s="34" t="str">
        <f t="shared" si="451"/>
        <v/>
      </c>
      <c r="BF509" s="34" t="str">
        <f t="shared" si="452"/>
        <v/>
      </c>
      <c r="BG509" s="34" t="str">
        <f t="shared" si="453"/>
        <v/>
      </c>
      <c r="BH509" s="34" t="str">
        <f t="shared" si="454"/>
        <v/>
      </c>
      <c r="BI509" s="34" t="str">
        <f t="shared" si="455"/>
        <v/>
      </c>
      <c r="BJ509" s="34" t="str">
        <f t="shared" si="456"/>
        <v/>
      </c>
      <c r="BK509" s="34" t="str">
        <f t="shared" si="457"/>
        <v/>
      </c>
      <c r="BL509" s="34" t="str">
        <f t="shared" si="458"/>
        <v/>
      </c>
      <c r="BM509" s="34" t="str">
        <f t="shared" si="459"/>
        <v/>
      </c>
      <c r="BN509" s="36" t="e">
        <f t="shared" si="397"/>
        <v>#DIV/0!</v>
      </c>
      <c r="BO509" s="36" t="e">
        <f t="shared" si="398"/>
        <v>#DIV/0!</v>
      </c>
      <c r="BP509" s="37" t="str">
        <f t="shared" si="409"/>
        <v/>
      </c>
      <c r="BQ509" s="37" t="str">
        <f t="shared" si="410"/>
        <v/>
      </c>
      <c r="BR509" s="37" t="str">
        <f t="shared" si="411"/>
        <v/>
      </c>
      <c r="BS509" s="37" t="str">
        <f t="shared" si="412"/>
        <v/>
      </c>
      <c r="BT509" s="37" t="str">
        <f t="shared" si="413"/>
        <v/>
      </c>
      <c r="BU509" s="37" t="str">
        <f t="shared" si="414"/>
        <v/>
      </c>
      <c r="BV509" s="37" t="str">
        <f t="shared" si="415"/>
        <v/>
      </c>
      <c r="BW509" s="37" t="str">
        <f t="shared" si="416"/>
        <v/>
      </c>
      <c r="BX509" s="37" t="str">
        <f t="shared" si="417"/>
        <v/>
      </c>
      <c r="BY509" s="37" t="str">
        <f t="shared" si="418"/>
        <v/>
      </c>
      <c r="BZ509" s="37" t="str">
        <f t="shared" si="419"/>
        <v/>
      </c>
      <c r="CA509" s="37" t="str">
        <f t="shared" si="420"/>
        <v/>
      </c>
      <c r="CB509" s="37" t="str">
        <f t="shared" si="421"/>
        <v/>
      </c>
      <c r="CC509" s="37" t="str">
        <f t="shared" si="422"/>
        <v/>
      </c>
      <c r="CD509" s="37" t="str">
        <f t="shared" si="423"/>
        <v/>
      </c>
      <c r="CE509" s="37" t="str">
        <f t="shared" si="424"/>
        <v/>
      </c>
      <c r="CF509" s="37" t="str">
        <f t="shared" si="425"/>
        <v/>
      </c>
      <c r="CG509" s="37" t="str">
        <f t="shared" si="426"/>
        <v/>
      </c>
      <c r="CH509" s="37" t="str">
        <f t="shared" si="427"/>
        <v/>
      </c>
      <c r="CI509" s="37" t="str">
        <f t="shared" si="428"/>
        <v/>
      </c>
    </row>
    <row r="510" spans="1:87" ht="12.75">
      <c r="A510" s="16"/>
      <c r="B510" s="14" t="str">
        <f>'Gene Table'!E509</f>
        <v>FCGR2A</v>
      </c>
      <c r="C510" s="14" t="s">
        <v>113</v>
      </c>
      <c r="D510" s="15" t="str">
        <f>IF(SUM('Test Sample Data'!D$3:D$98)&gt;10,IF(AND(ISNUMBER('Test Sample Data'!D509),'Test Sample Data'!D509&lt;$B$1,'Test Sample Data'!D509&gt;0),'Test Sample Data'!D509,$B$1),"")</f>
        <v/>
      </c>
      <c r="E510" s="15" t="str">
        <f>IF(SUM('Test Sample Data'!E$3:E$98)&gt;10,IF(AND(ISNUMBER('Test Sample Data'!E509),'Test Sample Data'!E509&lt;$B$1,'Test Sample Data'!E509&gt;0),'Test Sample Data'!E509,$B$1),"")</f>
        <v/>
      </c>
      <c r="F510" s="15" t="str">
        <f>IF(SUM('Test Sample Data'!F$3:F$98)&gt;10,IF(AND(ISNUMBER('Test Sample Data'!F509),'Test Sample Data'!F509&lt;$B$1,'Test Sample Data'!F509&gt;0),'Test Sample Data'!F509,$B$1),"")</f>
        <v/>
      </c>
      <c r="G510" s="15" t="str">
        <f>IF(SUM('Test Sample Data'!G$3:G$98)&gt;10,IF(AND(ISNUMBER('Test Sample Data'!G509),'Test Sample Data'!G509&lt;$B$1,'Test Sample Data'!G509&gt;0),'Test Sample Data'!G509,$B$1),"")</f>
        <v/>
      </c>
      <c r="H510" s="15" t="str">
        <f>IF(SUM('Test Sample Data'!H$3:H$98)&gt;10,IF(AND(ISNUMBER('Test Sample Data'!H509),'Test Sample Data'!H509&lt;$B$1,'Test Sample Data'!H509&gt;0),'Test Sample Data'!H509,$B$1),"")</f>
        <v/>
      </c>
      <c r="I510" s="15" t="str">
        <f>IF(SUM('Test Sample Data'!I$3:I$98)&gt;10,IF(AND(ISNUMBER('Test Sample Data'!I509),'Test Sample Data'!I509&lt;$B$1,'Test Sample Data'!I509&gt;0),'Test Sample Data'!I509,$B$1),"")</f>
        <v/>
      </c>
      <c r="J510" s="15" t="str">
        <f>IF(SUM('Test Sample Data'!J$3:J$98)&gt;10,IF(AND(ISNUMBER('Test Sample Data'!J509),'Test Sample Data'!J509&lt;$B$1,'Test Sample Data'!J509&gt;0),'Test Sample Data'!J509,$B$1),"")</f>
        <v/>
      </c>
      <c r="K510" s="15" t="str">
        <f>IF(SUM('Test Sample Data'!K$3:K$98)&gt;10,IF(AND(ISNUMBER('Test Sample Data'!K509),'Test Sample Data'!K509&lt;$B$1,'Test Sample Data'!K509&gt;0),'Test Sample Data'!K509,$B$1),"")</f>
        <v/>
      </c>
      <c r="L510" s="15" t="str">
        <f>IF(SUM('Test Sample Data'!L$3:L$98)&gt;10,IF(AND(ISNUMBER('Test Sample Data'!L509),'Test Sample Data'!L509&lt;$B$1,'Test Sample Data'!L509&gt;0),'Test Sample Data'!L509,$B$1),"")</f>
        <v/>
      </c>
      <c r="M510" s="15" t="str">
        <f>IF(SUM('Test Sample Data'!M$3:M$98)&gt;10,IF(AND(ISNUMBER('Test Sample Data'!M509),'Test Sample Data'!M509&lt;$B$1,'Test Sample Data'!M509&gt;0),'Test Sample Data'!M509,$B$1),"")</f>
        <v/>
      </c>
      <c r="N510" s="15" t="str">
        <f>'Gene Table'!E509</f>
        <v>FCGR2A</v>
      </c>
      <c r="O510" s="14" t="s">
        <v>113</v>
      </c>
      <c r="P510" s="15" t="str">
        <f>IF(SUM('Control Sample Data'!D$3:D$98)&gt;10,IF(AND(ISNUMBER('Control Sample Data'!D509),'Control Sample Data'!D509&lt;$B$1,'Control Sample Data'!D509&gt;0),'Control Sample Data'!D509,$B$1),"")</f>
        <v/>
      </c>
      <c r="Q510" s="15" t="str">
        <f>IF(SUM('Control Sample Data'!E$3:E$98)&gt;10,IF(AND(ISNUMBER('Control Sample Data'!E509),'Control Sample Data'!E509&lt;$B$1,'Control Sample Data'!E509&gt;0),'Control Sample Data'!E509,$B$1),"")</f>
        <v/>
      </c>
      <c r="R510" s="15" t="str">
        <f>IF(SUM('Control Sample Data'!F$3:F$98)&gt;10,IF(AND(ISNUMBER('Control Sample Data'!F509),'Control Sample Data'!F509&lt;$B$1,'Control Sample Data'!F509&gt;0),'Control Sample Data'!F509,$B$1),"")</f>
        <v/>
      </c>
      <c r="S510" s="15" t="str">
        <f>IF(SUM('Control Sample Data'!G$3:G$98)&gt;10,IF(AND(ISNUMBER('Control Sample Data'!G509),'Control Sample Data'!G509&lt;$B$1,'Control Sample Data'!G509&gt;0),'Control Sample Data'!G509,$B$1),"")</f>
        <v/>
      </c>
      <c r="T510" s="15" t="str">
        <f>IF(SUM('Control Sample Data'!H$3:H$98)&gt;10,IF(AND(ISNUMBER('Control Sample Data'!H509),'Control Sample Data'!H509&lt;$B$1,'Control Sample Data'!H509&gt;0),'Control Sample Data'!H509,$B$1),"")</f>
        <v/>
      </c>
      <c r="U510" s="15" t="str">
        <f>IF(SUM('Control Sample Data'!I$3:I$98)&gt;10,IF(AND(ISNUMBER('Control Sample Data'!I509),'Control Sample Data'!I509&lt;$B$1,'Control Sample Data'!I509&gt;0),'Control Sample Data'!I509,$B$1),"")</f>
        <v/>
      </c>
      <c r="V510" s="15" t="str">
        <f>IF(SUM('Control Sample Data'!J$3:J$98)&gt;10,IF(AND(ISNUMBER('Control Sample Data'!J509),'Control Sample Data'!J509&lt;$B$1,'Control Sample Data'!J509&gt;0),'Control Sample Data'!J509,$B$1),"")</f>
        <v/>
      </c>
      <c r="W510" s="15" t="str">
        <f>IF(SUM('Control Sample Data'!K$3:K$98)&gt;10,IF(AND(ISNUMBER('Control Sample Data'!K509),'Control Sample Data'!K509&lt;$B$1,'Control Sample Data'!K509&gt;0),'Control Sample Data'!K509,$B$1),"")</f>
        <v/>
      </c>
      <c r="X510" s="15" t="str">
        <f>IF(SUM('Control Sample Data'!L$3:L$98)&gt;10,IF(AND(ISNUMBER('Control Sample Data'!L509),'Control Sample Data'!L509&lt;$B$1,'Control Sample Data'!L509&gt;0),'Control Sample Data'!L509,$B$1),"")</f>
        <v/>
      </c>
      <c r="Y510" s="15" t="str">
        <f>IF(SUM('Control Sample Data'!M$3:M$98)&gt;10,IF(AND(ISNUMBER('Control Sample Data'!M509),'Control Sample Data'!M509&lt;$B$1,'Control Sample Data'!M509&gt;0),'Control Sample Data'!M509,$B$1),"")</f>
        <v/>
      </c>
      <c r="AT510" s="34" t="str">
        <f t="shared" si="440"/>
        <v/>
      </c>
      <c r="AU510" s="34" t="str">
        <f t="shared" si="441"/>
        <v/>
      </c>
      <c r="AV510" s="34" t="str">
        <f t="shared" si="442"/>
        <v/>
      </c>
      <c r="AW510" s="34" t="str">
        <f t="shared" si="443"/>
        <v/>
      </c>
      <c r="AX510" s="34" t="str">
        <f t="shared" si="444"/>
        <v/>
      </c>
      <c r="AY510" s="34" t="str">
        <f t="shared" si="445"/>
        <v/>
      </c>
      <c r="AZ510" s="34" t="str">
        <f t="shared" si="446"/>
        <v/>
      </c>
      <c r="BA510" s="34" t="str">
        <f t="shared" si="447"/>
        <v/>
      </c>
      <c r="BB510" s="34" t="str">
        <f t="shared" si="448"/>
        <v/>
      </c>
      <c r="BC510" s="34" t="str">
        <f t="shared" si="449"/>
        <v/>
      </c>
      <c r="BD510" s="34" t="str">
        <f t="shared" si="450"/>
        <v/>
      </c>
      <c r="BE510" s="34" t="str">
        <f t="shared" si="451"/>
        <v/>
      </c>
      <c r="BF510" s="34" t="str">
        <f t="shared" si="452"/>
        <v/>
      </c>
      <c r="BG510" s="34" t="str">
        <f t="shared" si="453"/>
        <v/>
      </c>
      <c r="BH510" s="34" t="str">
        <f t="shared" si="454"/>
        <v/>
      </c>
      <c r="BI510" s="34" t="str">
        <f t="shared" si="455"/>
        <v/>
      </c>
      <c r="BJ510" s="34" t="str">
        <f t="shared" si="456"/>
        <v/>
      </c>
      <c r="BK510" s="34" t="str">
        <f t="shared" si="457"/>
        <v/>
      </c>
      <c r="BL510" s="34" t="str">
        <f t="shared" si="458"/>
        <v/>
      </c>
      <c r="BM510" s="34" t="str">
        <f t="shared" si="459"/>
        <v/>
      </c>
      <c r="BN510" s="36" t="e">
        <f t="shared" si="397"/>
        <v>#DIV/0!</v>
      </c>
      <c r="BO510" s="36" t="e">
        <f t="shared" si="398"/>
        <v>#DIV/0!</v>
      </c>
      <c r="BP510" s="37" t="str">
        <f t="shared" si="409"/>
        <v/>
      </c>
      <c r="BQ510" s="37" t="str">
        <f t="shared" si="410"/>
        <v/>
      </c>
      <c r="BR510" s="37" t="str">
        <f t="shared" si="411"/>
        <v/>
      </c>
      <c r="BS510" s="37" t="str">
        <f t="shared" si="412"/>
        <v/>
      </c>
      <c r="BT510" s="37" t="str">
        <f t="shared" si="413"/>
        <v/>
      </c>
      <c r="BU510" s="37" t="str">
        <f t="shared" si="414"/>
        <v/>
      </c>
      <c r="BV510" s="37" t="str">
        <f t="shared" si="415"/>
        <v/>
      </c>
      <c r="BW510" s="37" t="str">
        <f t="shared" si="416"/>
        <v/>
      </c>
      <c r="BX510" s="37" t="str">
        <f t="shared" si="417"/>
        <v/>
      </c>
      <c r="BY510" s="37" t="str">
        <f t="shared" si="418"/>
        <v/>
      </c>
      <c r="BZ510" s="37" t="str">
        <f t="shared" si="419"/>
        <v/>
      </c>
      <c r="CA510" s="37" t="str">
        <f t="shared" si="420"/>
        <v/>
      </c>
      <c r="CB510" s="37" t="str">
        <f t="shared" si="421"/>
        <v/>
      </c>
      <c r="CC510" s="37" t="str">
        <f t="shared" si="422"/>
        <v/>
      </c>
      <c r="CD510" s="37" t="str">
        <f t="shared" si="423"/>
        <v/>
      </c>
      <c r="CE510" s="37" t="str">
        <f t="shared" si="424"/>
        <v/>
      </c>
      <c r="CF510" s="37" t="str">
        <f t="shared" si="425"/>
        <v/>
      </c>
      <c r="CG510" s="37" t="str">
        <f t="shared" si="426"/>
        <v/>
      </c>
      <c r="CH510" s="37" t="str">
        <f t="shared" si="427"/>
        <v/>
      </c>
      <c r="CI510" s="37" t="str">
        <f t="shared" si="428"/>
        <v/>
      </c>
    </row>
    <row r="511" spans="1:87" ht="12.75">
      <c r="A511" s="16"/>
      <c r="B511" s="14" t="str">
        <f>'Gene Table'!E510</f>
        <v>FCER1A</v>
      </c>
      <c r="C511" s="14" t="s">
        <v>117</v>
      </c>
      <c r="D511" s="15" t="str">
        <f>IF(SUM('Test Sample Data'!D$3:D$98)&gt;10,IF(AND(ISNUMBER('Test Sample Data'!D510),'Test Sample Data'!D510&lt;$B$1,'Test Sample Data'!D510&gt;0),'Test Sample Data'!D510,$B$1),"")</f>
        <v/>
      </c>
      <c r="E511" s="15" t="str">
        <f>IF(SUM('Test Sample Data'!E$3:E$98)&gt;10,IF(AND(ISNUMBER('Test Sample Data'!E510),'Test Sample Data'!E510&lt;$B$1,'Test Sample Data'!E510&gt;0),'Test Sample Data'!E510,$B$1),"")</f>
        <v/>
      </c>
      <c r="F511" s="15" t="str">
        <f>IF(SUM('Test Sample Data'!F$3:F$98)&gt;10,IF(AND(ISNUMBER('Test Sample Data'!F510),'Test Sample Data'!F510&lt;$B$1,'Test Sample Data'!F510&gt;0),'Test Sample Data'!F510,$B$1),"")</f>
        <v/>
      </c>
      <c r="G511" s="15" t="str">
        <f>IF(SUM('Test Sample Data'!G$3:G$98)&gt;10,IF(AND(ISNUMBER('Test Sample Data'!G510),'Test Sample Data'!G510&lt;$B$1,'Test Sample Data'!G510&gt;0),'Test Sample Data'!G510,$B$1),"")</f>
        <v/>
      </c>
      <c r="H511" s="15" t="str">
        <f>IF(SUM('Test Sample Data'!H$3:H$98)&gt;10,IF(AND(ISNUMBER('Test Sample Data'!H510),'Test Sample Data'!H510&lt;$B$1,'Test Sample Data'!H510&gt;0),'Test Sample Data'!H510,$B$1),"")</f>
        <v/>
      </c>
      <c r="I511" s="15" t="str">
        <f>IF(SUM('Test Sample Data'!I$3:I$98)&gt;10,IF(AND(ISNUMBER('Test Sample Data'!I510),'Test Sample Data'!I510&lt;$B$1,'Test Sample Data'!I510&gt;0),'Test Sample Data'!I510,$B$1),"")</f>
        <v/>
      </c>
      <c r="J511" s="15" t="str">
        <f>IF(SUM('Test Sample Data'!J$3:J$98)&gt;10,IF(AND(ISNUMBER('Test Sample Data'!J510),'Test Sample Data'!J510&lt;$B$1,'Test Sample Data'!J510&gt;0),'Test Sample Data'!J510,$B$1),"")</f>
        <v/>
      </c>
      <c r="K511" s="15" t="str">
        <f>IF(SUM('Test Sample Data'!K$3:K$98)&gt;10,IF(AND(ISNUMBER('Test Sample Data'!K510),'Test Sample Data'!K510&lt;$B$1,'Test Sample Data'!K510&gt;0),'Test Sample Data'!K510,$B$1),"")</f>
        <v/>
      </c>
      <c r="L511" s="15" t="str">
        <f>IF(SUM('Test Sample Data'!L$3:L$98)&gt;10,IF(AND(ISNUMBER('Test Sample Data'!L510),'Test Sample Data'!L510&lt;$B$1,'Test Sample Data'!L510&gt;0),'Test Sample Data'!L510,$B$1),"")</f>
        <v/>
      </c>
      <c r="M511" s="15" t="str">
        <f>IF(SUM('Test Sample Data'!M$3:M$98)&gt;10,IF(AND(ISNUMBER('Test Sample Data'!M510),'Test Sample Data'!M510&lt;$B$1,'Test Sample Data'!M510&gt;0),'Test Sample Data'!M510,$B$1),"")</f>
        <v/>
      </c>
      <c r="N511" s="15" t="str">
        <f>'Gene Table'!E510</f>
        <v>FCER1A</v>
      </c>
      <c r="O511" s="14" t="s">
        <v>117</v>
      </c>
      <c r="P511" s="15" t="str">
        <f>IF(SUM('Control Sample Data'!D$3:D$98)&gt;10,IF(AND(ISNUMBER('Control Sample Data'!D510),'Control Sample Data'!D510&lt;$B$1,'Control Sample Data'!D510&gt;0),'Control Sample Data'!D510,$B$1),"")</f>
        <v/>
      </c>
      <c r="Q511" s="15" t="str">
        <f>IF(SUM('Control Sample Data'!E$3:E$98)&gt;10,IF(AND(ISNUMBER('Control Sample Data'!E510),'Control Sample Data'!E510&lt;$B$1,'Control Sample Data'!E510&gt;0),'Control Sample Data'!E510,$B$1),"")</f>
        <v/>
      </c>
      <c r="R511" s="15" t="str">
        <f>IF(SUM('Control Sample Data'!F$3:F$98)&gt;10,IF(AND(ISNUMBER('Control Sample Data'!F510),'Control Sample Data'!F510&lt;$B$1,'Control Sample Data'!F510&gt;0),'Control Sample Data'!F510,$B$1),"")</f>
        <v/>
      </c>
      <c r="S511" s="15" t="str">
        <f>IF(SUM('Control Sample Data'!G$3:G$98)&gt;10,IF(AND(ISNUMBER('Control Sample Data'!G510),'Control Sample Data'!G510&lt;$B$1,'Control Sample Data'!G510&gt;0),'Control Sample Data'!G510,$B$1),"")</f>
        <v/>
      </c>
      <c r="T511" s="15" t="str">
        <f>IF(SUM('Control Sample Data'!H$3:H$98)&gt;10,IF(AND(ISNUMBER('Control Sample Data'!H510),'Control Sample Data'!H510&lt;$B$1,'Control Sample Data'!H510&gt;0),'Control Sample Data'!H510,$B$1),"")</f>
        <v/>
      </c>
      <c r="U511" s="15" t="str">
        <f>IF(SUM('Control Sample Data'!I$3:I$98)&gt;10,IF(AND(ISNUMBER('Control Sample Data'!I510),'Control Sample Data'!I510&lt;$B$1,'Control Sample Data'!I510&gt;0),'Control Sample Data'!I510,$B$1),"")</f>
        <v/>
      </c>
      <c r="V511" s="15" t="str">
        <f>IF(SUM('Control Sample Data'!J$3:J$98)&gt;10,IF(AND(ISNUMBER('Control Sample Data'!J510),'Control Sample Data'!J510&lt;$B$1,'Control Sample Data'!J510&gt;0),'Control Sample Data'!J510,$B$1),"")</f>
        <v/>
      </c>
      <c r="W511" s="15" t="str">
        <f>IF(SUM('Control Sample Data'!K$3:K$98)&gt;10,IF(AND(ISNUMBER('Control Sample Data'!K510),'Control Sample Data'!K510&lt;$B$1,'Control Sample Data'!K510&gt;0),'Control Sample Data'!K510,$B$1),"")</f>
        <v/>
      </c>
      <c r="X511" s="15" t="str">
        <f>IF(SUM('Control Sample Data'!L$3:L$98)&gt;10,IF(AND(ISNUMBER('Control Sample Data'!L510),'Control Sample Data'!L510&lt;$B$1,'Control Sample Data'!L510&gt;0),'Control Sample Data'!L510,$B$1),"")</f>
        <v/>
      </c>
      <c r="Y511" s="15" t="str">
        <f>IF(SUM('Control Sample Data'!M$3:M$98)&gt;10,IF(AND(ISNUMBER('Control Sample Data'!M510),'Control Sample Data'!M510&lt;$B$1,'Control Sample Data'!M510&gt;0),'Control Sample Data'!M510,$B$1),"")</f>
        <v/>
      </c>
      <c r="AT511" s="34" t="str">
        <f t="shared" si="440"/>
        <v/>
      </c>
      <c r="AU511" s="34" t="str">
        <f t="shared" si="441"/>
        <v/>
      </c>
      <c r="AV511" s="34" t="str">
        <f t="shared" si="442"/>
        <v/>
      </c>
      <c r="AW511" s="34" t="str">
        <f t="shared" si="443"/>
        <v/>
      </c>
      <c r="AX511" s="34" t="str">
        <f t="shared" si="444"/>
        <v/>
      </c>
      <c r="AY511" s="34" t="str">
        <f t="shared" si="445"/>
        <v/>
      </c>
      <c r="AZ511" s="34" t="str">
        <f t="shared" si="446"/>
        <v/>
      </c>
      <c r="BA511" s="34" t="str">
        <f t="shared" si="447"/>
        <v/>
      </c>
      <c r="BB511" s="34" t="str">
        <f t="shared" si="448"/>
        <v/>
      </c>
      <c r="BC511" s="34" t="str">
        <f t="shared" si="449"/>
        <v/>
      </c>
      <c r="BD511" s="34" t="str">
        <f t="shared" si="450"/>
        <v/>
      </c>
      <c r="BE511" s="34" t="str">
        <f t="shared" si="451"/>
        <v/>
      </c>
      <c r="BF511" s="34" t="str">
        <f t="shared" si="452"/>
        <v/>
      </c>
      <c r="BG511" s="34" t="str">
        <f t="shared" si="453"/>
        <v/>
      </c>
      <c r="BH511" s="34" t="str">
        <f t="shared" si="454"/>
        <v/>
      </c>
      <c r="BI511" s="34" t="str">
        <f t="shared" si="455"/>
        <v/>
      </c>
      <c r="BJ511" s="34" t="str">
        <f t="shared" si="456"/>
        <v/>
      </c>
      <c r="BK511" s="34" t="str">
        <f t="shared" si="457"/>
        <v/>
      </c>
      <c r="BL511" s="34" t="str">
        <f t="shared" si="458"/>
        <v/>
      </c>
      <c r="BM511" s="34" t="str">
        <f t="shared" si="459"/>
        <v/>
      </c>
      <c r="BN511" s="36" t="e">
        <f t="shared" si="397"/>
        <v>#DIV/0!</v>
      </c>
      <c r="BO511" s="36" t="e">
        <f t="shared" si="398"/>
        <v>#DIV/0!</v>
      </c>
      <c r="BP511" s="37" t="str">
        <f t="shared" si="409"/>
        <v/>
      </c>
      <c r="BQ511" s="37" t="str">
        <f t="shared" si="410"/>
        <v/>
      </c>
      <c r="BR511" s="37" t="str">
        <f t="shared" si="411"/>
        <v/>
      </c>
      <c r="BS511" s="37" t="str">
        <f t="shared" si="412"/>
        <v/>
      </c>
      <c r="BT511" s="37" t="str">
        <f t="shared" si="413"/>
        <v/>
      </c>
      <c r="BU511" s="37" t="str">
        <f t="shared" si="414"/>
        <v/>
      </c>
      <c r="BV511" s="37" t="str">
        <f t="shared" si="415"/>
        <v/>
      </c>
      <c r="BW511" s="37" t="str">
        <f t="shared" si="416"/>
        <v/>
      </c>
      <c r="BX511" s="37" t="str">
        <f t="shared" si="417"/>
        <v/>
      </c>
      <c r="BY511" s="37" t="str">
        <f t="shared" si="418"/>
        <v/>
      </c>
      <c r="BZ511" s="37" t="str">
        <f t="shared" si="419"/>
        <v/>
      </c>
      <c r="CA511" s="37" t="str">
        <f t="shared" si="420"/>
        <v/>
      </c>
      <c r="CB511" s="37" t="str">
        <f t="shared" si="421"/>
        <v/>
      </c>
      <c r="CC511" s="37" t="str">
        <f t="shared" si="422"/>
        <v/>
      </c>
      <c r="CD511" s="37" t="str">
        <f t="shared" si="423"/>
        <v/>
      </c>
      <c r="CE511" s="37" t="str">
        <f t="shared" si="424"/>
        <v/>
      </c>
      <c r="CF511" s="37" t="str">
        <f t="shared" si="425"/>
        <v/>
      </c>
      <c r="CG511" s="37" t="str">
        <f t="shared" si="426"/>
        <v/>
      </c>
      <c r="CH511" s="37" t="str">
        <f t="shared" si="427"/>
        <v/>
      </c>
      <c r="CI511" s="37" t="str">
        <f t="shared" si="428"/>
        <v/>
      </c>
    </row>
    <row r="512" spans="1:87" ht="12.75">
      <c r="A512" s="16"/>
      <c r="B512" s="14" t="str">
        <f>'Gene Table'!E511</f>
        <v>FBN1</v>
      </c>
      <c r="C512" s="14" t="s">
        <v>121</v>
      </c>
      <c r="D512" s="15" t="str">
        <f>IF(SUM('Test Sample Data'!D$3:D$98)&gt;10,IF(AND(ISNUMBER('Test Sample Data'!D511),'Test Sample Data'!D511&lt;$B$1,'Test Sample Data'!D511&gt;0),'Test Sample Data'!D511,$B$1),"")</f>
        <v/>
      </c>
      <c r="E512" s="15" t="str">
        <f>IF(SUM('Test Sample Data'!E$3:E$98)&gt;10,IF(AND(ISNUMBER('Test Sample Data'!E511),'Test Sample Data'!E511&lt;$B$1,'Test Sample Data'!E511&gt;0),'Test Sample Data'!E511,$B$1),"")</f>
        <v/>
      </c>
      <c r="F512" s="15" t="str">
        <f>IF(SUM('Test Sample Data'!F$3:F$98)&gt;10,IF(AND(ISNUMBER('Test Sample Data'!F511),'Test Sample Data'!F511&lt;$B$1,'Test Sample Data'!F511&gt;0),'Test Sample Data'!F511,$B$1),"")</f>
        <v/>
      </c>
      <c r="G512" s="15" t="str">
        <f>IF(SUM('Test Sample Data'!G$3:G$98)&gt;10,IF(AND(ISNUMBER('Test Sample Data'!G511),'Test Sample Data'!G511&lt;$B$1,'Test Sample Data'!G511&gt;0),'Test Sample Data'!G511,$B$1),"")</f>
        <v/>
      </c>
      <c r="H512" s="15" t="str">
        <f>IF(SUM('Test Sample Data'!H$3:H$98)&gt;10,IF(AND(ISNUMBER('Test Sample Data'!H511),'Test Sample Data'!H511&lt;$B$1,'Test Sample Data'!H511&gt;0),'Test Sample Data'!H511,$B$1),"")</f>
        <v/>
      </c>
      <c r="I512" s="15" t="str">
        <f>IF(SUM('Test Sample Data'!I$3:I$98)&gt;10,IF(AND(ISNUMBER('Test Sample Data'!I511),'Test Sample Data'!I511&lt;$B$1,'Test Sample Data'!I511&gt;0),'Test Sample Data'!I511,$B$1),"")</f>
        <v/>
      </c>
      <c r="J512" s="15" t="str">
        <f>IF(SUM('Test Sample Data'!J$3:J$98)&gt;10,IF(AND(ISNUMBER('Test Sample Data'!J511),'Test Sample Data'!J511&lt;$B$1,'Test Sample Data'!J511&gt;0),'Test Sample Data'!J511,$B$1),"")</f>
        <v/>
      </c>
      <c r="K512" s="15" t="str">
        <f>IF(SUM('Test Sample Data'!K$3:K$98)&gt;10,IF(AND(ISNUMBER('Test Sample Data'!K511),'Test Sample Data'!K511&lt;$B$1,'Test Sample Data'!K511&gt;0),'Test Sample Data'!K511,$B$1),"")</f>
        <v/>
      </c>
      <c r="L512" s="15" t="str">
        <f>IF(SUM('Test Sample Data'!L$3:L$98)&gt;10,IF(AND(ISNUMBER('Test Sample Data'!L511),'Test Sample Data'!L511&lt;$B$1,'Test Sample Data'!L511&gt;0),'Test Sample Data'!L511,$B$1),"")</f>
        <v/>
      </c>
      <c r="M512" s="15" t="str">
        <f>IF(SUM('Test Sample Data'!M$3:M$98)&gt;10,IF(AND(ISNUMBER('Test Sample Data'!M511),'Test Sample Data'!M511&lt;$B$1,'Test Sample Data'!M511&gt;0),'Test Sample Data'!M511,$B$1),"")</f>
        <v/>
      </c>
      <c r="N512" s="15" t="str">
        <f>'Gene Table'!E511</f>
        <v>FBN1</v>
      </c>
      <c r="O512" s="14" t="s">
        <v>121</v>
      </c>
      <c r="P512" s="15" t="str">
        <f>IF(SUM('Control Sample Data'!D$3:D$98)&gt;10,IF(AND(ISNUMBER('Control Sample Data'!D511),'Control Sample Data'!D511&lt;$B$1,'Control Sample Data'!D511&gt;0),'Control Sample Data'!D511,$B$1),"")</f>
        <v/>
      </c>
      <c r="Q512" s="15" t="str">
        <f>IF(SUM('Control Sample Data'!E$3:E$98)&gt;10,IF(AND(ISNUMBER('Control Sample Data'!E511),'Control Sample Data'!E511&lt;$B$1,'Control Sample Data'!E511&gt;0),'Control Sample Data'!E511,$B$1),"")</f>
        <v/>
      </c>
      <c r="R512" s="15" t="str">
        <f>IF(SUM('Control Sample Data'!F$3:F$98)&gt;10,IF(AND(ISNUMBER('Control Sample Data'!F511),'Control Sample Data'!F511&lt;$B$1,'Control Sample Data'!F511&gt;0),'Control Sample Data'!F511,$B$1),"")</f>
        <v/>
      </c>
      <c r="S512" s="15" t="str">
        <f>IF(SUM('Control Sample Data'!G$3:G$98)&gt;10,IF(AND(ISNUMBER('Control Sample Data'!G511),'Control Sample Data'!G511&lt;$B$1,'Control Sample Data'!G511&gt;0),'Control Sample Data'!G511,$B$1),"")</f>
        <v/>
      </c>
      <c r="T512" s="15" t="str">
        <f>IF(SUM('Control Sample Data'!H$3:H$98)&gt;10,IF(AND(ISNUMBER('Control Sample Data'!H511),'Control Sample Data'!H511&lt;$B$1,'Control Sample Data'!H511&gt;0),'Control Sample Data'!H511,$B$1),"")</f>
        <v/>
      </c>
      <c r="U512" s="15" t="str">
        <f>IF(SUM('Control Sample Data'!I$3:I$98)&gt;10,IF(AND(ISNUMBER('Control Sample Data'!I511),'Control Sample Data'!I511&lt;$B$1,'Control Sample Data'!I511&gt;0),'Control Sample Data'!I511,$B$1),"")</f>
        <v/>
      </c>
      <c r="V512" s="15" t="str">
        <f>IF(SUM('Control Sample Data'!J$3:J$98)&gt;10,IF(AND(ISNUMBER('Control Sample Data'!J511),'Control Sample Data'!J511&lt;$B$1,'Control Sample Data'!J511&gt;0),'Control Sample Data'!J511,$B$1),"")</f>
        <v/>
      </c>
      <c r="W512" s="15" t="str">
        <f>IF(SUM('Control Sample Data'!K$3:K$98)&gt;10,IF(AND(ISNUMBER('Control Sample Data'!K511),'Control Sample Data'!K511&lt;$B$1,'Control Sample Data'!K511&gt;0),'Control Sample Data'!K511,$B$1),"")</f>
        <v/>
      </c>
      <c r="X512" s="15" t="str">
        <f>IF(SUM('Control Sample Data'!L$3:L$98)&gt;10,IF(AND(ISNUMBER('Control Sample Data'!L511),'Control Sample Data'!L511&lt;$B$1,'Control Sample Data'!L511&gt;0),'Control Sample Data'!L511,$B$1),"")</f>
        <v/>
      </c>
      <c r="Y512" s="15" t="str">
        <f>IF(SUM('Control Sample Data'!M$3:M$98)&gt;10,IF(AND(ISNUMBER('Control Sample Data'!M511),'Control Sample Data'!M511&lt;$B$1,'Control Sample Data'!M511&gt;0),'Control Sample Data'!M511,$B$1),"")</f>
        <v/>
      </c>
      <c r="AT512" s="34" t="str">
        <f t="shared" si="440"/>
        <v/>
      </c>
      <c r="AU512" s="34" t="str">
        <f t="shared" si="441"/>
        <v/>
      </c>
      <c r="AV512" s="34" t="str">
        <f t="shared" si="442"/>
        <v/>
      </c>
      <c r="AW512" s="34" t="str">
        <f t="shared" si="443"/>
        <v/>
      </c>
      <c r="AX512" s="34" t="str">
        <f t="shared" si="444"/>
        <v/>
      </c>
      <c r="AY512" s="34" t="str">
        <f t="shared" si="445"/>
        <v/>
      </c>
      <c r="AZ512" s="34" t="str">
        <f t="shared" si="446"/>
        <v/>
      </c>
      <c r="BA512" s="34" t="str">
        <f t="shared" si="447"/>
        <v/>
      </c>
      <c r="BB512" s="34" t="str">
        <f t="shared" si="448"/>
        <v/>
      </c>
      <c r="BC512" s="34" t="str">
        <f t="shared" si="449"/>
        <v/>
      </c>
      <c r="BD512" s="34" t="str">
        <f t="shared" si="450"/>
        <v/>
      </c>
      <c r="BE512" s="34" t="str">
        <f t="shared" si="451"/>
        <v/>
      </c>
      <c r="BF512" s="34" t="str">
        <f t="shared" si="452"/>
        <v/>
      </c>
      <c r="BG512" s="34" t="str">
        <f t="shared" si="453"/>
        <v/>
      </c>
      <c r="BH512" s="34" t="str">
        <f t="shared" si="454"/>
        <v/>
      </c>
      <c r="BI512" s="34" t="str">
        <f t="shared" si="455"/>
        <v/>
      </c>
      <c r="BJ512" s="34" t="str">
        <f t="shared" si="456"/>
        <v/>
      </c>
      <c r="BK512" s="34" t="str">
        <f t="shared" si="457"/>
        <v/>
      </c>
      <c r="BL512" s="34" t="str">
        <f t="shared" si="458"/>
        <v/>
      </c>
      <c r="BM512" s="34" t="str">
        <f t="shared" si="459"/>
        <v/>
      </c>
      <c r="BN512" s="36" t="e">
        <f t="shared" si="397"/>
        <v>#DIV/0!</v>
      </c>
      <c r="BO512" s="36" t="e">
        <f t="shared" si="398"/>
        <v>#DIV/0!</v>
      </c>
      <c r="BP512" s="37" t="str">
        <f t="shared" si="409"/>
        <v/>
      </c>
      <c r="BQ512" s="37" t="str">
        <f t="shared" si="410"/>
        <v/>
      </c>
      <c r="BR512" s="37" t="str">
        <f t="shared" si="411"/>
        <v/>
      </c>
      <c r="BS512" s="37" t="str">
        <f t="shared" si="412"/>
        <v/>
      </c>
      <c r="BT512" s="37" t="str">
        <f t="shared" si="413"/>
        <v/>
      </c>
      <c r="BU512" s="37" t="str">
        <f t="shared" si="414"/>
        <v/>
      </c>
      <c r="BV512" s="37" t="str">
        <f t="shared" si="415"/>
        <v/>
      </c>
      <c r="BW512" s="37" t="str">
        <f t="shared" si="416"/>
        <v/>
      </c>
      <c r="BX512" s="37" t="str">
        <f t="shared" si="417"/>
        <v/>
      </c>
      <c r="BY512" s="37" t="str">
        <f t="shared" si="418"/>
        <v/>
      </c>
      <c r="BZ512" s="37" t="str">
        <f t="shared" si="419"/>
        <v/>
      </c>
      <c r="CA512" s="37" t="str">
        <f t="shared" si="420"/>
        <v/>
      </c>
      <c r="CB512" s="37" t="str">
        <f t="shared" si="421"/>
        <v/>
      </c>
      <c r="CC512" s="37" t="str">
        <f t="shared" si="422"/>
        <v/>
      </c>
      <c r="CD512" s="37" t="str">
        <f t="shared" si="423"/>
        <v/>
      </c>
      <c r="CE512" s="37" t="str">
        <f t="shared" si="424"/>
        <v/>
      </c>
      <c r="CF512" s="37" t="str">
        <f t="shared" si="425"/>
        <v/>
      </c>
      <c r="CG512" s="37" t="str">
        <f t="shared" si="426"/>
        <v/>
      </c>
      <c r="CH512" s="37" t="str">
        <f t="shared" si="427"/>
        <v/>
      </c>
      <c r="CI512" s="37" t="str">
        <f t="shared" si="428"/>
        <v/>
      </c>
    </row>
    <row r="513" spans="1:87" ht="12.75">
      <c r="A513" s="16"/>
      <c r="B513" s="14" t="str">
        <f>'Gene Table'!E512</f>
        <v>FASN</v>
      </c>
      <c r="C513" s="14" t="s">
        <v>125</v>
      </c>
      <c r="D513" s="15" t="str">
        <f>IF(SUM('Test Sample Data'!D$3:D$98)&gt;10,IF(AND(ISNUMBER('Test Sample Data'!D512),'Test Sample Data'!D512&lt;$B$1,'Test Sample Data'!D512&gt;0),'Test Sample Data'!D512,$B$1),"")</f>
        <v/>
      </c>
      <c r="E513" s="15" t="str">
        <f>IF(SUM('Test Sample Data'!E$3:E$98)&gt;10,IF(AND(ISNUMBER('Test Sample Data'!E512),'Test Sample Data'!E512&lt;$B$1,'Test Sample Data'!E512&gt;0),'Test Sample Data'!E512,$B$1),"")</f>
        <v/>
      </c>
      <c r="F513" s="15" t="str">
        <f>IF(SUM('Test Sample Data'!F$3:F$98)&gt;10,IF(AND(ISNUMBER('Test Sample Data'!F512),'Test Sample Data'!F512&lt;$B$1,'Test Sample Data'!F512&gt;0),'Test Sample Data'!F512,$B$1),"")</f>
        <v/>
      </c>
      <c r="G513" s="15" t="str">
        <f>IF(SUM('Test Sample Data'!G$3:G$98)&gt;10,IF(AND(ISNUMBER('Test Sample Data'!G512),'Test Sample Data'!G512&lt;$B$1,'Test Sample Data'!G512&gt;0),'Test Sample Data'!G512,$B$1),"")</f>
        <v/>
      </c>
      <c r="H513" s="15" t="str">
        <f>IF(SUM('Test Sample Data'!H$3:H$98)&gt;10,IF(AND(ISNUMBER('Test Sample Data'!H512),'Test Sample Data'!H512&lt;$B$1,'Test Sample Data'!H512&gt;0),'Test Sample Data'!H512,$B$1),"")</f>
        <v/>
      </c>
      <c r="I513" s="15" t="str">
        <f>IF(SUM('Test Sample Data'!I$3:I$98)&gt;10,IF(AND(ISNUMBER('Test Sample Data'!I512),'Test Sample Data'!I512&lt;$B$1,'Test Sample Data'!I512&gt;0),'Test Sample Data'!I512,$B$1),"")</f>
        <v/>
      </c>
      <c r="J513" s="15" t="str">
        <f>IF(SUM('Test Sample Data'!J$3:J$98)&gt;10,IF(AND(ISNUMBER('Test Sample Data'!J512),'Test Sample Data'!J512&lt;$B$1,'Test Sample Data'!J512&gt;0),'Test Sample Data'!J512,$B$1),"")</f>
        <v/>
      </c>
      <c r="K513" s="15" t="str">
        <f>IF(SUM('Test Sample Data'!K$3:K$98)&gt;10,IF(AND(ISNUMBER('Test Sample Data'!K512),'Test Sample Data'!K512&lt;$B$1,'Test Sample Data'!K512&gt;0),'Test Sample Data'!K512,$B$1),"")</f>
        <v/>
      </c>
      <c r="L513" s="15" t="str">
        <f>IF(SUM('Test Sample Data'!L$3:L$98)&gt;10,IF(AND(ISNUMBER('Test Sample Data'!L512),'Test Sample Data'!L512&lt;$B$1,'Test Sample Data'!L512&gt;0),'Test Sample Data'!L512,$B$1),"")</f>
        <v/>
      </c>
      <c r="M513" s="15" t="str">
        <f>IF(SUM('Test Sample Data'!M$3:M$98)&gt;10,IF(AND(ISNUMBER('Test Sample Data'!M512),'Test Sample Data'!M512&lt;$B$1,'Test Sample Data'!M512&gt;0),'Test Sample Data'!M512,$B$1),"")</f>
        <v/>
      </c>
      <c r="N513" s="15" t="str">
        <f>'Gene Table'!E512</f>
        <v>FASN</v>
      </c>
      <c r="O513" s="14" t="s">
        <v>125</v>
      </c>
      <c r="P513" s="15" t="str">
        <f>IF(SUM('Control Sample Data'!D$3:D$98)&gt;10,IF(AND(ISNUMBER('Control Sample Data'!D512),'Control Sample Data'!D512&lt;$B$1,'Control Sample Data'!D512&gt;0),'Control Sample Data'!D512,$B$1),"")</f>
        <v/>
      </c>
      <c r="Q513" s="15" t="str">
        <f>IF(SUM('Control Sample Data'!E$3:E$98)&gt;10,IF(AND(ISNUMBER('Control Sample Data'!E512),'Control Sample Data'!E512&lt;$B$1,'Control Sample Data'!E512&gt;0),'Control Sample Data'!E512,$B$1),"")</f>
        <v/>
      </c>
      <c r="R513" s="15" t="str">
        <f>IF(SUM('Control Sample Data'!F$3:F$98)&gt;10,IF(AND(ISNUMBER('Control Sample Data'!F512),'Control Sample Data'!F512&lt;$B$1,'Control Sample Data'!F512&gt;0),'Control Sample Data'!F512,$B$1),"")</f>
        <v/>
      </c>
      <c r="S513" s="15" t="str">
        <f>IF(SUM('Control Sample Data'!G$3:G$98)&gt;10,IF(AND(ISNUMBER('Control Sample Data'!G512),'Control Sample Data'!G512&lt;$B$1,'Control Sample Data'!G512&gt;0),'Control Sample Data'!G512,$B$1),"")</f>
        <v/>
      </c>
      <c r="T513" s="15" t="str">
        <f>IF(SUM('Control Sample Data'!H$3:H$98)&gt;10,IF(AND(ISNUMBER('Control Sample Data'!H512),'Control Sample Data'!H512&lt;$B$1,'Control Sample Data'!H512&gt;0),'Control Sample Data'!H512,$B$1),"")</f>
        <v/>
      </c>
      <c r="U513" s="15" t="str">
        <f>IF(SUM('Control Sample Data'!I$3:I$98)&gt;10,IF(AND(ISNUMBER('Control Sample Data'!I512),'Control Sample Data'!I512&lt;$B$1,'Control Sample Data'!I512&gt;0),'Control Sample Data'!I512,$B$1),"")</f>
        <v/>
      </c>
      <c r="V513" s="15" t="str">
        <f>IF(SUM('Control Sample Data'!J$3:J$98)&gt;10,IF(AND(ISNUMBER('Control Sample Data'!J512),'Control Sample Data'!J512&lt;$B$1,'Control Sample Data'!J512&gt;0),'Control Sample Data'!J512,$B$1),"")</f>
        <v/>
      </c>
      <c r="W513" s="15" t="str">
        <f>IF(SUM('Control Sample Data'!K$3:K$98)&gt;10,IF(AND(ISNUMBER('Control Sample Data'!K512),'Control Sample Data'!K512&lt;$B$1,'Control Sample Data'!K512&gt;0),'Control Sample Data'!K512,$B$1),"")</f>
        <v/>
      </c>
      <c r="X513" s="15" t="str">
        <f>IF(SUM('Control Sample Data'!L$3:L$98)&gt;10,IF(AND(ISNUMBER('Control Sample Data'!L512),'Control Sample Data'!L512&lt;$B$1,'Control Sample Data'!L512&gt;0),'Control Sample Data'!L512,$B$1),"")</f>
        <v/>
      </c>
      <c r="Y513" s="15" t="str">
        <f>IF(SUM('Control Sample Data'!M$3:M$98)&gt;10,IF(AND(ISNUMBER('Control Sample Data'!M512),'Control Sample Data'!M512&lt;$B$1,'Control Sample Data'!M512&gt;0),'Control Sample Data'!M512,$B$1),"")</f>
        <v/>
      </c>
      <c r="AT513" s="34" t="str">
        <f t="shared" si="440"/>
        <v/>
      </c>
      <c r="AU513" s="34" t="str">
        <f t="shared" si="441"/>
        <v/>
      </c>
      <c r="AV513" s="34" t="str">
        <f t="shared" si="442"/>
        <v/>
      </c>
      <c r="AW513" s="34" t="str">
        <f t="shared" si="443"/>
        <v/>
      </c>
      <c r="AX513" s="34" t="str">
        <f t="shared" si="444"/>
        <v/>
      </c>
      <c r="AY513" s="34" t="str">
        <f t="shared" si="445"/>
        <v/>
      </c>
      <c r="AZ513" s="34" t="str">
        <f t="shared" si="446"/>
        <v/>
      </c>
      <c r="BA513" s="34" t="str">
        <f t="shared" si="447"/>
        <v/>
      </c>
      <c r="BB513" s="34" t="str">
        <f t="shared" si="448"/>
        <v/>
      </c>
      <c r="BC513" s="34" t="str">
        <f t="shared" si="449"/>
        <v/>
      </c>
      <c r="BD513" s="34" t="str">
        <f t="shared" si="450"/>
        <v/>
      </c>
      <c r="BE513" s="34" t="str">
        <f t="shared" si="451"/>
        <v/>
      </c>
      <c r="BF513" s="34" t="str">
        <f t="shared" si="452"/>
        <v/>
      </c>
      <c r="BG513" s="34" t="str">
        <f t="shared" si="453"/>
        <v/>
      </c>
      <c r="BH513" s="34" t="str">
        <f t="shared" si="454"/>
        <v/>
      </c>
      <c r="BI513" s="34" t="str">
        <f t="shared" si="455"/>
        <v/>
      </c>
      <c r="BJ513" s="34" t="str">
        <f t="shared" si="456"/>
        <v/>
      </c>
      <c r="BK513" s="34" t="str">
        <f t="shared" si="457"/>
        <v/>
      </c>
      <c r="BL513" s="34" t="str">
        <f t="shared" si="458"/>
        <v/>
      </c>
      <c r="BM513" s="34" t="str">
        <f t="shared" si="459"/>
        <v/>
      </c>
      <c r="BN513" s="36" t="e">
        <f t="shared" si="397"/>
        <v>#DIV/0!</v>
      </c>
      <c r="BO513" s="36" t="e">
        <f t="shared" si="398"/>
        <v>#DIV/0!</v>
      </c>
      <c r="BP513" s="37" t="str">
        <f t="shared" si="409"/>
        <v/>
      </c>
      <c r="BQ513" s="37" t="str">
        <f t="shared" si="410"/>
        <v/>
      </c>
      <c r="BR513" s="37" t="str">
        <f t="shared" si="411"/>
        <v/>
      </c>
      <c r="BS513" s="37" t="str">
        <f t="shared" si="412"/>
        <v/>
      </c>
      <c r="BT513" s="37" t="str">
        <f t="shared" si="413"/>
        <v/>
      </c>
      <c r="BU513" s="37" t="str">
        <f t="shared" si="414"/>
        <v/>
      </c>
      <c r="BV513" s="37" t="str">
        <f t="shared" si="415"/>
        <v/>
      </c>
      <c r="BW513" s="37" t="str">
        <f t="shared" si="416"/>
        <v/>
      </c>
      <c r="BX513" s="37" t="str">
        <f t="shared" si="417"/>
        <v/>
      </c>
      <c r="BY513" s="37" t="str">
        <f t="shared" si="418"/>
        <v/>
      </c>
      <c r="BZ513" s="37" t="str">
        <f t="shared" si="419"/>
        <v/>
      </c>
      <c r="CA513" s="37" t="str">
        <f t="shared" si="420"/>
        <v/>
      </c>
      <c r="CB513" s="37" t="str">
        <f t="shared" si="421"/>
        <v/>
      </c>
      <c r="CC513" s="37" t="str">
        <f t="shared" si="422"/>
        <v/>
      </c>
      <c r="CD513" s="37" t="str">
        <f t="shared" si="423"/>
        <v/>
      </c>
      <c r="CE513" s="37" t="str">
        <f t="shared" si="424"/>
        <v/>
      </c>
      <c r="CF513" s="37" t="str">
        <f t="shared" si="425"/>
        <v/>
      </c>
      <c r="CG513" s="37" t="str">
        <f t="shared" si="426"/>
        <v/>
      </c>
      <c r="CH513" s="37" t="str">
        <f t="shared" si="427"/>
        <v/>
      </c>
      <c r="CI513" s="37" t="str">
        <f t="shared" si="428"/>
        <v/>
      </c>
    </row>
    <row r="514" spans="1:87" ht="12.75">
      <c r="A514" s="16"/>
      <c r="B514" s="14" t="str">
        <f>'Gene Table'!E513</f>
        <v>ALDH2</v>
      </c>
      <c r="C514" s="14" t="s">
        <v>129</v>
      </c>
      <c r="D514" s="15" t="str">
        <f>IF(SUM('Test Sample Data'!D$3:D$98)&gt;10,IF(AND(ISNUMBER('Test Sample Data'!D513),'Test Sample Data'!D513&lt;$B$1,'Test Sample Data'!D513&gt;0),'Test Sample Data'!D513,$B$1),"")</f>
        <v/>
      </c>
      <c r="E514" s="15" t="str">
        <f>IF(SUM('Test Sample Data'!E$3:E$98)&gt;10,IF(AND(ISNUMBER('Test Sample Data'!E513),'Test Sample Data'!E513&lt;$B$1,'Test Sample Data'!E513&gt;0),'Test Sample Data'!E513,$B$1),"")</f>
        <v/>
      </c>
      <c r="F514" s="15" t="str">
        <f>IF(SUM('Test Sample Data'!F$3:F$98)&gt;10,IF(AND(ISNUMBER('Test Sample Data'!F513),'Test Sample Data'!F513&lt;$B$1,'Test Sample Data'!F513&gt;0),'Test Sample Data'!F513,$B$1),"")</f>
        <v/>
      </c>
      <c r="G514" s="15" t="str">
        <f>IF(SUM('Test Sample Data'!G$3:G$98)&gt;10,IF(AND(ISNUMBER('Test Sample Data'!G513),'Test Sample Data'!G513&lt;$B$1,'Test Sample Data'!G513&gt;0),'Test Sample Data'!G513,$B$1),"")</f>
        <v/>
      </c>
      <c r="H514" s="15" t="str">
        <f>IF(SUM('Test Sample Data'!H$3:H$98)&gt;10,IF(AND(ISNUMBER('Test Sample Data'!H513),'Test Sample Data'!H513&lt;$B$1,'Test Sample Data'!H513&gt;0),'Test Sample Data'!H513,$B$1),"")</f>
        <v/>
      </c>
      <c r="I514" s="15" t="str">
        <f>IF(SUM('Test Sample Data'!I$3:I$98)&gt;10,IF(AND(ISNUMBER('Test Sample Data'!I513),'Test Sample Data'!I513&lt;$B$1,'Test Sample Data'!I513&gt;0),'Test Sample Data'!I513,$B$1),"")</f>
        <v/>
      </c>
      <c r="J514" s="15" t="str">
        <f>IF(SUM('Test Sample Data'!J$3:J$98)&gt;10,IF(AND(ISNUMBER('Test Sample Data'!J513),'Test Sample Data'!J513&lt;$B$1,'Test Sample Data'!J513&gt;0),'Test Sample Data'!J513,$B$1),"")</f>
        <v/>
      </c>
      <c r="K514" s="15" t="str">
        <f>IF(SUM('Test Sample Data'!K$3:K$98)&gt;10,IF(AND(ISNUMBER('Test Sample Data'!K513),'Test Sample Data'!K513&lt;$B$1,'Test Sample Data'!K513&gt;0),'Test Sample Data'!K513,$B$1),"")</f>
        <v/>
      </c>
      <c r="L514" s="15" t="str">
        <f>IF(SUM('Test Sample Data'!L$3:L$98)&gt;10,IF(AND(ISNUMBER('Test Sample Data'!L513),'Test Sample Data'!L513&lt;$B$1,'Test Sample Data'!L513&gt;0),'Test Sample Data'!L513,$B$1),"")</f>
        <v/>
      </c>
      <c r="M514" s="15" t="str">
        <f>IF(SUM('Test Sample Data'!M$3:M$98)&gt;10,IF(AND(ISNUMBER('Test Sample Data'!M513),'Test Sample Data'!M513&lt;$B$1,'Test Sample Data'!M513&gt;0),'Test Sample Data'!M513,$B$1),"")</f>
        <v/>
      </c>
      <c r="N514" s="15" t="str">
        <f>'Gene Table'!E513</f>
        <v>ALDH2</v>
      </c>
      <c r="O514" s="14" t="s">
        <v>129</v>
      </c>
      <c r="P514" s="15" t="str">
        <f>IF(SUM('Control Sample Data'!D$3:D$98)&gt;10,IF(AND(ISNUMBER('Control Sample Data'!D513),'Control Sample Data'!D513&lt;$B$1,'Control Sample Data'!D513&gt;0),'Control Sample Data'!D513,$B$1),"")</f>
        <v/>
      </c>
      <c r="Q514" s="15" t="str">
        <f>IF(SUM('Control Sample Data'!E$3:E$98)&gt;10,IF(AND(ISNUMBER('Control Sample Data'!E513),'Control Sample Data'!E513&lt;$B$1,'Control Sample Data'!E513&gt;0),'Control Sample Data'!E513,$B$1),"")</f>
        <v/>
      </c>
      <c r="R514" s="15" t="str">
        <f>IF(SUM('Control Sample Data'!F$3:F$98)&gt;10,IF(AND(ISNUMBER('Control Sample Data'!F513),'Control Sample Data'!F513&lt;$B$1,'Control Sample Data'!F513&gt;0),'Control Sample Data'!F513,$B$1),"")</f>
        <v/>
      </c>
      <c r="S514" s="15" t="str">
        <f>IF(SUM('Control Sample Data'!G$3:G$98)&gt;10,IF(AND(ISNUMBER('Control Sample Data'!G513),'Control Sample Data'!G513&lt;$B$1,'Control Sample Data'!G513&gt;0),'Control Sample Data'!G513,$B$1),"")</f>
        <v/>
      </c>
      <c r="T514" s="15" t="str">
        <f>IF(SUM('Control Sample Data'!H$3:H$98)&gt;10,IF(AND(ISNUMBER('Control Sample Data'!H513),'Control Sample Data'!H513&lt;$B$1,'Control Sample Data'!H513&gt;0),'Control Sample Data'!H513,$B$1),"")</f>
        <v/>
      </c>
      <c r="U514" s="15" t="str">
        <f>IF(SUM('Control Sample Data'!I$3:I$98)&gt;10,IF(AND(ISNUMBER('Control Sample Data'!I513),'Control Sample Data'!I513&lt;$B$1,'Control Sample Data'!I513&gt;0),'Control Sample Data'!I513,$B$1),"")</f>
        <v/>
      </c>
      <c r="V514" s="15" t="str">
        <f>IF(SUM('Control Sample Data'!J$3:J$98)&gt;10,IF(AND(ISNUMBER('Control Sample Data'!J513),'Control Sample Data'!J513&lt;$B$1,'Control Sample Data'!J513&gt;0),'Control Sample Data'!J513,$B$1),"")</f>
        <v/>
      </c>
      <c r="W514" s="15" t="str">
        <f>IF(SUM('Control Sample Data'!K$3:K$98)&gt;10,IF(AND(ISNUMBER('Control Sample Data'!K513),'Control Sample Data'!K513&lt;$B$1,'Control Sample Data'!K513&gt;0),'Control Sample Data'!K513,$B$1),"")</f>
        <v/>
      </c>
      <c r="X514" s="15" t="str">
        <f>IF(SUM('Control Sample Data'!L$3:L$98)&gt;10,IF(AND(ISNUMBER('Control Sample Data'!L513),'Control Sample Data'!L513&lt;$B$1,'Control Sample Data'!L513&gt;0),'Control Sample Data'!L513,$B$1),"")</f>
        <v/>
      </c>
      <c r="Y514" s="15" t="str">
        <f>IF(SUM('Control Sample Data'!M$3:M$98)&gt;10,IF(AND(ISNUMBER('Control Sample Data'!M513),'Control Sample Data'!M513&lt;$B$1,'Control Sample Data'!M513&gt;0),'Control Sample Data'!M513,$B$1),"")</f>
        <v/>
      </c>
      <c r="AT514" s="34" t="str">
        <f t="shared" si="440"/>
        <v/>
      </c>
      <c r="AU514" s="34" t="str">
        <f t="shared" si="441"/>
        <v/>
      </c>
      <c r="AV514" s="34" t="str">
        <f t="shared" si="442"/>
        <v/>
      </c>
      <c r="AW514" s="34" t="str">
        <f t="shared" si="443"/>
        <v/>
      </c>
      <c r="AX514" s="34" t="str">
        <f t="shared" si="444"/>
        <v/>
      </c>
      <c r="AY514" s="34" t="str">
        <f t="shared" si="445"/>
        <v/>
      </c>
      <c r="AZ514" s="34" t="str">
        <f t="shared" si="446"/>
        <v/>
      </c>
      <c r="BA514" s="34" t="str">
        <f t="shared" si="447"/>
        <v/>
      </c>
      <c r="BB514" s="34" t="str">
        <f t="shared" si="448"/>
        <v/>
      </c>
      <c r="BC514" s="34" t="str">
        <f t="shared" si="449"/>
        <v/>
      </c>
      <c r="BD514" s="34" t="str">
        <f t="shared" si="450"/>
        <v/>
      </c>
      <c r="BE514" s="34" t="str">
        <f t="shared" si="451"/>
        <v/>
      </c>
      <c r="BF514" s="34" t="str">
        <f t="shared" si="452"/>
        <v/>
      </c>
      <c r="BG514" s="34" t="str">
        <f t="shared" si="453"/>
        <v/>
      </c>
      <c r="BH514" s="34" t="str">
        <f t="shared" si="454"/>
        <v/>
      </c>
      <c r="BI514" s="34" t="str">
        <f t="shared" si="455"/>
        <v/>
      </c>
      <c r="BJ514" s="34" t="str">
        <f t="shared" si="456"/>
        <v/>
      </c>
      <c r="BK514" s="34" t="str">
        <f t="shared" si="457"/>
        <v/>
      </c>
      <c r="BL514" s="34" t="str">
        <f t="shared" si="458"/>
        <v/>
      </c>
      <c r="BM514" s="34" t="str">
        <f t="shared" si="459"/>
        <v/>
      </c>
      <c r="BN514" s="36" t="e">
        <f t="shared" si="397"/>
        <v>#DIV/0!</v>
      </c>
      <c r="BO514" s="36" t="e">
        <f t="shared" si="398"/>
        <v>#DIV/0!</v>
      </c>
      <c r="BP514" s="37" t="str">
        <f t="shared" si="409"/>
        <v/>
      </c>
      <c r="BQ514" s="37" t="str">
        <f t="shared" si="410"/>
        <v/>
      </c>
      <c r="BR514" s="37" t="str">
        <f t="shared" si="411"/>
        <v/>
      </c>
      <c r="BS514" s="37" t="str">
        <f t="shared" si="412"/>
        <v/>
      </c>
      <c r="BT514" s="37" t="str">
        <f t="shared" si="413"/>
        <v/>
      </c>
      <c r="BU514" s="37" t="str">
        <f t="shared" si="414"/>
        <v/>
      </c>
      <c r="BV514" s="37" t="str">
        <f t="shared" si="415"/>
        <v/>
      </c>
      <c r="BW514" s="37" t="str">
        <f t="shared" si="416"/>
        <v/>
      </c>
      <c r="BX514" s="37" t="str">
        <f t="shared" si="417"/>
        <v/>
      </c>
      <c r="BY514" s="37" t="str">
        <f t="shared" si="418"/>
        <v/>
      </c>
      <c r="BZ514" s="37" t="str">
        <f t="shared" si="419"/>
        <v/>
      </c>
      <c r="CA514" s="37" t="str">
        <f t="shared" si="420"/>
        <v/>
      </c>
      <c r="CB514" s="37" t="str">
        <f t="shared" si="421"/>
        <v/>
      </c>
      <c r="CC514" s="37" t="str">
        <f t="shared" si="422"/>
        <v/>
      </c>
      <c r="CD514" s="37" t="str">
        <f t="shared" si="423"/>
        <v/>
      </c>
      <c r="CE514" s="37" t="str">
        <f t="shared" si="424"/>
        <v/>
      </c>
      <c r="CF514" s="37" t="str">
        <f t="shared" si="425"/>
        <v/>
      </c>
      <c r="CG514" s="37" t="str">
        <f t="shared" si="426"/>
        <v/>
      </c>
      <c r="CH514" s="37" t="str">
        <f t="shared" si="427"/>
        <v/>
      </c>
      <c r="CI514" s="37" t="str">
        <f t="shared" si="428"/>
        <v/>
      </c>
    </row>
    <row r="515" spans="1:87" ht="12.75">
      <c r="A515" s="16"/>
      <c r="B515" s="14" t="str">
        <f>'Gene Table'!E514</f>
        <v>FANCA</v>
      </c>
      <c r="C515" s="14" t="s">
        <v>133</v>
      </c>
      <c r="D515" s="15" t="str">
        <f>IF(SUM('Test Sample Data'!D$3:D$98)&gt;10,IF(AND(ISNUMBER('Test Sample Data'!D514),'Test Sample Data'!D514&lt;$B$1,'Test Sample Data'!D514&gt;0),'Test Sample Data'!D514,$B$1),"")</f>
        <v/>
      </c>
      <c r="E515" s="15" t="str">
        <f>IF(SUM('Test Sample Data'!E$3:E$98)&gt;10,IF(AND(ISNUMBER('Test Sample Data'!E514),'Test Sample Data'!E514&lt;$B$1,'Test Sample Data'!E514&gt;0),'Test Sample Data'!E514,$B$1),"")</f>
        <v/>
      </c>
      <c r="F515" s="15" t="str">
        <f>IF(SUM('Test Sample Data'!F$3:F$98)&gt;10,IF(AND(ISNUMBER('Test Sample Data'!F514),'Test Sample Data'!F514&lt;$B$1,'Test Sample Data'!F514&gt;0),'Test Sample Data'!F514,$B$1),"")</f>
        <v/>
      </c>
      <c r="G515" s="15" t="str">
        <f>IF(SUM('Test Sample Data'!G$3:G$98)&gt;10,IF(AND(ISNUMBER('Test Sample Data'!G514),'Test Sample Data'!G514&lt;$B$1,'Test Sample Data'!G514&gt;0),'Test Sample Data'!G514,$B$1),"")</f>
        <v/>
      </c>
      <c r="H515" s="15" t="str">
        <f>IF(SUM('Test Sample Data'!H$3:H$98)&gt;10,IF(AND(ISNUMBER('Test Sample Data'!H514),'Test Sample Data'!H514&lt;$B$1,'Test Sample Data'!H514&gt;0),'Test Sample Data'!H514,$B$1),"")</f>
        <v/>
      </c>
      <c r="I515" s="15" t="str">
        <f>IF(SUM('Test Sample Data'!I$3:I$98)&gt;10,IF(AND(ISNUMBER('Test Sample Data'!I514),'Test Sample Data'!I514&lt;$B$1,'Test Sample Data'!I514&gt;0),'Test Sample Data'!I514,$B$1),"")</f>
        <v/>
      </c>
      <c r="J515" s="15" t="str">
        <f>IF(SUM('Test Sample Data'!J$3:J$98)&gt;10,IF(AND(ISNUMBER('Test Sample Data'!J514),'Test Sample Data'!J514&lt;$B$1,'Test Sample Data'!J514&gt;0),'Test Sample Data'!J514,$B$1),"")</f>
        <v/>
      </c>
      <c r="K515" s="15" t="str">
        <f>IF(SUM('Test Sample Data'!K$3:K$98)&gt;10,IF(AND(ISNUMBER('Test Sample Data'!K514),'Test Sample Data'!K514&lt;$B$1,'Test Sample Data'!K514&gt;0),'Test Sample Data'!K514,$B$1),"")</f>
        <v/>
      </c>
      <c r="L515" s="15" t="str">
        <f>IF(SUM('Test Sample Data'!L$3:L$98)&gt;10,IF(AND(ISNUMBER('Test Sample Data'!L514),'Test Sample Data'!L514&lt;$B$1,'Test Sample Data'!L514&gt;0),'Test Sample Data'!L514,$B$1),"")</f>
        <v/>
      </c>
      <c r="M515" s="15" t="str">
        <f>IF(SUM('Test Sample Data'!M$3:M$98)&gt;10,IF(AND(ISNUMBER('Test Sample Data'!M514),'Test Sample Data'!M514&lt;$B$1,'Test Sample Data'!M514&gt;0),'Test Sample Data'!M514,$B$1),"")</f>
        <v/>
      </c>
      <c r="N515" s="15" t="str">
        <f>'Gene Table'!E514</f>
        <v>FANCA</v>
      </c>
      <c r="O515" s="14" t="s">
        <v>133</v>
      </c>
      <c r="P515" s="15" t="str">
        <f>IF(SUM('Control Sample Data'!D$3:D$98)&gt;10,IF(AND(ISNUMBER('Control Sample Data'!D514),'Control Sample Data'!D514&lt;$B$1,'Control Sample Data'!D514&gt;0),'Control Sample Data'!D514,$B$1),"")</f>
        <v/>
      </c>
      <c r="Q515" s="15" t="str">
        <f>IF(SUM('Control Sample Data'!E$3:E$98)&gt;10,IF(AND(ISNUMBER('Control Sample Data'!E514),'Control Sample Data'!E514&lt;$B$1,'Control Sample Data'!E514&gt;0),'Control Sample Data'!E514,$B$1),"")</f>
        <v/>
      </c>
      <c r="R515" s="15" t="str">
        <f>IF(SUM('Control Sample Data'!F$3:F$98)&gt;10,IF(AND(ISNUMBER('Control Sample Data'!F514),'Control Sample Data'!F514&lt;$B$1,'Control Sample Data'!F514&gt;0),'Control Sample Data'!F514,$B$1),"")</f>
        <v/>
      </c>
      <c r="S515" s="15" t="str">
        <f>IF(SUM('Control Sample Data'!G$3:G$98)&gt;10,IF(AND(ISNUMBER('Control Sample Data'!G514),'Control Sample Data'!G514&lt;$B$1,'Control Sample Data'!G514&gt;0),'Control Sample Data'!G514,$B$1),"")</f>
        <v/>
      </c>
      <c r="T515" s="15" t="str">
        <f>IF(SUM('Control Sample Data'!H$3:H$98)&gt;10,IF(AND(ISNUMBER('Control Sample Data'!H514),'Control Sample Data'!H514&lt;$B$1,'Control Sample Data'!H514&gt;0),'Control Sample Data'!H514,$B$1),"")</f>
        <v/>
      </c>
      <c r="U515" s="15" t="str">
        <f>IF(SUM('Control Sample Data'!I$3:I$98)&gt;10,IF(AND(ISNUMBER('Control Sample Data'!I514),'Control Sample Data'!I514&lt;$B$1,'Control Sample Data'!I514&gt;0),'Control Sample Data'!I514,$B$1),"")</f>
        <v/>
      </c>
      <c r="V515" s="15" t="str">
        <f>IF(SUM('Control Sample Data'!J$3:J$98)&gt;10,IF(AND(ISNUMBER('Control Sample Data'!J514),'Control Sample Data'!J514&lt;$B$1,'Control Sample Data'!J514&gt;0),'Control Sample Data'!J514,$B$1),"")</f>
        <v/>
      </c>
      <c r="W515" s="15" t="str">
        <f>IF(SUM('Control Sample Data'!K$3:K$98)&gt;10,IF(AND(ISNUMBER('Control Sample Data'!K514),'Control Sample Data'!K514&lt;$B$1,'Control Sample Data'!K514&gt;0),'Control Sample Data'!K514,$B$1),"")</f>
        <v/>
      </c>
      <c r="X515" s="15" t="str">
        <f>IF(SUM('Control Sample Data'!L$3:L$98)&gt;10,IF(AND(ISNUMBER('Control Sample Data'!L514),'Control Sample Data'!L514&lt;$B$1,'Control Sample Data'!L514&gt;0),'Control Sample Data'!L514,$B$1),"")</f>
        <v/>
      </c>
      <c r="Y515" s="15" t="str">
        <f>IF(SUM('Control Sample Data'!M$3:M$98)&gt;10,IF(AND(ISNUMBER('Control Sample Data'!M514),'Control Sample Data'!M514&lt;$B$1,'Control Sample Data'!M514&gt;0),'Control Sample Data'!M514,$B$1),"")</f>
        <v/>
      </c>
      <c r="AT515" s="34" t="str">
        <f t="shared" si="440"/>
        <v/>
      </c>
      <c r="AU515" s="34" t="str">
        <f t="shared" si="441"/>
        <v/>
      </c>
      <c r="AV515" s="34" t="str">
        <f t="shared" si="442"/>
        <v/>
      </c>
      <c r="AW515" s="34" t="str">
        <f t="shared" si="443"/>
        <v/>
      </c>
      <c r="AX515" s="34" t="str">
        <f t="shared" si="444"/>
        <v/>
      </c>
      <c r="AY515" s="34" t="str">
        <f t="shared" si="445"/>
        <v/>
      </c>
      <c r="AZ515" s="34" t="str">
        <f t="shared" si="446"/>
        <v/>
      </c>
      <c r="BA515" s="34" t="str">
        <f t="shared" si="447"/>
        <v/>
      </c>
      <c r="BB515" s="34" t="str">
        <f t="shared" si="448"/>
        <v/>
      </c>
      <c r="BC515" s="34" t="str">
        <f t="shared" si="449"/>
        <v/>
      </c>
      <c r="BD515" s="34" t="str">
        <f t="shared" si="450"/>
        <v/>
      </c>
      <c r="BE515" s="34" t="str">
        <f t="shared" si="451"/>
        <v/>
      </c>
      <c r="BF515" s="34" t="str">
        <f t="shared" si="452"/>
        <v/>
      </c>
      <c r="BG515" s="34" t="str">
        <f t="shared" si="453"/>
        <v/>
      </c>
      <c r="BH515" s="34" t="str">
        <f t="shared" si="454"/>
        <v/>
      </c>
      <c r="BI515" s="34" t="str">
        <f t="shared" si="455"/>
        <v/>
      </c>
      <c r="BJ515" s="34" t="str">
        <f t="shared" si="456"/>
        <v/>
      </c>
      <c r="BK515" s="34" t="str">
        <f t="shared" si="457"/>
        <v/>
      </c>
      <c r="BL515" s="34" t="str">
        <f t="shared" si="458"/>
        <v/>
      </c>
      <c r="BM515" s="34" t="str">
        <f t="shared" si="459"/>
        <v/>
      </c>
      <c r="BN515" s="36" t="e">
        <f t="shared" si="397"/>
        <v>#DIV/0!</v>
      </c>
      <c r="BO515" s="36" t="e">
        <f t="shared" si="398"/>
        <v>#DIV/0!</v>
      </c>
      <c r="BP515" s="37" t="str">
        <f t="shared" si="409"/>
        <v/>
      </c>
      <c r="BQ515" s="37" t="str">
        <f t="shared" si="410"/>
        <v/>
      </c>
      <c r="BR515" s="37" t="str">
        <f t="shared" si="411"/>
        <v/>
      </c>
      <c r="BS515" s="37" t="str">
        <f t="shared" si="412"/>
        <v/>
      </c>
      <c r="BT515" s="37" t="str">
        <f t="shared" si="413"/>
        <v/>
      </c>
      <c r="BU515" s="37" t="str">
        <f t="shared" si="414"/>
        <v/>
      </c>
      <c r="BV515" s="37" t="str">
        <f t="shared" si="415"/>
        <v/>
      </c>
      <c r="BW515" s="37" t="str">
        <f t="shared" si="416"/>
        <v/>
      </c>
      <c r="BX515" s="37" t="str">
        <f t="shared" si="417"/>
        <v/>
      </c>
      <c r="BY515" s="37" t="str">
        <f t="shared" si="418"/>
        <v/>
      </c>
      <c r="BZ515" s="37" t="str">
        <f t="shared" si="419"/>
        <v/>
      </c>
      <c r="CA515" s="37" t="str">
        <f t="shared" si="420"/>
        <v/>
      </c>
      <c r="CB515" s="37" t="str">
        <f t="shared" si="421"/>
        <v/>
      </c>
      <c r="CC515" s="37" t="str">
        <f t="shared" si="422"/>
        <v/>
      </c>
      <c r="CD515" s="37" t="str">
        <f t="shared" si="423"/>
        <v/>
      </c>
      <c r="CE515" s="37" t="str">
        <f t="shared" si="424"/>
        <v/>
      </c>
      <c r="CF515" s="37" t="str">
        <f t="shared" si="425"/>
        <v/>
      </c>
      <c r="CG515" s="37" t="str">
        <f t="shared" si="426"/>
        <v/>
      </c>
      <c r="CH515" s="37" t="str">
        <f t="shared" si="427"/>
        <v/>
      </c>
      <c r="CI515" s="37" t="str">
        <f t="shared" si="428"/>
        <v/>
      </c>
    </row>
    <row r="516" spans="1:87" ht="12.75">
      <c r="A516" s="16"/>
      <c r="B516" s="14" t="str">
        <f>'Gene Table'!E515</f>
        <v>ESRRG</v>
      </c>
      <c r="C516" s="14" t="s">
        <v>137</v>
      </c>
      <c r="D516" s="15" t="str">
        <f>IF(SUM('Test Sample Data'!D$3:D$98)&gt;10,IF(AND(ISNUMBER('Test Sample Data'!D515),'Test Sample Data'!D515&lt;$B$1,'Test Sample Data'!D515&gt;0),'Test Sample Data'!D515,$B$1),"")</f>
        <v/>
      </c>
      <c r="E516" s="15" t="str">
        <f>IF(SUM('Test Sample Data'!E$3:E$98)&gt;10,IF(AND(ISNUMBER('Test Sample Data'!E515),'Test Sample Data'!E515&lt;$B$1,'Test Sample Data'!E515&gt;0),'Test Sample Data'!E515,$B$1),"")</f>
        <v/>
      </c>
      <c r="F516" s="15" t="str">
        <f>IF(SUM('Test Sample Data'!F$3:F$98)&gt;10,IF(AND(ISNUMBER('Test Sample Data'!F515),'Test Sample Data'!F515&lt;$B$1,'Test Sample Data'!F515&gt;0),'Test Sample Data'!F515,$B$1),"")</f>
        <v/>
      </c>
      <c r="G516" s="15" t="str">
        <f>IF(SUM('Test Sample Data'!G$3:G$98)&gt;10,IF(AND(ISNUMBER('Test Sample Data'!G515),'Test Sample Data'!G515&lt;$B$1,'Test Sample Data'!G515&gt;0),'Test Sample Data'!G515,$B$1),"")</f>
        <v/>
      </c>
      <c r="H516" s="15" t="str">
        <f>IF(SUM('Test Sample Data'!H$3:H$98)&gt;10,IF(AND(ISNUMBER('Test Sample Data'!H515),'Test Sample Data'!H515&lt;$B$1,'Test Sample Data'!H515&gt;0),'Test Sample Data'!H515,$B$1),"")</f>
        <v/>
      </c>
      <c r="I516" s="15" t="str">
        <f>IF(SUM('Test Sample Data'!I$3:I$98)&gt;10,IF(AND(ISNUMBER('Test Sample Data'!I515),'Test Sample Data'!I515&lt;$B$1,'Test Sample Data'!I515&gt;0),'Test Sample Data'!I515,$B$1),"")</f>
        <v/>
      </c>
      <c r="J516" s="15" t="str">
        <f>IF(SUM('Test Sample Data'!J$3:J$98)&gt;10,IF(AND(ISNUMBER('Test Sample Data'!J515),'Test Sample Data'!J515&lt;$B$1,'Test Sample Data'!J515&gt;0),'Test Sample Data'!J515,$B$1),"")</f>
        <v/>
      </c>
      <c r="K516" s="15" t="str">
        <f>IF(SUM('Test Sample Data'!K$3:K$98)&gt;10,IF(AND(ISNUMBER('Test Sample Data'!K515),'Test Sample Data'!K515&lt;$B$1,'Test Sample Data'!K515&gt;0),'Test Sample Data'!K515,$B$1),"")</f>
        <v/>
      </c>
      <c r="L516" s="15" t="str">
        <f>IF(SUM('Test Sample Data'!L$3:L$98)&gt;10,IF(AND(ISNUMBER('Test Sample Data'!L515),'Test Sample Data'!L515&lt;$B$1,'Test Sample Data'!L515&gt;0),'Test Sample Data'!L515,$B$1),"")</f>
        <v/>
      </c>
      <c r="M516" s="15" t="str">
        <f>IF(SUM('Test Sample Data'!M$3:M$98)&gt;10,IF(AND(ISNUMBER('Test Sample Data'!M515),'Test Sample Data'!M515&lt;$B$1,'Test Sample Data'!M515&gt;0),'Test Sample Data'!M515,$B$1),"")</f>
        <v/>
      </c>
      <c r="N516" s="15" t="str">
        <f>'Gene Table'!E515</f>
        <v>ESRRG</v>
      </c>
      <c r="O516" s="14" t="s">
        <v>137</v>
      </c>
      <c r="P516" s="15" t="str">
        <f>IF(SUM('Control Sample Data'!D$3:D$98)&gt;10,IF(AND(ISNUMBER('Control Sample Data'!D515),'Control Sample Data'!D515&lt;$B$1,'Control Sample Data'!D515&gt;0),'Control Sample Data'!D515,$B$1),"")</f>
        <v/>
      </c>
      <c r="Q516" s="15" t="str">
        <f>IF(SUM('Control Sample Data'!E$3:E$98)&gt;10,IF(AND(ISNUMBER('Control Sample Data'!E515),'Control Sample Data'!E515&lt;$B$1,'Control Sample Data'!E515&gt;0),'Control Sample Data'!E515,$B$1),"")</f>
        <v/>
      </c>
      <c r="R516" s="15" t="str">
        <f>IF(SUM('Control Sample Data'!F$3:F$98)&gt;10,IF(AND(ISNUMBER('Control Sample Data'!F515),'Control Sample Data'!F515&lt;$B$1,'Control Sample Data'!F515&gt;0),'Control Sample Data'!F515,$B$1),"")</f>
        <v/>
      </c>
      <c r="S516" s="15" t="str">
        <f>IF(SUM('Control Sample Data'!G$3:G$98)&gt;10,IF(AND(ISNUMBER('Control Sample Data'!G515),'Control Sample Data'!G515&lt;$B$1,'Control Sample Data'!G515&gt;0),'Control Sample Data'!G515,$B$1),"")</f>
        <v/>
      </c>
      <c r="T516" s="15" t="str">
        <f>IF(SUM('Control Sample Data'!H$3:H$98)&gt;10,IF(AND(ISNUMBER('Control Sample Data'!H515),'Control Sample Data'!H515&lt;$B$1,'Control Sample Data'!H515&gt;0),'Control Sample Data'!H515,$B$1),"")</f>
        <v/>
      </c>
      <c r="U516" s="15" t="str">
        <f>IF(SUM('Control Sample Data'!I$3:I$98)&gt;10,IF(AND(ISNUMBER('Control Sample Data'!I515),'Control Sample Data'!I515&lt;$B$1,'Control Sample Data'!I515&gt;0),'Control Sample Data'!I515,$B$1),"")</f>
        <v/>
      </c>
      <c r="V516" s="15" t="str">
        <f>IF(SUM('Control Sample Data'!J$3:J$98)&gt;10,IF(AND(ISNUMBER('Control Sample Data'!J515),'Control Sample Data'!J515&lt;$B$1,'Control Sample Data'!J515&gt;0),'Control Sample Data'!J515,$B$1),"")</f>
        <v/>
      </c>
      <c r="W516" s="15" t="str">
        <f>IF(SUM('Control Sample Data'!K$3:K$98)&gt;10,IF(AND(ISNUMBER('Control Sample Data'!K515),'Control Sample Data'!K515&lt;$B$1,'Control Sample Data'!K515&gt;0),'Control Sample Data'!K515,$B$1),"")</f>
        <v/>
      </c>
      <c r="X516" s="15" t="str">
        <f>IF(SUM('Control Sample Data'!L$3:L$98)&gt;10,IF(AND(ISNUMBER('Control Sample Data'!L515),'Control Sample Data'!L515&lt;$B$1,'Control Sample Data'!L515&gt;0),'Control Sample Data'!L515,$B$1),"")</f>
        <v/>
      </c>
      <c r="Y516" s="15" t="str">
        <f>IF(SUM('Control Sample Data'!M$3:M$98)&gt;10,IF(AND(ISNUMBER('Control Sample Data'!M515),'Control Sample Data'!M515&lt;$B$1,'Control Sample Data'!M515&gt;0),'Control Sample Data'!M515,$B$1),"")</f>
        <v/>
      </c>
      <c r="AT516" s="34" t="str">
        <f t="shared" si="440"/>
        <v/>
      </c>
      <c r="AU516" s="34" t="str">
        <f t="shared" si="441"/>
        <v/>
      </c>
      <c r="AV516" s="34" t="str">
        <f t="shared" si="442"/>
        <v/>
      </c>
      <c r="AW516" s="34" t="str">
        <f t="shared" si="443"/>
        <v/>
      </c>
      <c r="AX516" s="34" t="str">
        <f t="shared" si="444"/>
        <v/>
      </c>
      <c r="AY516" s="34" t="str">
        <f t="shared" si="445"/>
        <v/>
      </c>
      <c r="AZ516" s="34" t="str">
        <f t="shared" si="446"/>
        <v/>
      </c>
      <c r="BA516" s="34" t="str">
        <f t="shared" si="447"/>
        <v/>
      </c>
      <c r="BB516" s="34" t="str">
        <f t="shared" si="448"/>
        <v/>
      </c>
      <c r="BC516" s="34" t="str">
        <f t="shared" si="449"/>
        <v/>
      </c>
      <c r="BD516" s="34" t="str">
        <f t="shared" si="450"/>
        <v/>
      </c>
      <c r="BE516" s="34" t="str">
        <f t="shared" si="451"/>
        <v/>
      </c>
      <c r="BF516" s="34" t="str">
        <f t="shared" si="452"/>
        <v/>
      </c>
      <c r="BG516" s="34" t="str">
        <f t="shared" si="453"/>
        <v/>
      </c>
      <c r="BH516" s="34" t="str">
        <f t="shared" si="454"/>
        <v/>
      </c>
      <c r="BI516" s="34" t="str">
        <f t="shared" si="455"/>
        <v/>
      </c>
      <c r="BJ516" s="34" t="str">
        <f t="shared" si="456"/>
        <v/>
      </c>
      <c r="BK516" s="34" t="str">
        <f t="shared" si="457"/>
        <v/>
      </c>
      <c r="BL516" s="34" t="str">
        <f t="shared" si="458"/>
        <v/>
      </c>
      <c r="BM516" s="34" t="str">
        <f t="shared" si="459"/>
        <v/>
      </c>
      <c r="BN516" s="36" t="e">
        <f aca="true" t="shared" si="461" ref="BN516:BN579">AVERAGE(AT516:BC516)</f>
        <v>#DIV/0!</v>
      </c>
      <c r="BO516" s="36" t="e">
        <f aca="true" t="shared" si="462" ref="BO516:BO579">AVERAGE(BD516:BM516)</f>
        <v>#DIV/0!</v>
      </c>
      <c r="BP516" s="37" t="str">
        <f t="shared" si="409"/>
        <v/>
      </c>
      <c r="BQ516" s="37" t="str">
        <f t="shared" si="410"/>
        <v/>
      </c>
      <c r="BR516" s="37" t="str">
        <f t="shared" si="411"/>
        <v/>
      </c>
      <c r="BS516" s="37" t="str">
        <f t="shared" si="412"/>
        <v/>
      </c>
      <c r="BT516" s="37" t="str">
        <f t="shared" si="413"/>
        <v/>
      </c>
      <c r="BU516" s="37" t="str">
        <f t="shared" si="414"/>
        <v/>
      </c>
      <c r="BV516" s="37" t="str">
        <f t="shared" si="415"/>
        <v/>
      </c>
      <c r="BW516" s="37" t="str">
        <f t="shared" si="416"/>
        <v/>
      </c>
      <c r="BX516" s="37" t="str">
        <f t="shared" si="417"/>
        <v/>
      </c>
      <c r="BY516" s="37" t="str">
        <f t="shared" si="418"/>
        <v/>
      </c>
      <c r="BZ516" s="37" t="str">
        <f t="shared" si="419"/>
        <v/>
      </c>
      <c r="CA516" s="37" t="str">
        <f t="shared" si="420"/>
        <v/>
      </c>
      <c r="CB516" s="37" t="str">
        <f t="shared" si="421"/>
        <v/>
      </c>
      <c r="CC516" s="37" t="str">
        <f t="shared" si="422"/>
        <v/>
      </c>
      <c r="CD516" s="37" t="str">
        <f t="shared" si="423"/>
        <v/>
      </c>
      <c r="CE516" s="37" t="str">
        <f t="shared" si="424"/>
        <v/>
      </c>
      <c r="CF516" s="37" t="str">
        <f t="shared" si="425"/>
        <v/>
      </c>
      <c r="CG516" s="37" t="str">
        <f t="shared" si="426"/>
        <v/>
      </c>
      <c r="CH516" s="37" t="str">
        <f t="shared" si="427"/>
        <v/>
      </c>
      <c r="CI516" s="37" t="str">
        <f t="shared" si="428"/>
        <v/>
      </c>
    </row>
    <row r="517" spans="1:87" ht="12.75">
      <c r="A517" s="16"/>
      <c r="B517" s="14" t="str">
        <f>'Gene Table'!E516</f>
        <v>AKT1</v>
      </c>
      <c r="C517" s="14" t="s">
        <v>141</v>
      </c>
      <c r="D517" s="15" t="str">
        <f>IF(SUM('Test Sample Data'!D$3:D$98)&gt;10,IF(AND(ISNUMBER('Test Sample Data'!D516),'Test Sample Data'!D516&lt;$B$1,'Test Sample Data'!D516&gt;0),'Test Sample Data'!D516,$B$1),"")</f>
        <v/>
      </c>
      <c r="E517" s="15" t="str">
        <f>IF(SUM('Test Sample Data'!E$3:E$98)&gt;10,IF(AND(ISNUMBER('Test Sample Data'!E516),'Test Sample Data'!E516&lt;$B$1,'Test Sample Data'!E516&gt;0),'Test Sample Data'!E516,$B$1),"")</f>
        <v/>
      </c>
      <c r="F517" s="15" t="str">
        <f>IF(SUM('Test Sample Data'!F$3:F$98)&gt;10,IF(AND(ISNUMBER('Test Sample Data'!F516),'Test Sample Data'!F516&lt;$B$1,'Test Sample Data'!F516&gt;0),'Test Sample Data'!F516,$B$1),"")</f>
        <v/>
      </c>
      <c r="G517" s="15" t="str">
        <f>IF(SUM('Test Sample Data'!G$3:G$98)&gt;10,IF(AND(ISNUMBER('Test Sample Data'!G516),'Test Sample Data'!G516&lt;$B$1,'Test Sample Data'!G516&gt;0),'Test Sample Data'!G516,$B$1),"")</f>
        <v/>
      </c>
      <c r="H517" s="15" t="str">
        <f>IF(SUM('Test Sample Data'!H$3:H$98)&gt;10,IF(AND(ISNUMBER('Test Sample Data'!H516),'Test Sample Data'!H516&lt;$B$1,'Test Sample Data'!H516&gt;0),'Test Sample Data'!H516,$B$1),"")</f>
        <v/>
      </c>
      <c r="I517" s="15" t="str">
        <f>IF(SUM('Test Sample Data'!I$3:I$98)&gt;10,IF(AND(ISNUMBER('Test Sample Data'!I516),'Test Sample Data'!I516&lt;$B$1,'Test Sample Data'!I516&gt;0),'Test Sample Data'!I516,$B$1),"")</f>
        <v/>
      </c>
      <c r="J517" s="15" t="str">
        <f>IF(SUM('Test Sample Data'!J$3:J$98)&gt;10,IF(AND(ISNUMBER('Test Sample Data'!J516),'Test Sample Data'!J516&lt;$B$1,'Test Sample Data'!J516&gt;0),'Test Sample Data'!J516,$B$1),"")</f>
        <v/>
      </c>
      <c r="K517" s="15" t="str">
        <f>IF(SUM('Test Sample Data'!K$3:K$98)&gt;10,IF(AND(ISNUMBER('Test Sample Data'!K516),'Test Sample Data'!K516&lt;$B$1,'Test Sample Data'!K516&gt;0),'Test Sample Data'!K516,$B$1),"")</f>
        <v/>
      </c>
      <c r="L517" s="15" t="str">
        <f>IF(SUM('Test Sample Data'!L$3:L$98)&gt;10,IF(AND(ISNUMBER('Test Sample Data'!L516),'Test Sample Data'!L516&lt;$B$1,'Test Sample Data'!L516&gt;0),'Test Sample Data'!L516,$B$1),"")</f>
        <v/>
      </c>
      <c r="M517" s="15" t="str">
        <f>IF(SUM('Test Sample Data'!M$3:M$98)&gt;10,IF(AND(ISNUMBER('Test Sample Data'!M516),'Test Sample Data'!M516&lt;$B$1,'Test Sample Data'!M516&gt;0),'Test Sample Data'!M516,$B$1),"")</f>
        <v/>
      </c>
      <c r="N517" s="15" t="str">
        <f>'Gene Table'!E516</f>
        <v>AKT1</v>
      </c>
      <c r="O517" s="14" t="s">
        <v>141</v>
      </c>
      <c r="P517" s="15" t="str">
        <f>IF(SUM('Control Sample Data'!D$3:D$98)&gt;10,IF(AND(ISNUMBER('Control Sample Data'!D516),'Control Sample Data'!D516&lt;$B$1,'Control Sample Data'!D516&gt;0),'Control Sample Data'!D516,$B$1),"")</f>
        <v/>
      </c>
      <c r="Q517" s="15" t="str">
        <f>IF(SUM('Control Sample Data'!E$3:E$98)&gt;10,IF(AND(ISNUMBER('Control Sample Data'!E516),'Control Sample Data'!E516&lt;$B$1,'Control Sample Data'!E516&gt;0),'Control Sample Data'!E516,$B$1),"")</f>
        <v/>
      </c>
      <c r="R517" s="15" t="str">
        <f>IF(SUM('Control Sample Data'!F$3:F$98)&gt;10,IF(AND(ISNUMBER('Control Sample Data'!F516),'Control Sample Data'!F516&lt;$B$1,'Control Sample Data'!F516&gt;0),'Control Sample Data'!F516,$B$1),"")</f>
        <v/>
      </c>
      <c r="S517" s="15" t="str">
        <f>IF(SUM('Control Sample Data'!G$3:G$98)&gt;10,IF(AND(ISNUMBER('Control Sample Data'!G516),'Control Sample Data'!G516&lt;$B$1,'Control Sample Data'!G516&gt;0),'Control Sample Data'!G516,$B$1),"")</f>
        <v/>
      </c>
      <c r="T517" s="15" t="str">
        <f>IF(SUM('Control Sample Data'!H$3:H$98)&gt;10,IF(AND(ISNUMBER('Control Sample Data'!H516),'Control Sample Data'!H516&lt;$B$1,'Control Sample Data'!H516&gt;0),'Control Sample Data'!H516,$B$1),"")</f>
        <v/>
      </c>
      <c r="U517" s="15" t="str">
        <f>IF(SUM('Control Sample Data'!I$3:I$98)&gt;10,IF(AND(ISNUMBER('Control Sample Data'!I516),'Control Sample Data'!I516&lt;$B$1,'Control Sample Data'!I516&gt;0),'Control Sample Data'!I516,$B$1),"")</f>
        <v/>
      </c>
      <c r="V517" s="15" t="str">
        <f>IF(SUM('Control Sample Data'!J$3:J$98)&gt;10,IF(AND(ISNUMBER('Control Sample Data'!J516),'Control Sample Data'!J516&lt;$B$1,'Control Sample Data'!J516&gt;0),'Control Sample Data'!J516,$B$1),"")</f>
        <v/>
      </c>
      <c r="W517" s="15" t="str">
        <f>IF(SUM('Control Sample Data'!K$3:K$98)&gt;10,IF(AND(ISNUMBER('Control Sample Data'!K516),'Control Sample Data'!K516&lt;$B$1,'Control Sample Data'!K516&gt;0),'Control Sample Data'!K516,$B$1),"")</f>
        <v/>
      </c>
      <c r="X517" s="15" t="str">
        <f>IF(SUM('Control Sample Data'!L$3:L$98)&gt;10,IF(AND(ISNUMBER('Control Sample Data'!L516),'Control Sample Data'!L516&lt;$B$1,'Control Sample Data'!L516&gt;0),'Control Sample Data'!L516,$B$1),"")</f>
        <v/>
      </c>
      <c r="Y517" s="15" t="str">
        <f>IF(SUM('Control Sample Data'!M$3:M$98)&gt;10,IF(AND(ISNUMBER('Control Sample Data'!M516),'Control Sample Data'!M516&lt;$B$1,'Control Sample Data'!M516&gt;0),'Control Sample Data'!M516,$B$1),"")</f>
        <v/>
      </c>
      <c r="AT517" s="34" t="str">
        <f t="shared" si="440"/>
        <v/>
      </c>
      <c r="AU517" s="34" t="str">
        <f t="shared" si="441"/>
        <v/>
      </c>
      <c r="AV517" s="34" t="str">
        <f t="shared" si="442"/>
        <v/>
      </c>
      <c r="AW517" s="34" t="str">
        <f t="shared" si="443"/>
        <v/>
      </c>
      <c r="AX517" s="34" t="str">
        <f t="shared" si="444"/>
        <v/>
      </c>
      <c r="AY517" s="34" t="str">
        <f t="shared" si="445"/>
        <v/>
      </c>
      <c r="AZ517" s="34" t="str">
        <f t="shared" si="446"/>
        <v/>
      </c>
      <c r="BA517" s="34" t="str">
        <f t="shared" si="447"/>
        <v/>
      </c>
      <c r="BB517" s="34" t="str">
        <f t="shared" si="448"/>
        <v/>
      </c>
      <c r="BC517" s="34" t="str">
        <f t="shared" si="449"/>
        <v/>
      </c>
      <c r="BD517" s="34" t="str">
        <f t="shared" si="450"/>
        <v/>
      </c>
      <c r="BE517" s="34" t="str">
        <f t="shared" si="451"/>
        <v/>
      </c>
      <c r="BF517" s="34" t="str">
        <f t="shared" si="452"/>
        <v/>
      </c>
      <c r="BG517" s="34" t="str">
        <f t="shared" si="453"/>
        <v/>
      </c>
      <c r="BH517" s="34" t="str">
        <f t="shared" si="454"/>
        <v/>
      </c>
      <c r="BI517" s="34" t="str">
        <f t="shared" si="455"/>
        <v/>
      </c>
      <c r="BJ517" s="34" t="str">
        <f t="shared" si="456"/>
        <v/>
      </c>
      <c r="BK517" s="34" t="str">
        <f t="shared" si="457"/>
        <v/>
      </c>
      <c r="BL517" s="34" t="str">
        <f t="shared" si="458"/>
        <v/>
      </c>
      <c r="BM517" s="34" t="str">
        <f t="shared" si="459"/>
        <v/>
      </c>
      <c r="BN517" s="36" t="e">
        <f t="shared" si="461"/>
        <v>#DIV/0!</v>
      </c>
      <c r="BO517" s="36" t="e">
        <f t="shared" si="462"/>
        <v>#DIV/0!</v>
      </c>
      <c r="BP517" s="37" t="str">
        <f aca="true" t="shared" si="463" ref="BP517:BP579">IF(ISNUMBER(AT517),POWER(2,-AT517),"")</f>
        <v/>
      </c>
      <c r="BQ517" s="37" t="str">
        <f aca="true" t="shared" si="464" ref="BQ517:BQ579">IF(ISNUMBER(AU517),POWER(2,-AU517),"")</f>
        <v/>
      </c>
      <c r="BR517" s="37" t="str">
        <f aca="true" t="shared" si="465" ref="BR517:BR579">IF(ISNUMBER(AV517),POWER(2,-AV517),"")</f>
        <v/>
      </c>
      <c r="BS517" s="37" t="str">
        <f aca="true" t="shared" si="466" ref="BS517:BS579">IF(ISNUMBER(AW517),POWER(2,-AW517),"")</f>
        <v/>
      </c>
      <c r="BT517" s="37" t="str">
        <f aca="true" t="shared" si="467" ref="BT517:BT579">IF(ISNUMBER(AX517),POWER(2,-AX517),"")</f>
        <v/>
      </c>
      <c r="BU517" s="37" t="str">
        <f aca="true" t="shared" si="468" ref="BU517:BU579">IF(ISNUMBER(AY517),POWER(2,-AY517),"")</f>
        <v/>
      </c>
      <c r="BV517" s="37" t="str">
        <f aca="true" t="shared" si="469" ref="BV517:BV579">IF(ISNUMBER(AZ517),POWER(2,-AZ517),"")</f>
        <v/>
      </c>
      <c r="BW517" s="37" t="str">
        <f aca="true" t="shared" si="470" ref="BW517:BW579">IF(ISNUMBER(BA517),POWER(2,-BA517),"")</f>
        <v/>
      </c>
      <c r="BX517" s="37" t="str">
        <f aca="true" t="shared" si="471" ref="BX517:BX579">IF(ISNUMBER(BB517),POWER(2,-BB517),"")</f>
        <v/>
      </c>
      <c r="BY517" s="37" t="str">
        <f aca="true" t="shared" si="472" ref="BY517:BY579">IF(ISNUMBER(BC517),POWER(2,-BC517),"")</f>
        <v/>
      </c>
      <c r="BZ517" s="37" t="str">
        <f aca="true" t="shared" si="473" ref="BZ517:BZ579">IF(ISNUMBER(BD517),POWER(2,-BD517),"")</f>
        <v/>
      </c>
      <c r="CA517" s="37" t="str">
        <f aca="true" t="shared" si="474" ref="CA517:CA579">IF(ISNUMBER(BE517),POWER(2,-BE517),"")</f>
        <v/>
      </c>
      <c r="CB517" s="37" t="str">
        <f aca="true" t="shared" si="475" ref="CB517:CB579">IF(ISNUMBER(BF517),POWER(2,-BF517),"")</f>
        <v/>
      </c>
      <c r="CC517" s="37" t="str">
        <f aca="true" t="shared" si="476" ref="CC517:CC579">IF(ISNUMBER(BG517),POWER(2,-BG517),"")</f>
        <v/>
      </c>
      <c r="CD517" s="37" t="str">
        <f aca="true" t="shared" si="477" ref="CD517:CD579">IF(ISNUMBER(BH517),POWER(2,-BH517),"")</f>
        <v/>
      </c>
      <c r="CE517" s="37" t="str">
        <f aca="true" t="shared" si="478" ref="CE517:CE579">IF(ISNUMBER(BI517),POWER(2,-BI517),"")</f>
        <v/>
      </c>
      <c r="CF517" s="37" t="str">
        <f aca="true" t="shared" si="479" ref="CF517:CF579">IF(ISNUMBER(BJ517),POWER(2,-BJ517),"")</f>
        <v/>
      </c>
      <c r="CG517" s="37" t="str">
        <f aca="true" t="shared" si="480" ref="CG517:CG579">IF(ISNUMBER(BK517),POWER(2,-BK517),"")</f>
        <v/>
      </c>
      <c r="CH517" s="37" t="str">
        <f aca="true" t="shared" si="481" ref="CH517:CH579">IF(ISNUMBER(BL517),POWER(2,-BL517),"")</f>
        <v/>
      </c>
      <c r="CI517" s="37" t="str">
        <f aca="true" t="shared" si="482" ref="CI517:CI579">IF(ISNUMBER(BM517),POWER(2,-BM517),"")</f>
        <v/>
      </c>
    </row>
    <row r="518" spans="1:87" ht="12.75">
      <c r="A518" s="16"/>
      <c r="B518" s="14" t="str">
        <f>'Gene Table'!E517</f>
        <v>ABCA1</v>
      </c>
      <c r="C518" s="14" t="s">
        <v>145</v>
      </c>
      <c r="D518" s="15" t="str">
        <f>IF(SUM('Test Sample Data'!D$3:D$98)&gt;10,IF(AND(ISNUMBER('Test Sample Data'!D517),'Test Sample Data'!D517&lt;$B$1,'Test Sample Data'!D517&gt;0),'Test Sample Data'!D517,$B$1),"")</f>
        <v/>
      </c>
      <c r="E518" s="15" t="str">
        <f>IF(SUM('Test Sample Data'!E$3:E$98)&gt;10,IF(AND(ISNUMBER('Test Sample Data'!E517),'Test Sample Data'!E517&lt;$B$1,'Test Sample Data'!E517&gt;0),'Test Sample Data'!E517,$B$1),"")</f>
        <v/>
      </c>
      <c r="F518" s="15" t="str">
        <f>IF(SUM('Test Sample Data'!F$3:F$98)&gt;10,IF(AND(ISNUMBER('Test Sample Data'!F517),'Test Sample Data'!F517&lt;$B$1,'Test Sample Data'!F517&gt;0),'Test Sample Data'!F517,$B$1),"")</f>
        <v/>
      </c>
      <c r="G518" s="15" t="str">
        <f>IF(SUM('Test Sample Data'!G$3:G$98)&gt;10,IF(AND(ISNUMBER('Test Sample Data'!G517),'Test Sample Data'!G517&lt;$B$1,'Test Sample Data'!G517&gt;0),'Test Sample Data'!G517,$B$1),"")</f>
        <v/>
      </c>
      <c r="H518" s="15" t="str">
        <f>IF(SUM('Test Sample Data'!H$3:H$98)&gt;10,IF(AND(ISNUMBER('Test Sample Data'!H517),'Test Sample Data'!H517&lt;$B$1,'Test Sample Data'!H517&gt;0),'Test Sample Data'!H517,$B$1),"")</f>
        <v/>
      </c>
      <c r="I518" s="15" t="str">
        <f>IF(SUM('Test Sample Data'!I$3:I$98)&gt;10,IF(AND(ISNUMBER('Test Sample Data'!I517),'Test Sample Data'!I517&lt;$B$1,'Test Sample Data'!I517&gt;0),'Test Sample Data'!I517,$B$1),"")</f>
        <v/>
      </c>
      <c r="J518" s="15" t="str">
        <f>IF(SUM('Test Sample Data'!J$3:J$98)&gt;10,IF(AND(ISNUMBER('Test Sample Data'!J517),'Test Sample Data'!J517&lt;$B$1,'Test Sample Data'!J517&gt;0),'Test Sample Data'!J517,$B$1),"")</f>
        <v/>
      </c>
      <c r="K518" s="15" t="str">
        <f>IF(SUM('Test Sample Data'!K$3:K$98)&gt;10,IF(AND(ISNUMBER('Test Sample Data'!K517),'Test Sample Data'!K517&lt;$B$1,'Test Sample Data'!K517&gt;0),'Test Sample Data'!K517,$B$1),"")</f>
        <v/>
      </c>
      <c r="L518" s="15" t="str">
        <f>IF(SUM('Test Sample Data'!L$3:L$98)&gt;10,IF(AND(ISNUMBER('Test Sample Data'!L517),'Test Sample Data'!L517&lt;$B$1,'Test Sample Data'!L517&gt;0),'Test Sample Data'!L517,$B$1),"")</f>
        <v/>
      </c>
      <c r="M518" s="15" t="str">
        <f>IF(SUM('Test Sample Data'!M$3:M$98)&gt;10,IF(AND(ISNUMBER('Test Sample Data'!M517),'Test Sample Data'!M517&lt;$B$1,'Test Sample Data'!M517&gt;0),'Test Sample Data'!M517,$B$1),"")</f>
        <v/>
      </c>
      <c r="N518" s="15" t="str">
        <f>'Gene Table'!E517</f>
        <v>ABCA1</v>
      </c>
      <c r="O518" s="14" t="s">
        <v>145</v>
      </c>
      <c r="P518" s="15" t="str">
        <f>IF(SUM('Control Sample Data'!D$3:D$98)&gt;10,IF(AND(ISNUMBER('Control Sample Data'!D517),'Control Sample Data'!D517&lt;$B$1,'Control Sample Data'!D517&gt;0),'Control Sample Data'!D517,$B$1),"")</f>
        <v/>
      </c>
      <c r="Q518" s="15" t="str">
        <f>IF(SUM('Control Sample Data'!E$3:E$98)&gt;10,IF(AND(ISNUMBER('Control Sample Data'!E517),'Control Sample Data'!E517&lt;$B$1,'Control Sample Data'!E517&gt;0),'Control Sample Data'!E517,$B$1),"")</f>
        <v/>
      </c>
      <c r="R518" s="15" t="str">
        <f>IF(SUM('Control Sample Data'!F$3:F$98)&gt;10,IF(AND(ISNUMBER('Control Sample Data'!F517),'Control Sample Data'!F517&lt;$B$1,'Control Sample Data'!F517&gt;0),'Control Sample Data'!F517,$B$1),"")</f>
        <v/>
      </c>
      <c r="S518" s="15" t="str">
        <f>IF(SUM('Control Sample Data'!G$3:G$98)&gt;10,IF(AND(ISNUMBER('Control Sample Data'!G517),'Control Sample Data'!G517&lt;$B$1,'Control Sample Data'!G517&gt;0),'Control Sample Data'!G517,$B$1),"")</f>
        <v/>
      </c>
      <c r="T518" s="15" t="str">
        <f>IF(SUM('Control Sample Data'!H$3:H$98)&gt;10,IF(AND(ISNUMBER('Control Sample Data'!H517),'Control Sample Data'!H517&lt;$B$1,'Control Sample Data'!H517&gt;0),'Control Sample Data'!H517,$B$1),"")</f>
        <v/>
      </c>
      <c r="U518" s="15" t="str">
        <f>IF(SUM('Control Sample Data'!I$3:I$98)&gt;10,IF(AND(ISNUMBER('Control Sample Data'!I517),'Control Sample Data'!I517&lt;$B$1,'Control Sample Data'!I517&gt;0),'Control Sample Data'!I517,$B$1),"")</f>
        <v/>
      </c>
      <c r="V518" s="15" t="str">
        <f>IF(SUM('Control Sample Data'!J$3:J$98)&gt;10,IF(AND(ISNUMBER('Control Sample Data'!J517),'Control Sample Data'!J517&lt;$B$1,'Control Sample Data'!J517&gt;0),'Control Sample Data'!J517,$B$1),"")</f>
        <v/>
      </c>
      <c r="W518" s="15" t="str">
        <f>IF(SUM('Control Sample Data'!K$3:K$98)&gt;10,IF(AND(ISNUMBER('Control Sample Data'!K517),'Control Sample Data'!K517&lt;$B$1,'Control Sample Data'!K517&gt;0),'Control Sample Data'!K517,$B$1),"")</f>
        <v/>
      </c>
      <c r="X518" s="15" t="str">
        <f>IF(SUM('Control Sample Data'!L$3:L$98)&gt;10,IF(AND(ISNUMBER('Control Sample Data'!L517),'Control Sample Data'!L517&lt;$B$1,'Control Sample Data'!L517&gt;0),'Control Sample Data'!L517,$B$1),"")</f>
        <v/>
      </c>
      <c r="Y518" s="15" t="str">
        <f>IF(SUM('Control Sample Data'!M$3:M$98)&gt;10,IF(AND(ISNUMBER('Control Sample Data'!M517),'Control Sample Data'!M517&lt;$B$1,'Control Sample Data'!M517&gt;0),'Control Sample Data'!M517,$B$1),"")</f>
        <v/>
      </c>
      <c r="AT518" s="34" t="str">
        <f t="shared" si="440"/>
        <v/>
      </c>
      <c r="AU518" s="34" t="str">
        <f t="shared" si="441"/>
        <v/>
      </c>
      <c r="AV518" s="34" t="str">
        <f t="shared" si="442"/>
        <v/>
      </c>
      <c r="AW518" s="34" t="str">
        <f t="shared" si="443"/>
        <v/>
      </c>
      <c r="AX518" s="34" t="str">
        <f t="shared" si="444"/>
        <v/>
      </c>
      <c r="AY518" s="34" t="str">
        <f t="shared" si="445"/>
        <v/>
      </c>
      <c r="AZ518" s="34" t="str">
        <f t="shared" si="446"/>
        <v/>
      </c>
      <c r="BA518" s="34" t="str">
        <f t="shared" si="447"/>
        <v/>
      </c>
      <c r="BB518" s="34" t="str">
        <f t="shared" si="448"/>
        <v/>
      </c>
      <c r="BC518" s="34" t="str">
        <f t="shared" si="449"/>
        <v/>
      </c>
      <c r="BD518" s="34" t="str">
        <f t="shared" si="450"/>
        <v/>
      </c>
      <c r="BE518" s="34" t="str">
        <f t="shared" si="451"/>
        <v/>
      </c>
      <c r="BF518" s="34" t="str">
        <f t="shared" si="452"/>
        <v/>
      </c>
      <c r="BG518" s="34" t="str">
        <f t="shared" si="453"/>
        <v/>
      </c>
      <c r="BH518" s="34" t="str">
        <f t="shared" si="454"/>
        <v/>
      </c>
      <c r="BI518" s="34" t="str">
        <f t="shared" si="455"/>
        <v/>
      </c>
      <c r="BJ518" s="34" t="str">
        <f t="shared" si="456"/>
        <v/>
      </c>
      <c r="BK518" s="34" t="str">
        <f t="shared" si="457"/>
        <v/>
      </c>
      <c r="BL518" s="34" t="str">
        <f t="shared" si="458"/>
        <v/>
      </c>
      <c r="BM518" s="34" t="str">
        <f t="shared" si="459"/>
        <v/>
      </c>
      <c r="BN518" s="36" t="e">
        <f t="shared" si="461"/>
        <v>#DIV/0!</v>
      </c>
      <c r="BO518" s="36" t="e">
        <f t="shared" si="462"/>
        <v>#DIV/0!</v>
      </c>
      <c r="BP518" s="37" t="str">
        <f t="shared" si="463"/>
        <v/>
      </c>
      <c r="BQ518" s="37" t="str">
        <f t="shared" si="464"/>
        <v/>
      </c>
      <c r="BR518" s="37" t="str">
        <f t="shared" si="465"/>
        <v/>
      </c>
      <c r="BS518" s="37" t="str">
        <f t="shared" si="466"/>
        <v/>
      </c>
      <c r="BT518" s="37" t="str">
        <f t="shared" si="467"/>
        <v/>
      </c>
      <c r="BU518" s="37" t="str">
        <f t="shared" si="468"/>
        <v/>
      </c>
      <c r="BV518" s="37" t="str">
        <f t="shared" si="469"/>
        <v/>
      </c>
      <c r="BW518" s="37" t="str">
        <f t="shared" si="470"/>
        <v/>
      </c>
      <c r="BX518" s="37" t="str">
        <f t="shared" si="471"/>
        <v/>
      </c>
      <c r="BY518" s="37" t="str">
        <f t="shared" si="472"/>
        <v/>
      </c>
      <c r="BZ518" s="37" t="str">
        <f t="shared" si="473"/>
        <v/>
      </c>
      <c r="CA518" s="37" t="str">
        <f t="shared" si="474"/>
        <v/>
      </c>
      <c r="CB518" s="37" t="str">
        <f t="shared" si="475"/>
        <v/>
      </c>
      <c r="CC518" s="37" t="str">
        <f t="shared" si="476"/>
        <v/>
      </c>
      <c r="CD518" s="37" t="str">
        <f t="shared" si="477"/>
        <v/>
      </c>
      <c r="CE518" s="37" t="str">
        <f t="shared" si="478"/>
        <v/>
      </c>
      <c r="CF518" s="37" t="str">
        <f t="shared" si="479"/>
        <v/>
      </c>
      <c r="CG518" s="37" t="str">
        <f t="shared" si="480"/>
        <v/>
      </c>
      <c r="CH518" s="37" t="str">
        <f t="shared" si="481"/>
        <v/>
      </c>
      <c r="CI518" s="37" t="str">
        <f t="shared" si="482"/>
        <v/>
      </c>
    </row>
    <row r="519" spans="1:87" ht="12.75">
      <c r="A519" s="16"/>
      <c r="B519" s="14" t="str">
        <f>'Gene Table'!E518</f>
        <v>E2F2</v>
      </c>
      <c r="C519" s="14" t="s">
        <v>149</v>
      </c>
      <c r="D519" s="15" t="str">
        <f>IF(SUM('Test Sample Data'!D$3:D$98)&gt;10,IF(AND(ISNUMBER('Test Sample Data'!D518),'Test Sample Data'!D518&lt;$B$1,'Test Sample Data'!D518&gt;0),'Test Sample Data'!D518,$B$1),"")</f>
        <v/>
      </c>
      <c r="E519" s="15" t="str">
        <f>IF(SUM('Test Sample Data'!E$3:E$98)&gt;10,IF(AND(ISNUMBER('Test Sample Data'!E518),'Test Sample Data'!E518&lt;$B$1,'Test Sample Data'!E518&gt;0),'Test Sample Data'!E518,$B$1),"")</f>
        <v/>
      </c>
      <c r="F519" s="15" t="str">
        <f>IF(SUM('Test Sample Data'!F$3:F$98)&gt;10,IF(AND(ISNUMBER('Test Sample Data'!F518),'Test Sample Data'!F518&lt;$B$1,'Test Sample Data'!F518&gt;0),'Test Sample Data'!F518,$B$1),"")</f>
        <v/>
      </c>
      <c r="G519" s="15" t="str">
        <f>IF(SUM('Test Sample Data'!G$3:G$98)&gt;10,IF(AND(ISNUMBER('Test Sample Data'!G518),'Test Sample Data'!G518&lt;$B$1,'Test Sample Data'!G518&gt;0),'Test Sample Data'!G518,$B$1),"")</f>
        <v/>
      </c>
      <c r="H519" s="15" t="str">
        <f>IF(SUM('Test Sample Data'!H$3:H$98)&gt;10,IF(AND(ISNUMBER('Test Sample Data'!H518),'Test Sample Data'!H518&lt;$B$1,'Test Sample Data'!H518&gt;0),'Test Sample Data'!H518,$B$1),"")</f>
        <v/>
      </c>
      <c r="I519" s="15" t="str">
        <f>IF(SUM('Test Sample Data'!I$3:I$98)&gt;10,IF(AND(ISNUMBER('Test Sample Data'!I518),'Test Sample Data'!I518&lt;$B$1,'Test Sample Data'!I518&gt;0),'Test Sample Data'!I518,$B$1),"")</f>
        <v/>
      </c>
      <c r="J519" s="15" t="str">
        <f>IF(SUM('Test Sample Data'!J$3:J$98)&gt;10,IF(AND(ISNUMBER('Test Sample Data'!J518),'Test Sample Data'!J518&lt;$B$1,'Test Sample Data'!J518&gt;0),'Test Sample Data'!J518,$B$1),"")</f>
        <v/>
      </c>
      <c r="K519" s="15" t="str">
        <f>IF(SUM('Test Sample Data'!K$3:K$98)&gt;10,IF(AND(ISNUMBER('Test Sample Data'!K518),'Test Sample Data'!K518&lt;$B$1,'Test Sample Data'!K518&gt;0),'Test Sample Data'!K518,$B$1),"")</f>
        <v/>
      </c>
      <c r="L519" s="15" t="str">
        <f>IF(SUM('Test Sample Data'!L$3:L$98)&gt;10,IF(AND(ISNUMBER('Test Sample Data'!L518),'Test Sample Data'!L518&lt;$B$1,'Test Sample Data'!L518&gt;0),'Test Sample Data'!L518,$B$1),"")</f>
        <v/>
      </c>
      <c r="M519" s="15" t="str">
        <f>IF(SUM('Test Sample Data'!M$3:M$98)&gt;10,IF(AND(ISNUMBER('Test Sample Data'!M518),'Test Sample Data'!M518&lt;$B$1,'Test Sample Data'!M518&gt;0),'Test Sample Data'!M518,$B$1),"")</f>
        <v/>
      </c>
      <c r="N519" s="15" t="str">
        <f>'Gene Table'!E518</f>
        <v>E2F2</v>
      </c>
      <c r="O519" s="14" t="s">
        <v>149</v>
      </c>
      <c r="P519" s="15" t="str">
        <f>IF(SUM('Control Sample Data'!D$3:D$98)&gt;10,IF(AND(ISNUMBER('Control Sample Data'!D518),'Control Sample Data'!D518&lt;$B$1,'Control Sample Data'!D518&gt;0),'Control Sample Data'!D518,$B$1),"")</f>
        <v/>
      </c>
      <c r="Q519" s="15" t="str">
        <f>IF(SUM('Control Sample Data'!E$3:E$98)&gt;10,IF(AND(ISNUMBER('Control Sample Data'!E518),'Control Sample Data'!E518&lt;$B$1,'Control Sample Data'!E518&gt;0),'Control Sample Data'!E518,$B$1),"")</f>
        <v/>
      </c>
      <c r="R519" s="15" t="str">
        <f>IF(SUM('Control Sample Data'!F$3:F$98)&gt;10,IF(AND(ISNUMBER('Control Sample Data'!F518),'Control Sample Data'!F518&lt;$B$1,'Control Sample Data'!F518&gt;0),'Control Sample Data'!F518,$B$1),"")</f>
        <v/>
      </c>
      <c r="S519" s="15" t="str">
        <f>IF(SUM('Control Sample Data'!G$3:G$98)&gt;10,IF(AND(ISNUMBER('Control Sample Data'!G518),'Control Sample Data'!G518&lt;$B$1,'Control Sample Data'!G518&gt;0),'Control Sample Data'!G518,$B$1),"")</f>
        <v/>
      </c>
      <c r="T519" s="15" t="str">
        <f>IF(SUM('Control Sample Data'!H$3:H$98)&gt;10,IF(AND(ISNUMBER('Control Sample Data'!H518),'Control Sample Data'!H518&lt;$B$1,'Control Sample Data'!H518&gt;0),'Control Sample Data'!H518,$B$1),"")</f>
        <v/>
      </c>
      <c r="U519" s="15" t="str">
        <f>IF(SUM('Control Sample Data'!I$3:I$98)&gt;10,IF(AND(ISNUMBER('Control Sample Data'!I518),'Control Sample Data'!I518&lt;$B$1,'Control Sample Data'!I518&gt;0),'Control Sample Data'!I518,$B$1),"")</f>
        <v/>
      </c>
      <c r="V519" s="15" t="str">
        <f>IF(SUM('Control Sample Data'!J$3:J$98)&gt;10,IF(AND(ISNUMBER('Control Sample Data'!J518),'Control Sample Data'!J518&lt;$B$1,'Control Sample Data'!J518&gt;0),'Control Sample Data'!J518,$B$1),"")</f>
        <v/>
      </c>
      <c r="W519" s="15" t="str">
        <f>IF(SUM('Control Sample Data'!K$3:K$98)&gt;10,IF(AND(ISNUMBER('Control Sample Data'!K518),'Control Sample Data'!K518&lt;$B$1,'Control Sample Data'!K518&gt;0),'Control Sample Data'!K518,$B$1),"")</f>
        <v/>
      </c>
      <c r="X519" s="15" t="str">
        <f>IF(SUM('Control Sample Data'!L$3:L$98)&gt;10,IF(AND(ISNUMBER('Control Sample Data'!L518),'Control Sample Data'!L518&lt;$B$1,'Control Sample Data'!L518&gt;0),'Control Sample Data'!L518,$B$1),"")</f>
        <v/>
      </c>
      <c r="Y519" s="15" t="str">
        <f>IF(SUM('Control Sample Data'!M$3:M$98)&gt;10,IF(AND(ISNUMBER('Control Sample Data'!M518),'Control Sample Data'!M518&lt;$B$1,'Control Sample Data'!M518&gt;0),'Control Sample Data'!M518,$B$1),"")</f>
        <v/>
      </c>
      <c r="AT519" s="34" t="str">
        <f t="shared" si="440"/>
        <v/>
      </c>
      <c r="AU519" s="34" t="str">
        <f t="shared" si="441"/>
        <v/>
      </c>
      <c r="AV519" s="34" t="str">
        <f t="shared" si="442"/>
        <v/>
      </c>
      <c r="AW519" s="34" t="str">
        <f t="shared" si="443"/>
        <v/>
      </c>
      <c r="AX519" s="34" t="str">
        <f t="shared" si="444"/>
        <v/>
      </c>
      <c r="AY519" s="34" t="str">
        <f t="shared" si="445"/>
        <v/>
      </c>
      <c r="AZ519" s="34" t="str">
        <f t="shared" si="446"/>
        <v/>
      </c>
      <c r="BA519" s="34" t="str">
        <f t="shared" si="447"/>
        <v/>
      </c>
      <c r="BB519" s="34" t="str">
        <f t="shared" si="448"/>
        <v/>
      </c>
      <c r="BC519" s="34" t="str">
        <f t="shared" si="449"/>
        <v/>
      </c>
      <c r="BD519" s="34" t="str">
        <f t="shared" si="450"/>
        <v/>
      </c>
      <c r="BE519" s="34" t="str">
        <f t="shared" si="451"/>
        <v/>
      </c>
      <c r="BF519" s="34" t="str">
        <f t="shared" si="452"/>
        <v/>
      </c>
      <c r="BG519" s="34" t="str">
        <f t="shared" si="453"/>
        <v/>
      </c>
      <c r="BH519" s="34" t="str">
        <f t="shared" si="454"/>
        <v/>
      </c>
      <c r="BI519" s="34" t="str">
        <f t="shared" si="455"/>
        <v/>
      </c>
      <c r="BJ519" s="34" t="str">
        <f t="shared" si="456"/>
        <v/>
      </c>
      <c r="BK519" s="34" t="str">
        <f t="shared" si="457"/>
        <v/>
      </c>
      <c r="BL519" s="34" t="str">
        <f t="shared" si="458"/>
        <v/>
      </c>
      <c r="BM519" s="34" t="str">
        <f t="shared" si="459"/>
        <v/>
      </c>
      <c r="BN519" s="36" t="e">
        <f t="shared" si="461"/>
        <v>#DIV/0!</v>
      </c>
      <c r="BO519" s="36" t="e">
        <f t="shared" si="462"/>
        <v>#DIV/0!</v>
      </c>
      <c r="BP519" s="37" t="str">
        <f t="shared" si="463"/>
        <v/>
      </c>
      <c r="BQ519" s="37" t="str">
        <f t="shared" si="464"/>
        <v/>
      </c>
      <c r="BR519" s="37" t="str">
        <f t="shared" si="465"/>
        <v/>
      </c>
      <c r="BS519" s="37" t="str">
        <f t="shared" si="466"/>
        <v/>
      </c>
      <c r="BT519" s="37" t="str">
        <f t="shared" si="467"/>
        <v/>
      </c>
      <c r="BU519" s="37" t="str">
        <f t="shared" si="468"/>
        <v/>
      </c>
      <c r="BV519" s="37" t="str">
        <f t="shared" si="469"/>
        <v/>
      </c>
      <c r="BW519" s="37" t="str">
        <f t="shared" si="470"/>
        <v/>
      </c>
      <c r="BX519" s="37" t="str">
        <f t="shared" si="471"/>
        <v/>
      </c>
      <c r="BY519" s="37" t="str">
        <f t="shared" si="472"/>
        <v/>
      </c>
      <c r="BZ519" s="37" t="str">
        <f t="shared" si="473"/>
        <v/>
      </c>
      <c r="CA519" s="37" t="str">
        <f t="shared" si="474"/>
        <v/>
      </c>
      <c r="CB519" s="37" t="str">
        <f t="shared" si="475"/>
        <v/>
      </c>
      <c r="CC519" s="37" t="str">
        <f t="shared" si="476"/>
        <v/>
      </c>
      <c r="CD519" s="37" t="str">
        <f t="shared" si="477"/>
        <v/>
      </c>
      <c r="CE519" s="37" t="str">
        <f t="shared" si="478"/>
        <v/>
      </c>
      <c r="CF519" s="37" t="str">
        <f t="shared" si="479"/>
        <v/>
      </c>
      <c r="CG519" s="37" t="str">
        <f t="shared" si="480"/>
        <v/>
      </c>
      <c r="CH519" s="37" t="str">
        <f t="shared" si="481"/>
        <v/>
      </c>
      <c r="CI519" s="37" t="str">
        <f t="shared" si="482"/>
        <v/>
      </c>
    </row>
    <row r="520" spans="1:87" ht="12.75">
      <c r="A520" s="16"/>
      <c r="B520" s="14" t="str">
        <f>'Gene Table'!E519</f>
        <v>AGT</v>
      </c>
      <c r="C520" s="14" t="s">
        <v>153</v>
      </c>
      <c r="D520" s="15" t="str">
        <f>IF(SUM('Test Sample Data'!D$3:D$98)&gt;10,IF(AND(ISNUMBER('Test Sample Data'!D519),'Test Sample Data'!D519&lt;$B$1,'Test Sample Data'!D519&gt;0),'Test Sample Data'!D519,$B$1),"")</f>
        <v/>
      </c>
      <c r="E520" s="15" t="str">
        <f>IF(SUM('Test Sample Data'!E$3:E$98)&gt;10,IF(AND(ISNUMBER('Test Sample Data'!E519),'Test Sample Data'!E519&lt;$B$1,'Test Sample Data'!E519&gt;0),'Test Sample Data'!E519,$B$1),"")</f>
        <v/>
      </c>
      <c r="F520" s="15" t="str">
        <f>IF(SUM('Test Sample Data'!F$3:F$98)&gt;10,IF(AND(ISNUMBER('Test Sample Data'!F519),'Test Sample Data'!F519&lt;$B$1,'Test Sample Data'!F519&gt;0),'Test Sample Data'!F519,$B$1),"")</f>
        <v/>
      </c>
      <c r="G520" s="15" t="str">
        <f>IF(SUM('Test Sample Data'!G$3:G$98)&gt;10,IF(AND(ISNUMBER('Test Sample Data'!G519),'Test Sample Data'!G519&lt;$B$1,'Test Sample Data'!G519&gt;0),'Test Sample Data'!G519,$B$1),"")</f>
        <v/>
      </c>
      <c r="H520" s="15" t="str">
        <f>IF(SUM('Test Sample Data'!H$3:H$98)&gt;10,IF(AND(ISNUMBER('Test Sample Data'!H519),'Test Sample Data'!H519&lt;$B$1,'Test Sample Data'!H519&gt;0),'Test Sample Data'!H519,$B$1),"")</f>
        <v/>
      </c>
      <c r="I520" s="15" t="str">
        <f>IF(SUM('Test Sample Data'!I$3:I$98)&gt;10,IF(AND(ISNUMBER('Test Sample Data'!I519),'Test Sample Data'!I519&lt;$B$1,'Test Sample Data'!I519&gt;0),'Test Sample Data'!I519,$B$1),"")</f>
        <v/>
      </c>
      <c r="J520" s="15" t="str">
        <f>IF(SUM('Test Sample Data'!J$3:J$98)&gt;10,IF(AND(ISNUMBER('Test Sample Data'!J519),'Test Sample Data'!J519&lt;$B$1,'Test Sample Data'!J519&gt;0),'Test Sample Data'!J519,$B$1),"")</f>
        <v/>
      </c>
      <c r="K520" s="15" t="str">
        <f>IF(SUM('Test Sample Data'!K$3:K$98)&gt;10,IF(AND(ISNUMBER('Test Sample Data'!K519),'Test Sample Data'!K519&lt;$B$1,'Test Sample Data'!K519&gt;0),'Test Sample Data'!K519,$B$1),"")</f>
        <v/>
      </c>
      <c r="L520" s="15" t="str">
        <f>IF(SUM('Test Sample Data'!L$3:L$98)&gt;10,IF(AND(ISNUMBER('Test Sample Data'!L519),'Test Sample Data'!L519&lt;$B$1,'Test Sample Data'!L519&gt;0),'Test Sample Data'!L519,$B$1),"")</f>
        <v/>
      </c>
      <c r="M520" s="15" t="str">
        <f>IF(SUM('Test Sample Data'!M$3:M$98)&gt;10,IF(AND(ISNUMBER('Test Sample Data'!M519),'Test Sample Data'!M519&lt;$B$1,'Test Sample Data'!M519&gt;0),'Test Sample Data'!M519,$B$1),"")</f>
        <v/>
      </c>
      <c r="N520" s="15" t="str">
        <f>'Gene Table'!E519</f>
        <v>AGT</v>
      </c>
      <c r="O520" s="14" t="s">
        <v>153</v>
      </c>
      <c r="P520" s="15" t="str">
        <f>IF(SUM('Control Sample Data'!D$3:D$98)&gt;10,IF(AND(ISNUMBER('Control Sample Data'!D519),'Control Sample Data'!D519&lt;$B$1,'Control Sample Data'!D519&gt;0),'Control Sample Data'!D519,$B$1),"")</f>
        <v/>
      </c>
      <c r="Q520" s="15" t="str">
        <f>IF(SUM('Control Sample Data'!E$3:E$98)&gt;10,IF(AND(ISNUMBER('Control Sample Data'!E519),'Control Sample Data'!E519&lt;$B$1,'Control Sample Data'!E519&gt;0),'Control Sample Data'!E519,$B$1),"")</f>
        <v/>
      </c>
      <c r="R520" s="15" t="str">
        <f>IF(SUM('Control Sample Data'!F$3:F$98)&gt;10,IF(AND(ISNUMBER('Control Sample Data'!F519),'Control Sample Data'!F519&lt;$B$1,'Control Sample Data'!F519&gt;0),'Control Sample Data'!F519,$B$1),"")</f>
        <v/>
      </c>
      <c r="S520" s="15" t="str">
        <f>IF(SUM('Control Sample Data'!G$3:G$98)&gt;10,IF(AND(ISNUMBER('Control Sample Data'!G519),'Control Sample Data'!G519&lt;$B$1,'Control Sample Data'!G519&gt;0),'Control Sample Data'!G519,$B$1),"")</f>
        <v/>
      </c>
      <c r="T520" s="15" t="str">
        <f>IF(SUM('Control Sample Data'!H$3:H$98)&gt;10,IF(AND(ISNUMBER('Control Sample Data'!H519),'Control Sample Data'!H519&lt;$B$1,'Control Sample Data'!H519&gt;0),'Control Sample Data'!H519,$B$1),"")</f>
        <v/>
      </c>
      <c r="U520" s="15" t="str">
        <f>IF(SUM('Control Sample Data'!I$3:I$98)&gt;10,IF(AND(ISNUMBER('Control Sample Data'!I519),'Control Sample Data'!I519&lt;$B$1,'Control Sample Data'!I519&gt;0),'Control Sample Data'!I519,$B$1),"")</f>
        <v/>
      </c>
      <c r="V520" s="15" t="str">
        <f>IF(SUM('Control Sample Data'!J$3:J$98)&gt;10,IF(AND(ISNUMBER('Control Sample Data'!J519),'Control Sample Data'!J519&lt;$B$1,'Control Sample Data'!J519&gt;0),'Control Sample Data'!J519,$B$1),"")</f>
        <v/>
      </c>
      <c r="W520" s="15" t="str">
        <f>IF(SUM('Control Sample Data'!K$3:K$98)&gt;10,IF(AND(ISNUMBER('Control Sample Data'!K519),'Control Sample Data'!K519&lt;$B$1,'Control Sample Data'!K519&gt;0),'Control Sample Data'!K519,$B$1),"")</f>
        <v/>
      </c>
      <c r="X520" s="15" t="str">
        <f>IF(SUM('Control Sample Data'!L$3:L$98)&gt;10,IF(AND(ISNUMBER('Control Sample Data'!L519),'Control Sample Data'!L519&lt;$B$1,'Control Sample Data'!L519&gt;0),'Control Sample Data'!L519,$B$1),"")</f>
        <v/>
      </c>
      <c r="Y520" s="15" t="str">
        <f>IF(SUM('Control Sample Data'!M$3:M$98)&gt;10,IF(AND(ISNUMBER('Control Sample Data'!M519),'Control Sample Data'!M519&lt;$B$1,'Control Sample Data'!M519&gt;0),'Control Sample Data'!M519,$B$1),"")</f>
        <v/>
      </c>
      <c r="AT520" s="34" t="str">
        <f t="shared" si="440"/>
        <v/>
      </c>
      <c r="AU520" s="34" t="str">
        <f t="shared" si="441"/>
        <v/>
      </c>
      <c r="AV520" s="34" t="str">
        <f t="shared" si="442"/>
        <v/>
      </c>
      <c r="AW520" s="34" t="str">
        <f t="shared" si="443"/>
        <v/>
      </c>
      <c r="AX520" s="34" t="str">
        <f t="shared" si="444"/>
        <v/>
      </c>
      <c r="AY520" s="34" t="str">
        <f t="shared" si="445"/>
        <v/>
      </c>
      <c r="AZ520" s="34" t="str">
        <f t="shared" si="446"/>
        <v/>
      </c>
      <c r="BA520" s="34" t="str">
        <f t="shared" si="447"/>
        <v/>
      </c>
      <c r="BB520" s="34" t="str">
        <f t="shared" si="448"/>
        <v/>
      </c>
      <c r="BC520" s="34" t="str">
        <f t="shared" si="449"/>
        <v/>
      </c>
      <c r="BD520" s="34" t="str">
        <f t="shared" si="450"/>
        <v/>
      </c>
      <c r="BE520" s="34" t="str">
        <f t="shared" si="451"/>
        <v/>
      </c>
      <c r="BF520" s="34" t="str">
        <f t="shared" si="452"/>
        <v/>
      </c>
      <c r="BG520" s="34" t="str">
        <f t="shared" si="453"/>
        <v/>
      </c>
      <c r="BH520" s="34" t="str">
        <f t="shared" si="454"/>
        <v/>
      </c>
      <c r="BI520" s="34" t="str">
        <f t="shared" si="455"/>
        <v/>
      </c>
      <c r="BJ520" s="34" t="str">
        <f t="shared" si="456"/>
        <v/>
      </c>
      <c r="BK520" s="34" t="str">
        <f t="shared" si="457"/>
        <v/>
      </c>
      <c r="BL520" s="34" t="str">
        <f t="shared" si="458"/>
        <v/>
      </c>
      <c r="BM520" s="34" t="str">
        <f t="shared" si="459"/>
        <v/>
      </c>
      <c r="BN520" s="36" t="e">
        <f t="shared" si="461"/>
        <v>#DIV/0!</v>
      </c>
      <c r="BO520" s="36" t="e">
        <f t="shared" si="462"/>
        <v>#DIV/0!</v>
      </c>
      <c r="BP520" s="37" t="str">
        <f t="shared" si="463"/>
        <v/>
      </c>
      <c r="BQ520" s="37" t="str">
        <f t="shared" si="464"/>
        <v/>
      </c>
      <c r="BR520" s="37" t="str">
        <f t="shared" si="465"/>
        <v/>
      </c>
      <c r="BS520" s="37" t="str">
        <f t="shared" si="466"/>
        <v/>
      </c>
      <c r="BT520" s="37" t="str">
        <f t="shared" si="467"/>
        <v/>
      </c>
      <c r="BU520" s="37" t="str">
        <f t="shared" si="468"/>
        <v/>
      </c>
      <c r="BV520" s="37" t="str">
        <f t="shared" si="469"/>
        <v/>
      </c>
      <c r="BW520" s="37" t="str">
        <f t="shared" si="470"/>
        <v/>
      </c>
      <c r="BX520" s="37" t="str">
        <f t="shared" si="471"/>
        <v/>
      </c>
      <c r="BY520" s="37" t="str">
        <f t="shared" si="472"/>
        <v/>
      </c>
      <c r="BZ520" s="37" t="str">
        <f t="shared" si="473"/>
        <v/>
      </c>
      <c r="CA520" s="37" t="str">
        <f t="shared" si="474"/>
        <v/>
      </c>
      <c r="CB520" s="37" t="str">
        <f t="shared" si="475"/>
        <v/>
      </c>
      <c r="CC520" s="37" t="str">
        <f t="shared" si="476"/>
        <v/>
      </c>
      <c r="CD520" s="37" t="str">
        <f t="shared" si="477"/>
        <v/>
      </c>
      <c r="CE520" s="37" t="str">
        <f t="shared" si="478"/>
        <v/>
      </c>
      <c r="CF520" s="37" t="str">
        <f t="shared" si="479"/>
        <v/>
      </c>
      <c r="CG520" s="37" t="str">
        <f t="shared" si="480"/>
        <v/>
      </c>
      <c r="CH520" s="37" t="str">
        <f t="shared" si="481"/>
        <v/>
      </c>
      <c r="CI520" s="37" t="str">
        <f t="shared" si="482"/>
        <v/>
      </c>
    </row>
    <row r="521" spans="1:87" ht="12.75">
      <c r="A521" s="16"/>
      <c r="B521" s="14" t="str">
        <f>'Gene Table'!E520</f>
        <v>DRD2</v>
      </c>
      <c r="C521" s="14" t="s">
        <v>157</v>
      </c>
      <c r="D521" s="15" t="str">
        <f>IF(SUM('Test Sample Data'!D$3:D$98)&gt;10,IF(AND(ISNUMBER('Test Sample Data'!D520),'Test Sample Data'!D520&lt;$B$1,'Test Sample Data'!D520&gt;0),'Test Sample Data'!D520,$B$1),"")</f>
        <v/>
      </c>
      <c r="E521" s="15" t="str">
        <f>IF(SUM('Test Sample Data'!E$3:E$98)&gt;10,IF(AND(ISNUMBER('Test Sample Data'!E520),'Test Sample Data'!E520&lt;$B$1,'Test Sample Data'!E520&gt;0),'Test Sample Data'!E520,$B$1),"")</f>
        <v/>
      </c>
      <c r="F521" s="15" t="str">
        <f>IF(SUM('Test Sample Data'!F$3:F$98)&gt;10,IF(AND(ISNUMBER('Test Sample Data'!F520),'Test Sample Data'!F520&lt;$B$1,'Test Sample Data'!F520&gt;0),'Test Sample Data'!F520,$B$1),"")</f>
        <v/>
      </c>
      <c r="G521" s="15" t="str">
        <f>IF(SUM('Test Sample Data'!G$3:G$98)&gt;10,IF(AND(ISNUMBER('Test Sample Data'!G520),'Test Sample Data'!G520&lt;$B$1,'Test Sample Data'!G520&gt;0),'Test Sample Data'!G520,$B$1),"")</f>
        <v/>
      </c>
      <c r="H521" s="15" t="str">
        <f>IF(SUM('Test Sample Data'!H$3:H$98)&gt;10,IF(AND(ISNUMBER('Test Sample Data'!H520),'Test Sample Data'!H520&lt;$B$1,'Test Sample Data'!H520&gt;0),'Test Sample Data'!H520,$B$1),"")</f>
        <v/>
      </c>
      <c r="I521" s="15" t="str">
        <f>IF(SUM('Test Sample Data'!I$3:I$98)&gt;10,IF(AND(ISNUMBER('Test Sample Data'!I520),'Test Sample Data'!I520&lt;$B$1,'Test Sample Data'!I520&gt;0),'Test Sample Data'!I520,$B$1),"")</f>
        <v/>
      </c>
      <c r="J521" s="15" t="str">
        <f>IF(SUM('Test Sample Data'!J$3:J$98)&gt;10,IF(AND(ISNUMBER('Test Sample Data'!J520),'Test Sample Data'!J520&lt;$B$1,'Test Sample Data'!J520&gt;0),'Test Sample Data'!J520,$B$1),"")</f>
        <v/>
      </c>
      <c r="K521" s="15" t="str">
        <f>IF(SUM('Test Sample Data'!K$3:K$98)&gt;10,IF(AND(ISNUMBER('Test Sample Data'!K520),'Test Sample Data'!K520&lt;$B$1,'Test Sample Data'!K520&gt;0),'Test Sample Data'!K520,$B$1),"")</f>
        <v/>
      </c>
      <c r="L521" s="15" t="str">
        <f>IF(SUM('Test Sample Data'!L$3:L$98)&gt;10,IF(AND(ISNUMBER('Test Sample Data'!L520),'Test Sample Data'!L520&lt;$B$1,'Test Sample Data'!L520&gt;0),'Test Sample Data'!L520,$B$1),"")</f>
        <v/>
      </c>
      <c r="M521" s="15" t="str">
        <f>IF(SUM('Test Sample Data'!M$3:M$98)&gt;10,IF(AND(ISNUMBER('Test Sample Data'!M520),'Test Sample Data'!M520&lt;$B$1,'Test Sample Data'!M520&gt;0),'Test Sample Data'!M520,$B$1),"")</f>
        <v/>
      </c>
      <c r="N521" s="15" t="str">
        <f>'Gene Table'!E520</f>
        <v>DRD2</v>
      </c>
      <c r="O521" s="14" t="s">
        <v>157</v>
      </c>
      <c r="P521" s="15" t="str">
        <f>IF(SUM('Control Sample Data'!D$3:D$98)&gt;10,IF(AND(ISNUMBER('Control Sample Data'!D520),'Control Sample Data'!D520&lt;$B$1,'Control Sample Data'!D520&gt;0),'Control Sample Data'!D520,$B$1),"")</f>
        <v/>
      </c>
      <c r="Q521" s="15" t="str">
        <f>IF(SUM('Control Sample Data'!E$3:E$98)&gt;10,IF(AND(ISNUMBER('Control Sample Data'!E520),'Control Sample Data'!E520&lt;$B$1,'Control Sample Data'!E520&gt;0),'Control Sample Data'!E520,$B$1),"")</f>
        <v/>
      </c>
      <c r="R521" s="15" t="str">
        <f>IF(SUM('Control Sample Data'!F$3:F$98)&gt;10,IF(AND(ISNUMBER('Control Sample Data'!F520),'Control Sample Data'!F520&lt;$B$1,'Control Sample Data'!F520&gt;0),'Control Sample Data'!F520,$B$1),"")</f>
        <v/>
      </c>
      <c r="S521" s="15" t="str">
        <f>IF(SUM('Control Sample Data'!G$3:G$98)&gt;10,IF(AND(ISNUMBER('Control Sample Data'!G520),'Control Sample Data'!G520&lt;$B$1,'Control Sample Data'!G520&gt;0),'Control Sample Data'!G520,$B$1),"")</f>
        <v/>
      </c>
      <c r="T521" s="15" t="str">
        <f>IF(SUM('Control Sample Data'!H$3:H$98)&gt;10,IF(AND(ISNUMBER('Control Sample Data'!H520),'Control Sample Data'!H520&lt;$B$1,'Control Sample Data'!H520&gt;0),'Control Sample Data'!H520,$B$1),"")</f>
        <v/>
      </c>
      <c r="U521" s="15" t="str">
        <f>IF(SUM('Control Sample Data'!I$3:I$98)&gt;10,IF(AND(ISNUMBER('Control Sample Data'!I520),'Control Sample Data'!I520&lt;$B$1,'Control Sample Data'!I520&gt;0),'Control Sample Data'!I520,$B$1),"")</f>
        <v/>
      </c>
      <c r="V521" s="15" t="str">
        <f>IF(SUM('Control Sample Data'!J$3:J$98)&gt;10,IF(AND(ISNUMBER('Control Sample Data'!J520),'Control Sample Data'!J520&lt;$B$1,'Control Sample Data'!J520&gt;0),'Control Sample Data'!J520,$B$1),"")</f>
        <v/>
      </c>
      <c r="W521" s="15" t="str">
        <f>IF(SUM('Control Sample Data'!K$3:K$98)&gt;10,IF(AND(ISNUMBER('Control Sample Data'!K520),'Control Sample Data'!K520&lt;$B$1,'Control Sample Data'!K520&gt;0),'Control Sample Data'!K520,$B$1),"")</f>
        <v/>
      </c>
      <c r="X521" s="15" t="str">
        <f>IF(SUM('Control Sample Data'!L$3:L$98)&gt;10,IF(AND(ISNUMBER('Control Sample Data'!L520),'Control Sample Data'!L520&lt;$B$1,'Control Sample Data'!L520&gt;0),'Control Sample Data'!L520,$B$1),"")</f>
        <v/>
      </c>
      <c r="Y521" s="15" t="str">
        <f>IF(SUM('Control Sample Data'!M$3:M$98)&gt;10,IF(AND(ISNUMBER('Control Sample Data'!M520),'Control Sample Data'!M520&lt;$B$1,'Control Sample Data'!M520&gt;0),'Control Sample Data'!M520,$B$1),"")</f>
        <v/>
      </c>
      <c r="AT521" s="34" t="str">
        <f t="shared" si="440"/>
        <v/>
      </c>
      <c r="AU521" s="34" t="str">
        <f t="shared" si="441"/>
        <v/>
      </c>
      <c r="AV521" s="34" t="str">
        <f t="shared" si="442"/>
        <v/>
      </c>
      <c r="AW521" s="34" t="str">
        <f t="shared" si="443"/>
        <v/>
      </c>
      <c r="AX521" s="34" t="str">
        <f t="shared" si="444"/>
        <v/>
      </c>
      <c r="AY521" s="34" t="str">
        <f t="shared" si="445"/>
        <v/>
      </c>
      <c r="AZ521" s="34" t="str">
        <f t="shared" si="446"/>
        <v/>
      </c>
      <c r="BA521" s="34" t="str">
        <f t="shared" si="447"/>
        <v/>
      </c>
      <c r="BB521" s="34" t="str">
        <f t="shared" si="448"/>
        <v/>
      </c>
      <c r="BC521" s="34" t="str">
        <f t="shared" si="449"/>
        <v/>
      </c>
      <c r="BD521" s="34" t="str">
        <f t="shared" si="450"/>
        <v/>
      </c>
      <c r="BE521" s="34" t="str">
        <f t="shared" si="451"/>
        <v/>
      </c>
      <c r="BF521" s="34" t="str">
        <f t="shared" si="452"/>
        <v/>
      </c>
      <c r="BG521" s="34" t="str">
        <f t="shared" si="453"/>
        <v/>
      </c>
      <c r="BH521" s="34" t="str">
        <f t="shared" si="454"/>
        <v/>
      </c>
      <c r="BI521" s="34" t="str">
        <f t="shared" si="455"/>
        <v/>
      </c>
      <c r="BJ521" s="34" t="str">
        <f t="shared" si="456"/>
        <v/>
      </c>
      <c r="BK521" s="34" t="str">
        <f t="shared" si="457"/>
        <v/>
      </c>
      <c r="BL521" s="34" t="str">
        <f t="shared" si="458"/>
        <v/>
      </c>
      <c r="BM521" s="34" t="str">
        <f t="shared" si="459"/>
        <v/>
      </c>
      <c r="BN521" s="36" t="e">
        <f t="shared" si="461"/>
        <v>#DIV/0!</v>
      </c>
      <c r="BO521" s="36" t="e">
        <f t="shared" si="462"/>
        <v>#DIV/0!</v>
      </c>
      <c r="BP521" s="37" t="str">
        <f t="shared" si="463"/>
        <v/>
      </c>
      <c r="BQ521" s="37" t="str">
        <f t="shared" si="464"/>
        <v/>
      </c>
      <c r="BR521" s="37" t="str">
        <f t="shared" si="465"/>
        <v/>
      </c>
      <c r="BS521" s="37" t="str">
        <f t="shared" si="466"/>
        <v/>
      </c>
      <c r="BT521" s="37" t="str">
        <f t="shared" si="467"/>
        <v/>
      </c>
      <c r="BU521" s="37" t="str">
        <f t="shared" si="468"/>
        <v/>
      </c>
      <c r="BV521" s="37" t="str">
        <f t="shared" si="469"/>
        <v/>
      </c>
      <c r="BW521" s="37" t="str">
        <f t="shared" si="470"/>
        <v/>
      </c>
      <c r="BX521" s="37" t="str">
        <f t="shared" si="471"/>
        <v/>
      </c>
      <c r="BY521" s="37" t="str">
        <f t="shared" si="472"/>
        <v/>
      </c>
      <c r="BZ521" s="37" t="str">
        <f t="shared" si="473"/>
        <v/>
      </c>
      <c r="CA521" s="37" t="str">
        <f t="shared" si="474"/>
        <v/>
      </c>
      <c r="CB521" s="37" t="str">
        <f t="shared" si="475"/>
        <v/>
      </c>
      <c r="CC521" s="37" t="str">
        <f t="shared" si="476"/>
        <v/>
      </c>
      <c r="CD521" s="37" t="str">
        <f t="shared" si="477"/>
        <v/>
      </c>
      <c r="CE521" s="37" t="str">
        <f t="shared" si="478"/>
        <v/>
      </c>
      <c r="CF521" s="37" t="str">
        <f t="shared" si="479"/>
        <v/>
      </c>
      <c r="CG521" s="37" t="str">
        <f t="shared" si="480"/>
        <v/>
      </c>
      <c r="CH521" s="37" t="str">
        <f t="shared" si="481"/>
        <v/>
      </c>
      <c r="CI521" s="37" t="str">
        <f t="shared" si="482"/>
        <v/>
      </c>
    </row>
    <row r="522" spans="1:87" ht="12.75">
      <c r="A522" s="16"/>
      <c r="B522" s="14" t="str">
        <f>'Gene Table'!E521</f>
        <v>ADAMTS18</v>
      </c>
      <c r="C522" s="14" t="s">
        <v>161</v>
      </c>
      <c r="D522" s="15" t="str">
        <f>IF(SUM('Test Sample Data'!D$3:D$98)&gt;10,IF(AND(ISNUMBER('Test Sample Data'!D521),'Test Sample Data'!D521&lt;$B$1,'Test Sample Data'!D521&gt;0),'Test Sample Data'!D521,$B$1),"")</f>
        <v/>
      </c>
      <c r="E522" s="15" t="str">
        <f>IF(SUM('Test Sample Data'!E$3:E$98)&gt;10,IF(AND(ISNUMBER('Test Sample Data'!E521),'Test Sample Data'!E521&lt;$B$1,'Test Sample Data'!E521&gt;0),'Test Sample Data'!E521,$B$1),"")</f>
        <v/>
      </c>
      <c r="F522" s="15" t="str">
        <f>IF(SUM('Test Sample Data'!F$3:F$98)&gt;10,IF(AND(ISNUMBER('Test Sample Data'!F521),'Test Sample Data'!F521&lt;$B$1,'Test Sample Data'!F521&gt;0),'Test Sample Data'!F521,$B$1),"")</f>
        <v/>
      </c>
      <c r="G522" s="15" t="str">
        <f>IF(SUM('Test Sample Data'!G$3:G$98)&gt;10,IF(AND(ISNUMBER('Test Sample Data'!G521),'Test Sample Data'!G521&lt;$B$1,'Test Sample Data'!G521&gt;0),'Test Sample Data'!G521,$B$1),"")</f>
        <v/>
      </c>
      <c r="H522" s="15" t="str">
        <f>IF(SUM('Test Sample Data'!H$3:H$98)&gt;10,IF(AND(ISNUMBER('Test Sample Data'!H521),'Test Sample Data'!H521&lt;$B$1,'Test Sample Data'!H521&gt;0),'Test Sample Data'!H521,$B$1),"")</f>
        <v/>
      </c>
      <c r="I522" s="15" t="str">
        <f>IF(SUM('Test Sample Data'!I$3:I$98)&gt;10,IF(AND(ISNUMBER('Test Sample Data'!I521),'Test Sample Data'!I521&lt;$B$1,'Test Sample Data'!I521&gt;0),'Test Sample Data'!I521,$B$1),"")</f>
        <v/>
      </c>
      <c r="J522" s="15" t="str">
        <f>IF(SUM('Test Sample Data'!J$3:J$98)&gt;10,IF(AND(ISNUMBER('Test Sample Data'!J521),'Test Sample Data'!J521&lt;$B$1,'Test Sample Data'!J521&gt;0),'Test Sample Data'!J521,$B$1),"")</f>
        <v/>
      </c>
      <c r="K522" s="15" t="str">
        <f>IF(SUM('Test Sample Data'!K$3:K$98)&gt;10,IF(AND(ISNUMBER('Test Sample Data'!K521),'Test Sample Data'!K521&lt;$B$1,'Test Sample Data'!K521&gt;0),'Test Sample Data'!K521,$B$1),"")</f>
        <v/>
      </c>
      <c r="L522" s="15" t="str">
        <f>IF(SUM('Test Sample Data'!L$3:L$98)&gt;10,IF(AND(ISNUMBER('Test Sample Data'!L521),'Test Sample Data'!L521&lt;$B$1,'Test Sample Data'!L521&gt;0),'Test Sample Data'!L521,$B$1),"")</f>
        <v/>
      </c>
      <c r="M522" s="15" t="str">
        <f>IF(SUM('Test Sample Data'!M$3:M$98)&gt;10,IF(AND(ISNUMBER('Test Sample Data'!M521),'Test Sample Data'!M521&lt;$B$1,'Test Sample Data'!M521&gt;0),'Test Sample Data'!M521,$B$1),"")</f>
        <v/>
      </c>
      <c r="N522" s="15" t="str">
        <f>'Gene Table'!E521</f>
        <v>ADAMTS18</v>
      </c>
      <c r="O522" s="14" t="s">
        <v>161</v>
      </c>
      <c r="P522" s="15" t="str">
        <f>IF(SUM('Control Sample Data'!D$3:D$98)&gt;10,IF(AND(ISNUMBER('Control Sample Data'!D521),'Control Sample Data'!D521&lt;$B$1,'Control Sample Data'!D521&gt;0),'Control Sample Data'!D521,$B$1),"")</f>
        <v/>
      </c>
      <c r="Q522" s="15" t="str">
        <f>IF(SUM('Control Sample Data'!E$3:E$98)&gt;10,IF(AND(ISNUMBER('Control Sample Data'!E521),'Control Sample Data'!E521&lt;$B$1,'Control Sample Data'!E521&gt;0),'Control Sample Data'!E521,$B$1),"")</f>
        <v/>
      </c>
      <c r="R522" s="15" t="str">
        <f>IF(SUM('Control Sample Data'!F$3:F$98)&gt;10,IF(AND(ISNUMBER('Control Sample Data'!F521),'Control Sample Data'!F521&lt;$B$1,'Control Sample Data'!F521&gt;0),'Control Sample Data'!F521,$B$1),"")</f>
        <v/>
      </c>
      <c r="S522" s="15" t="str">
        <f>IF(SUM('Control Sample Data'!G$3:G$98)&gt;10,IF(AND(ISNUMBER('Control Sample Data'!G521),'Control Sample Data'!G521&lt;$B$1,'Control Sample Data'!G521&gt;0),'Control Sample Data'!G521,$B$1),"")</f>
        <v/>
      </c>
      <c r="T522" s="15" t="str">
        <f>IF(SUM('Control Sample Data'!H$3:H$98)&gt;10,IF(AND(ISNUMBER('Control Sample Data'!H521),'Control Sample Data'!H521&lt;$B$1,'Control Sample Data'!H521&gt;0),'Control Sample Data'!H521,$B$1),"")</f>
        <v/>
      </c>
      <c r="U522" s="15" t="str">
        <f>IF(SUM('Control Sample Data'!I$3:I$98)&gt;10,IF(AND(ISNUMBER('Control Sample Data'!I521),'Control Sample Data'!I521&lt;$B$1,'Control Sample Data'!I521&gt;0),'Control Sample Data'!I521,$B$1),"")</f>
        <v/>
      </c>
      <c r="V522" s="15" t="str">
        <f>IF(SUM('Control Sample Data'!J$3:J$98)&gt;10,IF(AND(ISNUMBER('Control Sample Data'!J521),'Control Sample Data'!J521&lt;$B$1,'Control Sample Data'!J521&gt;0),'Control Sample Data'!J521,$B$1),"")</f>
        <v/>
      </c>
      <c r="W522" s="15" t="str">
        <f>IF(SUM('Control Sample Data'!K$3:K$98)&gt;10,IF(AND(ISNUMBER('Control Sample Data'!K521),'Control Sample Data'!K521&lt;$B$1,'Control Sample Data'!K521&gt;0),'Control Sample Data'!K521,$B$1),"")</f>
        <v/>
      </c>
      <c r="X522" s="15" t="str">
        <f>IF(SUM('Control Sample Data'!L$3:L$98)&gt;10,IF(AND(ISNUMBER('Control Sample Data'!L521),'Control Sample Data'!L521&lt;$B$1,'Control Sample Data'!L521&gt;0),'Control Sample Data'!L521,$B$1),"")</f>
        <v/>
      </c>
      <c r="Y522" s="15" t="str">
        <f>IF(SUM('Control Sample Data'!M$3:M$98)&gt;10,IF(AND(ISNUMBER('Control Sample Data'!M521),'Control Sample Data'!M521&lt;$B$1,'Control Sample Data'!M521&gt;0),'Control Sample Data'!M521,$B$1),"")</f>
        <v/>
      </c>
      <c r="AT522" s="34" t="str">
        <f t="shared" si="440"/>
        <v/>
      </c>
      <c r="AU522" s="34" t="str">
        <f t="shared" si="441"/>
        <v/>
      </c>
      <c r="AV522" s="34" t="str">
        <f t="shared" si="442"/>
        <v/>
      </c>
      <c r="AW522" s="34" t="str">
        <f t="shared" si="443"/>
        <v/>
      </c>
      <c r="AX522" s="34" t="str">
        <f t="shared" si="444"/>
        <v/>
      </c>
      <c r="AY522" s="34" t="str">
        <f t="shared" si="445"/>
        <v/>
      </c>
      <c r="AZ522" s="34" t="str">
        <f t="shared" si="446"/>
        <v/>
      </c>
      <c r="BA522" s="34" t="str">
        <f t="shared" si="447"/>
        <v/>
      </c>
      <c r="BB522" s="34" t="str">
        <f t="shared" si="448"/>
        <v/>
      </c>
      <c r="BC522" s="34" t="str">
        <f t="shared" si="449"/>
        <v/>
      </c>
      <c r="BD522" s="34" t="str">
        <f t="shared" si="450"/>
        <v/>
      </c>
      <c r="BE522" s="34" t="str">
        <f t="shared" si="451"/>
        <v/>
      </c>
      <c r="BF522" s="34" t="str">
        <f t="shared" si="452"/>
        <v/>
      </c>
      <c r="BG522" s="34" t="str">
        <f t="shared" si="453"/>
        <v/>
      </c>
      <c r="BH522" s="34" t="str">
        <f t="shared" si="454"/>
        <v/>
      </c>
      <c r="BI522" s="34" t="str">
        <f t="shared" si="455"/>
        <v/>
      </c>
      <c r="BJ522" s="34" t="str">
        <f t="shared" si="456"/>
        <v/>
      </c>
      <c r="BK522" s="34" t="str">
        <f t="shared" si="457"/>
        <v/>
      </c>
      <c r="BL522" s="34" t="str">
        <f t="shared" si="458"/>
        <v/>
      </c>
      <c r="BM522" s="34" t="str">
        <f t="shared" si="459"/>
        <v/>
      </c>
      <c r="BN522" s="36" t="e">
        <f t="shared" si="461"/>
        <v>#DIV/0!</v>
      </c>
      <c r="BO522" s="36" t="e">
        <f t="shared" si="462"/>
        <v>#DIV/0!</v>
      </c>
      <c r="BP522" s="37" t="str">
        <f t="shared" si="463"/>
        <v/>
      </c>
      <c r="BQ522" s="37" t="str">
        <f t="shared" si="464"/>
        <v/>
      </c>
      <c r="BR522" s="37" t="str">
        <f t="shared" si="465"/>
        <v/>
      </c>
      <c r="BS522" s="37" t="str">
        <f t="shared" si="466"/>
        <v/>
      </c>
      <c r="BT522" s="37" t="str">
        <f t="shared" si="467"/>
        <v/>
      </c>
      <c r="BU522" s="37" t="str">
        <f t="shared" si="468"/>
        <v/>
      </c>
      <c r="BV522" s="37" t="str">
        <f t="shared" si="469"/>
        <v/>
      </c>
      <c r="BW522" s="37" t="str">
        <f t="shared" si="470"/>
        <v/>
      </c>
      <c r="BX522" s="37" t="str">
        <f t="shared" si="471"/>
        <v/>
      </c>
      <c r="BY522" s="37" t="str">
        <f t="shared" si="472"/>
        <v/>
      </c>
      <c r="BZ522" s="37" t="str">
        <f t="shared" si="473"/>
        <v/>
      </c>
      <c r="CA522" s="37" t="str">
        <f t="shared" si="474"/>
        <v/>
      </c>
      <c r="CB522" s="37" t="str">
        <f t="shared" si="475"/>
        <v/>
      </c>
      <c r="CC522" s="37" t="str">
        <f t="shared" si="476"/>
        <v/>
      </c>
      <c r="CD522" s="37" t="str">
        <f t="shared" si="477"/>
        <v/>
      </c>
      <c r="CE522" s="37" t="str">
        <f t="shared" si="478"/>
        <v/>
      </c>
      <c r="CF522" s="37" t="str">
        <f t="shared" si="479"/>
        <v/>
      </c>
      <c r="CG522" s="37" t="str">
        <f t="shared" si="480"/>
        <v/>
      </c>
      <c r="CH522" s="37" t="str">
        <f t="shared" si="481"/>
        <v/>
      </c>
      <c r="CI522" s="37" t="str">
        <f t="shared" si="482"/>
        <v/>
      </c>
    </row>
    <row r="523" spans="1:87" ht="12.75">
      <c r="A523" s="16"/>
      <c r="B523" s="14" t="str">
        <f>'Gene Table'!E522</f>
        <v>HTR3C</v>
      </c>
      <c r="C523" s="14" t="s">
        <v>165</v>
      </c>
      <c r="D523" s="15" t="str">
        <f>IF(SUM('Test Sample Data'!D$3:D$98)&gt;10,IF(AND(ISNUMBER('Test Sample Data'!D522),'Test Sample Data'!D522&lt;$B$1,'Test Sample Data'!D522&gt;0),'Test Sample Data'!D522,$B$1),"")</f>
        <v/>
      </c>
      <c r="E523" s="15" t="str">
        <f>IF(SUM('Test Sample Data'!E$3:E$98)&gt;10,IF(AND(ISNUMBER('Test Sample Data'!E522),'Test Sample Data'!E522&lt;$B$1,'Test Sample Data'!E522&gt;0),'Test Sample Data'!E522,$B$1),"")</f>
        <v/>
      </c>
      <c r="F523" s="15" t="str">
        <f>IF(SUM('Test Sample Data'!F$3:F$98)&gt;10,IF(AND(ISNUMBER('Test Sample Data'!F522),'Test Sample Data'!F522&lt;$B$1,'Test Sample Data'!F522&gt;0),'Test Sample Data'!F522,$B$1),"")</f>
        <v/>
      </c>
      <c r="G523" s="15" t="str">
        <f>IF(SUM('Test Sample Data'!G$3:G$98)&gt;10,IF(AND(ISNUMBER('Test Sample Data'!G522),'Test Sample Data'!G522&lt;$B$1,'Test Sample Data'!G522&gt;0),'Test Sample Data'!G522,$B$1),"")</f>
        <v/>
      </c>
      <c r="H523" s="15" t="str">
        <f>IF(SUM('Test Sample Data'!H$3:H$98)&gt;10,IF(AND(ISNUMBER('Test Sample Data'!H522),'Test Sample Data'!H522&lt;$B$1,'Test Sample Data'!H522&gt;0),'Test Sample Data'!H522,$B$1),"")</f>
        <v/>
      </c>
      <c r="I523" s="15" t="str">
        <f>IF(SUM('Test Sample Data'!I$3:I$98)&gt;10,IF(AND(ISNUMBER('Test Sample Data'!I522),'Test Sample Data'!I522&lt;$B$1,'Test Sample Data'!I522&gt;0),'Test Sample Data'!I522,$B$1),"")</f>
        <v/>
      </c>
      <c r="J523" s="15" t="str">
        <f>IF(SUM('Test Sample Data'!J$3:J$98)&gt;10,IF(AND(ISNUMBER('Test Sample Data'!J522),'Test Sample Data'!J522&lt;$B$1,'Test Sample Data'!J522&gt;0),'Test Sample Data'!J522,$B$1),"")</f>
        <v/>
      </c>
      <c r="K523" s="15" t="str">
        <f>IF(SUM('Test Sample Data'!K$3:K$98)&gt;10,IF(AND(ISNUMBER('Test Sample Data'!K522),'Test Sample Data'!K522&lt;$B$1,'Test Sample Data'!K522&gt;0),'Test Sample Data'!K522,$B$1),"")</f>
        <v/>
      </c>
      <c r="L523" s="15" t="str">
        <f>IF(SUM('Test Sample Data'!L$3:L$98)&gt;10,IF(AND(ISNUMBER('Test Sample Data'!L522),'Test Sample Data'!L522&lt;$B$1,'Test Sample Data'!L522&gt;0),'Test Sample Data'!L522,$B$1),"")</f>
        <v/>
      </c>
      <c r="M523" s="15" t="str">
        <f>IF(SUM('Test Sample Data'!M$3:M$98)&gt;10,IF(AND(ISNUMBER('Test Sample Data'!M522),'Test Sample Data'!M522&lt;$B$1,'Test Sample Data'!M522&gt;0),'Test Sample Data'!M522,$B$1),"")</f>
        <v/>
      </c>
      <c r="N523" s="15" t="str">
        <f>'Gene Table'!E522</f>
        <v>HTR3C</v>
      </c>
      <c r="O523" s="14" t="s">
        <v>165</v>
      </c>
      <c r="P523" s="15" t="str">
        <f>IF(SUM('Control Sample Data'!D$3:D$98)&gt;10,IF(AND(ISNUMBER('Control Sample Data'!D522),'Control Sample Data'!D522&lt;$B$1,'Control Sample Data'!D522&gt;0),'Control Sample Data'!D522,$B$1),"")</f>
        <v/>
      </c>
      <c r="Q523" s="15" t="str">
        <f>IF(SUM('Control Sample Data'!E$3:E$98)&gt;10,IF(AND(ISNUMBER('Control Sample Data'!E522),'Control Sample Data'!E522&lt;$B$1,'Control Sample Data'!E522&gt;0),'Control Sample Data'!E522,$B$1),"")</f>
        <v/>
      </c>
      <c r="R523" s="15" t="str">
        <f>IF(SUM('Control Sample Data'!F$3:F$98)&gt;10,IF(AND(ISNUMBER('Control Sample Data'!F522),'Control Sample Data'!F522&lt;$B$1,'Control Sample Data'!F522&gt;0),'Control Sample Data'!F522,$B$1),"")</f>
        <v/>
      </c>
      <c r="S523" s="15" t="str">
        <f>IF(SUM('Control Sample Data'!G$3:G$98)&gt;10,IF(AND(ISNUMBER('Control Sample Data'!G522),'Control Sample Data'!G522&lt;$B$1,'Control Sample Data'!G522&gt;0),'Control Sample Data'!G522,$B$1),"")</f>
        <v/>
      </c>
      <c r="T523" s="15" t="str">
        <f>IF(SUM('Control Sample Data'!H$3:H$98)&gt;10,IF(AND(ISNUMBER('Control Sample Data'!H522),'Control Sample Data'!H522&lt;$B$1,'Control Sample Data'!H522&gt;0),'Control Sample Data'!H522,$B$1),"")</f>
        <v/>
      </c>
      <c r="U523" s="15" t="str">
        <f>IF(SUM('Control Sample Data'!I$3:I$98)&gt;10,IF(AND(ISNUMBER('Control Sample Data'!I522),'Control Sample Data'!I522&lt;$B$1,'Control Sample Data'!I522&gt;0),'Control Sample Data'!I522,$B$1),"")</f>
        <v/>
      </c>
      <c r="V523" s="15" t="str">
        <f>IF(SUM('Control Sample Data'!J$3:J$98)&gt;10,IF(AND(ISNUMBER('Control Sample Data'!J522),'Control Sample Data'!J522&lt;$B$1,'Control Sample Data'!J522&gt;0),'Control Sample Data'!J522,$B$1),"")</f>
        <v/>
      </c>
      <c r="W523" s="15" t="str">
        <f>IF(SUM('Control Sample Data'!K$3:K$98)&gt;10,IF(AND(ISNUMBER('Control Sample Data'!K522),'Control Sample Data'!K522&lt;$B$1,'Control Sample Data'!K522&gt;0),'Control Sample Data'!K522,$B$1),"")</f>
        <v/>
      </c>
      <c r="X523" s="15" t="str">
        <f>IF(SUM('Control Sample Data'!L$3:L$98)&gt;10,IF(AND(ISNUMBER('Control Sample Data'!L522),'Control Sample Data'!L522&lt;$B$1,'Control Sample Data'!L522&gt;0),'Control Sample Data'!L522,$B$1),"")</f>
        <v/>
      </c>
      <c r="Y523" s="15" t="str">
        <f>IF(SUM('Control Sample Data'!M$3:M$98)&gt;10,IF(AND(ISNUMBER('Control Sample Data'!M522),'Control Sample Data'!M522&lt;$B$1,'Control Sample Data'!M522&gt;0),'Control Sample Data'!M522,$B$1),"")</f>
        <v/>
      </c>
      <c r="AT523" s="34" t="str">
        <f t="shared" si="440"/>
        <v/>
      </c>
      <c r="AU523" s="34" t="str">
        <f t="shared" si="441"/>
        <v/>
      </c>
      <c r="AV523" s="34" t="str">
        <f t="shared" si="442"/>
        <v/>
      </c>
      <c r="AW523" s="34" t="str">
        <f t="shared" si="443"/>
        <v/>
      </c>
      <c r="AX523" s="34" t="str">
        <f t="shared" si="444"/>
        <v/>
      </c>
      <c r="AY523" s="34" t="str">
        <f t="shared" si="445"/>
        <v/>
      </c>
      <c r="AZ523" s="34" t="str">
        <f t="shared" si="446"/>
        <v/>
      </c>
      <c r="BA523" s="34" t="str">
        <f t="shared" si="447"/>
        <v/>
      </c>
      <c r="BB523" s="34" t="str">
        <f t="shared" si="448"/>
        <v/>
      </c>
      <c r="BC523" s="34" t="str">
        <f t="shared" si="449"/>
        <v/>
      </c>
      <c r="BD523" s="34" t="str">
        <f t="shared" si="450"/>
        <v/>
      </c>
      <c r="BE523" s="34" t="str">
        <f t="shared" si="451"/>
        <v/>
      </c>
      <c r="BF523" s="34" t="str">
        <f t="shared" si="452"/>
        <v/>
      </c>
      <c r="BG523" s="34" t="str">
        <f t="shared" si="453"/>
        <v/>
      </c>
      <c r="BH523" s="34" t="str">
        <f t="shared" si="454"/>
        <v/>
      </c>
      <c r="BI523" s="34" t="str">
        <f t="shared" si="455"/>
        <v/>
      </c>
      <c r="BJ523" s="34" t="str">
        <f t="shared" si="456"/>
        <v/>
      </c>
      <c r="BK523" s="34" t="str">
        <f t="shared" si="457"/>
        <v/>
      </c>
      <c r="BL523" s="34" t="str">
        <f t="shared" si="458"/>
        <v/>
      </c>
      <c r="BM523" s="34" t="str">
        <f t="shared" si="459"/>
        <v/>
      </c>
      <c r="BN523" s="36" t="e">
        <f t="shared" si="461"/>
        <v>#DIV/0!</v>
      </c>
      <c r="BO523" s="36" t="e">
        <f t="shared" si="462"/>
        <v>#DIV/0!</v>
      </c>
      <c r="BP523" s="37" t="str">
        <f t="shared" si="463"/>
        <v/>
      </c>
      <c r="BQ523" s="37" t="str">
        <f t="shared" si="464"/>
        <v/>
      </c>
      <c r="BR523" s="37" t="str">
        <f t="shared" si="465"/>
        <v/>
      </c>
      <c r="BS523" s="37" t="str">
        <f t="shared" si="466"/>
        <v/>
      </c>
      <c r="BT523" s="37" t="str">
        <f t="shared" si="467"/>
        <v/>
      </c>
      <c r="BU523" s="37" t="str">
        <f t="shared" si="468"/>
        <v/>
      </c>
      <c r="BV523" s="37" t="str">
        <f t="shared" si="469"/>
        <v/>
      </c>
      <c r="BW523" s="37" t="str">
        <f t="shared" si="470"/>
        <v/>
      </c>
      <c r="BX523" s="37" t="str">
        <f t="shared" si="471"/>
        <v/>
      </c>
      <c r="BY523" s="37" t="str">
        <f t="shared" si="472"/>
        <v/>
      </c>
      <c r="BZ523" s="37" t="str">
        <f t="shared" si="473"/>
        <v/>
      </c>
      <c r="CA523" s="37" t="str">
        <f t="shared" si="474"/>
        <v/>
      </c>
      <c r="CB523" s="37" t="str">
        <f t="shared" si="475"/>
        <v/>
      </c>
      <c r="CC523" s="37" t="str">
        <f t="shared" si="476"/>
        <v/>
      </c>
      <c r="CD523" s="37" t="str">
        <f t="shared" si="477"/>
        <v/>
      </c>
      <c r="CE523" s="37" t="str">
        <f t="shared" si="478"/>
        <v/>
      </c>
      <c r="CF523" s="37" t="str">
        <f t="shared" si="479"/>
        <v/>
      </c>
      <c r="CG523" s="37" t="str">
        <f t="shared" si="480"/>
        <v/>
      </c>
      <c r="CH523" s="37" t="str">
        <f t="shared" si="481"/>
        <v/>
      </c>
      <c r="CI523" s="37" t="str">
        <f t="shared" si="482"/>
        <v/>
      </c>
    </row>
    <row r="524" spans="1:87" ht="12.75">
      <c r="A524" s="16"/>
      <c r="B524" s="14" t="str">
        <f>'Gene Table'!E523</f>
        <v>DHX9</v>
      </c>
      <c r="C524" s="14" t="s">
        <v>169</v>
      </c>
      <c r="D524" s="15" t="str">
        <f>IF(SUM('Test Sample Data'!D$3:D$98)&gt;10,IF(AND(ISNUMBER('Test Sample Data'!D523),'Test Sample Data'!D523&lt;$B$1,'Test Sample Data'!D523&gt;0),'Test Sample Data'!D523,$B$1),"")</f>
        <v/>
      </c>
      <c r="E524" s="15" t="str">
        <f>IF(SUM('Test Sample Data'!E$3:E$98)&gt;10,IF(AND(ISNUMBER('Test Sample Data'!E523),'Test Sample Data'!E523&lt;$B$1,'Test Sample Data'!E523&gt;0),'Test Sample Data'!E523,$B$1),"")</f>
        <v/>
      </c>
      <c r="F524" s="15" t="str">
        <f>IF(SUM('Test Sample Data'!F$3:F$98)&gt;10,IF(AND(ISNUMBER('Test Sample Data'!F523),'Test Sample Data'!F523&lt;$B$1,'Test Sample Data'!F523&gt;0),'Test Sample Data'!F523,$B$1),"")</f>
        <v/>
      </c>
      <c r="G524" s="15" t="str">
        <f>IF(SUM('Test Sample Data'!G$3:G$98)&gt;10,IF(AND(ISNUMBER('Test Sample Data'!G523),'Test Sample Data'!G523&lt;$B$1,'Test Sample Data'!G523&gt;0),'Test Sample Data'!G523,$B$1),"")</f>
        <v/>
      </c>
      <c r="H524" s="15" t="str">
        <f>IF(SUM('Test Sample Data'!H$3:H$98)&gt;10,IF(AND(ISNUMBER('Test Sample Data'!H523),'Test Sample Data'!H523&lt;$B$1,'Test Sample Data'!H523&gt;0),'Test Sample Data'!H523,$B$1),"")</f>
        <v/>
      </c>
      <c r="I524" s="15" t="str">
        <f>IF(SUM('Test Sample Data'!I$3:I$98)&gt;10,IF(AND(ISNUMBER('Test Sample Data'!I523),'Test Sample Data'!I523&lt;$B$1,'Test Sample Data'!I523&gt;0),'Test Sample Data'!I523,$B$1),"")</f>
        <v/>
      </c>
      <c r="J524" s="15" t="str">
        <f>IF(SUM('Test Sample Data'!J$3:J$98)&gt;10,IF(AND(ISNUMBER('Test Sample Data'!J523),'Test Sample Data'!J523&lt;$B$1,'Test Sample Data'!J523&gt;0),'Test Sample Data'!J523,$B$1),"")</f>
        <v/>
      </c>
      <c r="K524" s="15" t="str">
        <f>IF(SUM('Test Sample Data'!K$3:K$98)&gt;10,IF(AND(ISNUMBER('Test Sample Data'!K523),'Test Sample Data'!K523&lt;$B$1,'Test Sample Data'!K523&gt;0),'Test Sample Data'!K523,$B$1),"")</f>
        <v/>
      </c>
      <c r="L524" s="15" t="str">
        <f>IF(SUM('Test Sample Data'!L$3:L$98)&gt;10,IF(AND(ISNUMBER('Test Sample Data'!L523),'Test Sample Data'!L523&lt;$B$1,'Test Sample Data'!L523&gt;0),'Test Sample Data'!L523,$B$1),"")</f>
        <v/>
      </c>
      <c r="M524" s="15" t="str">
        <f>IF(SUM('Test Sample Data'!M$3:M$98)&gt;10,IF(AND(ISNUMBER('Test Sample Data'!M523),'Test Sample Data'!M523&lt;$B$1,'Test Sample Data'!M523&gt;0),'Test Sample Data'!M523,$B$1),"")</f>
        <v/>
      </c>
      <c r="N524" s="15" t="str">
        <f>'Gene Table'!E523</f>
        <v>DHX9</v>
      </c>
      <c r="O524" s="14" t="s">
        <v>169</v>
      </c>
      <c r="P524" s="15" t="str">
        <f>IF(SUM('Control Sample Data'!D$3:D$98)&gt;10,IF(AND(ISNUMBER('Control Sample Data'!D523),'Control Sample Data'!D523&lt;$B$1,'Control Sample Data'!D523&gt;0),'Control Sample Data'!D523,$B$1),"")</f>
        <v/>
      </c>
      <c r="Q524" s="15" t="str">
        <f>IF(SUM('Control Sample Data'!E$3:E$98)&gt;10,IF(AND(ISNUMBER('Control Sample Data'!E523),'Control Sample Data'!E523&lt;$B$1,'Control Sample Data'!E523&gt;0),'Control Sample Data'!E523,$B$1),"")</f>
        <v/>
      </c>
      <c r="R524" s="15" t="str">
        <f>IF(SUM('Control Sample Data'!F$3:F$98)&gt;10,IF(AND(ISNUMBER('Control Sample Data'!F523),'Control Sample Data'!F523&lt;$B$1,'Control Sample Data'!F523&gt;0),'Control Sample Data'!F523,$B$1),"")</f>
        <v/>
      </c>
      <c r="S524" s="15" t="str">
        <f>IF(SUM('Control Sample Data'!G$3:G$98)&gt;10,IF(AND(ISNUMBER('Control Sample Data'!G523),'Control Sample Data'!G523&lt;$B$1,'Control Sample Data'!G523&gt;0),'Control Sample Data'!G523,$B$1),"")</f>
        <v/>
      </c>
      <c r="T524" s="15" t="str">
        <f>IF(SUM('Control Sample Data'!H$3:H$98)&gt;10,IF(AND(ISNUMBER('Control Sample Data'!H523),'Control Sample Data'!H523&lt;$B$1,'Control Sample Data'!H523&gt;0),'Control Sample Data'!H523,$B$1),"")</f>
        <v/>
      </c>
      <c r="U524" s="15" t="str">
        <f>IF(SUM('Control Sample Data'!I$3:I$98)&gt;10,IF(AND(ISNUMBER('Control Sample Data'!I523),'Control Sample Data'!I523&lt;$B$1,'Control Sample Data'!I523&gt;0),'Control Sample Data'!I523,$B$1),"")</f>
        <v/>
      </c>
      <c r="V524" s="15" t="str">
        <f>IF(SUM('Control Sample Data'!J$3:J$98)&gt;10,IF(AND(ISNUMBER('Control Sample Data'!J523),'Control Sample Data'!J523&lt;$B$1,'Control Sample Data'!J523&gt;0),'Control Sample Data'!J523,$B$1),"")</f>
        <v/>
      </c>
      <c r="W524" s="15" t="str">
        <f>IF(SUM('Control Sample Data'!K$3:K$98)&gt;10,IF(AND(ISNUMBER('Control Sample Data'!K523),'Control Sample Data'!K523&lt;$B$1,'Control Sample Data'!K523&gt;0),'Control Sample Data'!K523,$B$1),"")</f>
        <v/>
      </c>
      <c r="X524" s="15" t="str">
        <f>IF(SUM('Control Sample Data'!L$3:L$98)&gt;10,IF(AND(ISNUMBER('Control Sample Data'!L523),'Control Sample Data'!L523&lt;$B$1,'Control Sample Data'!L523&gt;0),'Control Sample Data'!L523,$B$1),"")</f>
        <v/>
      </c>
      <c r="Y524" s="15" t="str">
        <f>IF(SUM('Control Sample Data'!M$3:M$98)&gt;10,IF(AND(ISNUMBER('Control Sample Data'!M523),'Control Sample Data'!M523&lt;$B$1,'Control Sample Data'!M523&gt;0),'Control Sample Data'!M523,$B$1),"")</f>
        <v/>
      </c>
      <c r="AT524" s="34" t="str">
        <f t="shared" si="440"/>
        <v/>
      </c>
      <c r="AU524" s="34" t="str">
        <f t="shared" si="441"/>
        <v/>
      </c>
      <c r="AV524" s="34" t="str">
        <f t="shared" si="442"/>
        <v/>
      </c>
      <c r="AW524" s="34" t="str">
        <f t="shared" si="443"/>
        <v/>
      </c>
      <c r="AX524" s="34" t="str">
        <f t="shared" si="444"/>
        <v/>
      </c>
      <c r="AY524" s="34" t="str">
        <f t="shared" si="445"/>
        <v/>
      </c>
      <c r="AZ524" s="34" t="str">
        <f t="shared" si="446"/>
        <v/>
      </c>
      <c r="BA524" s="34" t="str">
        <f t="shared" si="447"/>
        <v/>
      </c>
      <c r="BB524" s="34" t="str">
        <f t="shared" si="448"/>
        <v/>
      </c>
      <c r="BC524" s="34" t="str">
        <f t="shared" si="449"/>
        <v/>
      </c>
      <c r="BD524" s="34" t="str">
        <f t="shared" si="450"/>
        <v/>
      </c>
      <c r="BE524" s="34" t="str">
        <f t="shared" si="451"/>
        <v/>
      </c>
      <c r="BF524" s="34" t="str">
        <f t="shared" si="452"/>
        <v/>
      </c>
      <c r="BG524" s="34" t="str">
        <f t="shared" si="453"/>
        <v/>
      </c>
      <c r="BH524" s="34" t="str">
        <f t="shared" si="454"/>
        <v/>
      </c>
      <c r="BI524" s="34" t="str">
        <f t="shared" si="455"/>
        <v/>
      </c>
      <c r="BJ524" s="34" t="str">
        <f t="shared" si="456"/>
        <v/>
      </c>
      <c r="BK524" s="34" t="str">
        <f t="shared" si="457"/>
        <v/>
      </c>
      <c r="BL524" s="34" t="str">
        <f t="shared" si="458"/>
        <v/>
      </c>
      <c r="BM524" s="34" t="str">
        <f t="shared" si="459"/>
        <v/>
      </c>
      <c r="BN524" s="36" t="e">
        <f t="shared" si="461"/>
        <v>#DIV/0!</v>
      </c>
      <c r="BO524" s="36" t="e">
        <f t="shared" si="462"/>
        <v>#DIV/0!</v>
      </c>
      <c r="BP524" s="37" t="str">
        <f t="shared" si="463"/>
        <v/>
      </c>
      <c r="BQ524" s="37" t="str">
        <f t="shared" si="464"/>
        <v/>
      </c>
      <c r="BR524" s="37" t="str">
        <f t="shared" si="465"/>
        <v/>
      </c>
      <c r="BS524" s="37" t="str">
        <f t="shared" si="466"/>
        <v/>
      </c>
      <c r="BT524" s="37" t="str">
        <f t="shared" si="467"/>
        <v/>
      </c>
      <c r="BU524" s="37" t="str">
        <f t="shared" si="468"/>
        <v/>
      </c>
      <c r="BV524" s="37" t="str">
        <f t="shared" si="469"/>
        <v/>
      </c>
      <c r="BW524" s="37" t="str">
        <f t="shared" si="470"/>
        <v/>
      </c>
      <c r="BX524" s="37" t="str">
        <f t="shared" si="471"/>
        <v/>
      </c>
      <c r="BY524" s="37" t="str">
        <f t="shared" si="472"/>
        <v/>
      </c>
      <c r="BZ524" s="37" t="str">
        <f t="shared" si="473"/>
        <v/>
      </c>
      <c r="CA524" s="37" t="str">
        <f t="shared" si="474"/>
        <v/>
      </c>
      <c r="CB524" s="37" t="str">
        <f t="shared" si="475"/>
        <v/>
      </c>
      <c r="CC524" s="37" t="str">
        <f t="shared" si="476"/>
        <v/>
      </c>
      <c r="CD524" s="37" t="str">
        <f t="shared" si="477"/>
        <v/>
      </c>
      <c r="CE524" s="37" t="str">
        <f t="shared" si="478"/>
        <v/>
      </c>
      <c r="CF524" s="37" t="str">
        <f t="shared" si="479"/>
        <v/>
      </c>
      <c r="CG524" s="37" t="str">
        <f t="shared" si="480"/>
        <v/>
      </c>
      <c r="CH524" s="37" t="str">
        <f t="shared" si="481"/>
        <v/>
      </c>
      <c r="CI524" s="37" t="str">
        <f t="shared" si="482"/>
        <v/>
      </c>
    </row>
    <row r="525" spans="1:87" ht="12.75">
      <c r="A525" s="16"/>
      <c r="B525" s="14" t="str">
        <f>'Gene Table'!E524</f>
        <v>DCN</v>
      </c>
      <c r="C525" s="14" t="s">
        <v>173</v>
      </c>
      <c r="D525" s="15" t="str">
        <f>IF(SUM('Test Sample Data'!D$3:D$98)&gt;10,IF(AND(ISNUMBER('Test Sample Data'!D524),'Test Sample Data'!D524&lt;$B$1,'Test Sample Data'!D524&gt;0),'Test Sample Data'!D524,$B$1),"")</f>
        <v/>
      </c>
      <c r="E525" s="15" t="str">
        <f>IF(SUM('Test Sample Data'!E$3:E$98)&gt;10,IF(AND(ISNUMBER('Test Sample Data'!E524),'Test Sample Data'!E524&lt;$B$1,'Test Sample Data'!E524&gt;0),'Test Sample Data'!E524,$B$1),"")</f>
        <v/>
      </c>
      <c r="F525" s="15" t="str">
        <f>IF(SUM('Test Sample Data'!F$3:F$98)&gt;10,IF(AND(ISNUMBER('Test Sample Data'!F524),'Test Sample Data'!F524&lt;$B$1,'Test Sample Data'!F524&gt;0),'Test Sample Data'!F524,$B$1),"")</f>
        <v/>
      </c>
      <c r="G525" s="15" t="str">
        <f>IF(SUM('Test Sample Data'!G$3:G$98)&gt;10,IF(AND(ISNUMBER('Test Sample Data'!G524),'Test Sample Data'!G524&lt;$B$1,'Test Sample Data'!G524&gt;0),'Test Sample Data'!G524,$B$1),"")</f>
        <v/>
      </c>
      <c r="H525" s="15" t="str">
        <f>IF(SUM('Test Sample Data'!H$3:H$98)&gt;10,IF(AND(ISNUMBER('Test Sample Data'!H524),'Test Sample Data'!H524&lt;$B$1,'Test Sample Data'!H524&gt;0),'Test Sample Data'!H524,$B$1),"")</f>
        <v/>
      </c>
      <c r="I525" s="15" t="str">
        <f>IF(SUM('Test Sample Data'!I$3:I$98)&gt;10,IF(AND(ISNUMBER('Test Sample Data'!I524),'Test Sample Data'!I524&lt;$B$1,'Test Sample Data'!I524&gt;0),'Test Sample Data'!I524,$B$1),"")</f>
        <v/>
      </c>
      <c r="J525" s="15" t="str">
        <f>IF(SUM('Test Sample Data'!J$3:J$98)&gt;10,IF(AND(ISNUMBER('Test Sample Data'!J524),'Test Sample Data'!J524&lt;$B$1,'Test Sample Data'!J524&gt;0),'Test Sample Data'!J524,$B$1),"")</f>
        <v/>
      </c>
      <c r="K525" s="15" t="str">
        <f>IF(SUM('Test Sample Data'!K$3:K$98)&gt;10,IF(AND(ISNUMBER('Test Sample Data'!K524),'Test Sample Data'!K524&lt;$B$1,'Test Sample Data'!K524&gt;0),'Test Sample Data'!K524,$B$1),"")</f>
        <v/>
      </c>
      <c r="L525" s="15" t="str">
        <f>IF(SUM('Test Sample Data'!L$3:L$98)&gt;10,IF(AND(ISNUMBER('Test Sample Data'!L524),'Test Sample Data'!L524&lt;$B$1,'Test Sample Data'!L524&gt;0),'Test Sample Data'!L524,$B$1),"")</f>
        <v/>
      </c>
      <c r="M525" s="15" t="str">
        <f>IF(SUM('Test Sample Data'!M$3:M$98)&gt;10,IF(AND(ISNUMBER('Test Sample Data'!M524),'Test Sample Data'!M524&lt;$B$1,'Test Sample Data'!M524&gt;0),'Test Sample Data'!M524,$B$1),"")</f>
        <v/>
      </c>
      <c r="N525" s="15" t="str">
        <f>'Gene Table'!E524</f>
        <v>DCN</v>
      </c>
      <c r="O525" s="14" t="s">
        <v>173</v>
      </c>
      <c r="P525" s="15" t="str">
        <f>IF(SUM('Control Sample Data'!D$3:D$98)&gt;10,IF(AND(ISNUMBER('Control Sample Data'!D524),'Control Sample Data'!D524&lt;$B$1,'Control Sample Data'!D524&gt;0),'Control Sample Data'!D524,$B$1),"")</f>
        <v/>
      </c>
      <c r="Q525" s="15" t="str">
        <f>IF(SUM('Control Sample Data'!E$3:E$98)&gt;10,IF(AND(ISNUMBER('Control Sample Data'!E524),'Control Sample Data'!E524&lt;$B$1,'Control Sample Data'!E524&gt;0),'Control Sample Data'!E524,$B$1),"")</f>
        <v/>
      </c>
      <c r="R525" s="15" t="str">
        <f>IF(SUM('Control Sample Data'!F$3:F$98)&gt;10,IF(AND(ISNUMBER('Control Sample Data'!F524),'Control Sample Data'!F524&lt;$B$1,'Control Sample Data'!F524&gt;0),'Control Sample Data'!F524,$B$1),"")</f>
        <v/>
      </c>
      <c r="S525" s="15" t="str">
        <f>IF(SUM('Control Sample Data'!G$3:G$98)&gt;10,IF(AND(ISNUMBER('Control Sample Data'!G524),'Control Sample Data'!G524&lt;$B$1,'Control Sample Data'!G524&gt;0),'Control Sample Data'!G524,$B$1),"")</f>
        <v/>
      </c>
      <c r="T525" s="15" t="str">
        <f>IF(SUM('Control Sample Data'!H$3:H$98)&gt;10,IF(AND(ISNUMBER('Control Sample Data'!H524),'Control Sample Data'!H524&lt;$B$1,'Control Sample Data'!H524&gt;0),'Control Sample Data'!H524,$B$1),"")</f>
        <v/>
      </c>
      <c r="U525" s="15" t="str">
        <f>IF(SUM('Control Sample Data'!I$3:I$98)&gt;10,IF(AND(ISNUMBER('Control Sample Data'!I524),'Control Sample Data'!I524&lt;$B$1,'Control Sample Data'!I524&gt;0),'Control Sample Data'!I524,$B$1),"")</f>
        <v/>
      </c>
      <c r="V525" s="15" t="str">
        <f>IF(SUM('Control Sample Data'!J$3:J$98)&gt;10,IF(AND(ISNUMBER('Control Sample Data'!J524),'Control Sample Data'!J524&lt;$B$1,'Control Sample Data'!J524&gt;0),'Control Sample Data'!J524,$B$1),"")</f>
        <v/>
      </c>
      <c r="W525" s="15" t="str">
        <f>IF(SUM('Control Sample Data'!K$3:K$98)&gt;10,IF(AND(ISNUMBER('Control Sample Data'!K524),'Control Sample Data'!K524&lt;$B$1,'Control Sample Data'!K524&gt;0),'Control Sample Data'!K524,$B$1),"")</f>
        <v/>
      </c>
      <c r="X525" s="15" t="str">
        <f>IF(SUM('Control Sample Data'!L$3:L$98)&gt;10,IF(AND(ISNUMBER('Control Sample Data'!L524),'Control Sample Data'!L524&lt;$B$1,'Control Sample Data'!L524&gt;0),'Control Sample Data'!L524,$B$1),"")</f>
        <v/>
      </c>
      <c r="Y525" s="15" t="str">
        <f>IF(SUM('Control Sample Data'!M$3:M$98)&gt;10,IF(AND(ISNUMBER('Control Sample Data'!M524),'Control Sample Data'!M524&lt;$B$1,'Control Sample Data'!M524&gt;0),'Control Sample Data'!M524,$B$1),"")</f>
        <v/>
      </c>
      <c r="AT525" s="34" t="str">
        <f t="shared" si="440"/>
        <v/>
      </c>
      <c r="AU525" s="34" t="str">
        <f t="shared" si="441"/>
        <v/>
      </c>
      <c r="AV525" s="34" t="str">
        <f t="shared" si="442"/>
        <v/>
      </c>
      <c r="AW525" s="34" t="str">
        <f t="shared" si="443"/>
        <v/>
      </c>
      <c r="AX525" s="34" t="str">
        <f t="shared" si="444"/>
        <v/>
      </c>
      <c r="AY525" s="34" t="str">
        <f t="shared" si="445"/>
        <v/>
      </c>
      <c r="AZ525" s="34" t="str">
        <f t="shared" si="446"/>
        <v/>
      </c>
      <c r="BA525" s="34" t="str">
        <f t="shared" si="447"/>
        <v/>
      </c>
      <c r="BB525" s="34" t="str">
        <f t="shared" si="448"/>
        <v/>
      </c>
      <c r="BC525" s="34" t="str">
        <f t="shared" si="449"/>
        <v/>
      </c>
      <c r="BD525" s="34" t="str">
        <f t="shared" si="450"/>
        <v/>
      </c>
      <c r="BE525" s="34" t="str">
        <f t="shared" si="451"/>
        <v/>
      </c>
      <c r="BF525" s="34" t="str">
        <f t="shared" si="452"/>
        <v/>
      </c>
      <c r="BG525" s="34" t="str">
        <f t="shared" si="453"/>
        <v/>
      </c>
      <c r="BH525" s="34" t="str">
        <f t="shared" si="454"/>
        <v/>
      </c>
      <c r="BI525" s="34" t="str">
        <f t="shared" si="455"/>
        <v/>
      </c>
      <c r="BJ525" s="34" t="str">
        <f t="shared" si="456"/>
        <v/>
      </c>
      <c r="BK525" s="34" t="str">
        <f t="shared" si="457"/>
        <v/>
      </c>
      <c r="BL525" s="34" t="str">
        <f t="shared" si="458"/>
        <v/>
      </c>
      <c r="BM525" s="34" t="str">
        <f t="shared" si="459"/>
        <v/>
      </c>
      <c r="BN525" s="36" t="e">
        <f t="shared" si="461"/>
        <v>#DIV/0!</v>
      </c>
      <c r="BO525" s="36" t="e">
        <f t="shared" si="462"/>
        <v>#DIV/0!</v>
      </c>
      <c r="BP525" s="37" t="str">
        <f t="shared" si="463"/>
        <v/>
      </c>
      <c r="BQ525" s="37" t="str">
        <f t="shared" si="464"/>
        <v/>
      </c>
      <c r="BR525" s="37" t="str">
        <f t="shared" si="465"/>
        <v/>
      </c>
      <c r="BS525" s="37" t="str">
        <f t="shared" si="466"/>
        <v/>
      </c>
      <c r="BT525" s="37" t="str">
        <f t="shared" si="467"/>
        <v/>
      </c>
      <c r="BU525" s="37" t="str">
        <f t="shared" si="468"/>
        <v/>
      </c>
      <c r="BV525" s="37" t="str">
        <f t="shared" si="469"/>
        <v/>
      </c>
      <c r="BW525" s="37" t="str">
        <f t="shared" si="470"/>
        <v/>
      </c>
      <c r="BX525" s="37" t="str">
        <f t="shared" si="471"/>
        <v/>
      </c>
      <c r="BY525" s="37" t="str">
        <f t="shared" si="472"/>
        <v/>
      </c>
      <c r="BZ525" s="37" t="str">
        <f t="shared" si="473"/>
        <v/>
      </c>
      <c r="CA525" s="37" t="str">
        <f t="shared" si="474"/>
        <v/>
      </c>
      <c r="CB525" s="37" t="str">
        <f t="shared" si="475"/>
        <v/>
      </c>
      <c r="CC525" s="37" t="str">
        <f t="shared" si="476"/>
        <v/>
      </c>
      <c r="CD525" s="37" t="str">
        <f t="shared" si="477"/>
        <v/>
      </c>
      <c r="CE525" s="37" t="str">
        <f t="shared" si="478"/>
        <v/>
      </c>
      <c r="CF525" s="37" t="str">
        <f t="shared" si="479"/>
        <v/>
      </c>
      <c r="CG525" s="37" t="str">
        <f t="shared" si="480"/>
        <v/>
      </c>
      <c r="CH525" s="37" t="str">
        <f t="shared" si="481"/>
        <v/>
      </c>
      <c r="CI525" s="37" t="str">
        <f t="shared" si="482"/>
        <v/>
      </c>
    </row>
    <row r="526" spans="1:87" ht="12.75">
      <c r="A526" s="16"/>
      <c r="B526" s="14" t="str">
        <f>'Gene Table'!E525</f>
        <v>CYP24A1</v>
      </c>
      <c r="C526" s="14" t="s">
        <v>177</v>
      </c>
      <c r="D526" s="15" t="str">
        <f>IF(SUM('Test Sample Data'!D$3:D$98)&gt;10,IF(AND(ISNUMBER('Test Sample Data'!D525),'Test Sample Data'!D525&lt;$B$1,'Test Sample Data'!D525&gt;0),'Test Sample Data'!D525,$B$1),"")</f>
        <v/>
      </c>
      <c r="E526" s="15" t="str">
        <f>IF(SUM('Test Sample Data'!E$3:E$98)&gt;10,IF(AND(ISNUMBER('Test Sample Data'!E525),'Test Sample Data'!E525&lt;$B$1,'Test Sample Data'!E525&gt;0),'Test Sample Data'!E525,$B$1),"")</f>
        <v/>
      </c>
      <c r="F526" s="15" t="str">
        <f>IF(SUM('Test Sample Data'!F$3:F$98)&gt;10,IF(AND(ISNUMBER('Test Sample Data'!F525),'Test Sample Data'!F525&lt;$B$1,'Test Sample Data'!F525&gt;0),'Test Sample Data'!F525,$B$1),"")</f>
        <v/>
      </c>
      <c r="G526" s="15" t="str">
        <f>IF(SUM('Test Sample Data'!G$3:G$98)&gt;10,IF(AND(ISNUMBER('Test Sample Data'!G525),'Test Sample Data'!G525&lt;$B$1,'Test Sample Data'!G525&gt;0),'Test Sample Data'!G525,$B$1),"")</f>
        <v/>
      </c>
      <c r="H526" s="15" t="str">
        <f>IF(SUM('Test Sample Data'!H$3:H$98)&gt;10,IF(AND(ISNUMBER('Test Sample Data'!H525),'Test Sample Data'!H525&lt;$B$1,'Test Sample Data'!H525&gt;0),'Test Sample Data'!H525,$B$1),"")</f>
        <v/>
      </c>
      <c r="I526" s="15" t="str">
        <f>IF(SUM('Test Sample Data'!I$3:I$98)&gt;10,IF(AND(ISNUMBER('Test Sample Data'!I525),'Test Sample Data'!I525&lt;$B$1,'Test Sample Data'!I525&gt;0),'Test Sample Data'!I525,$B$1),"")</f>
        <v/>
      </c>
      <c r="J526" s="15" t="str">
        <f>IF(SUM('Test Sample Data'!J$3:J$98)&gt;10,IF(AND(ISNUMBER('Test Sample Data'!J525),'Test Sample Data'!J525&lt;$B$1,'Test Sample Data'!J525&gt;0),'Test Sample Data'!J525,$B$1),"")</f>
        <v/>
      </c>
      <c r="K526" s="15" t="str">
        <f>IF(SUM('Test Sample Data'!K$3:K$98)&gt;10,IF(AND(ISNUMBER('Test Sample Data'!K525),'Test Sample Data'!K525&lt;$B$1,'Test Sample Data'!K525&gt;0),'Test Sample Data'!K525,$B$1),"")</f>
        <v/>
      </c>
      <c r="L526" s="15" t="str">
        <f>IF(SUM('Test Sample Data'!L$3:L$98)&gt;10,IF(AND(ISNUMBER('Test Sample Data'!L525),'Test Sample Data'!L525&lt;$B$1,'Test Sample Data'!L525&gt;0),'Test Sample Data'!L525,$B$1),"")</f>
        <v/>
      </c>
      <c r="M526" s="15" t="str">
        <f>IF(SUM('Test Sample Data'!M$3:M$98)&gt;10,IF(AND(ISNUMBER('Test Sample Data'!M525),'Test Sample Data'!M525&lt;$B$1,'Test Sample Data'!M525&gt;0),'Test Sample Data'!M525,$B$1),"")</f>
        <v/>
      </c>
      <c r="N526" s="15" t="str">
        <f>'Gene Table'!E525</f>
        <v>CYP24A1</v>
      </c>
      <c r="O526" s="14" t="s">
        <v>177</v>
      </c>
      <c r="P526" s="15" t="str">
        <f>IF(SUM('Control Sample Data'!D$3:D$98)&gt;10,IF(AND(ISNUMBER('Control Sample Data'!D525),'Control Sample Data'!D525&lt;$B$1,'Control Sample Data'!D525&gt;0),'Control Sample Data'!D525,$B$1),"")</f>
        <v/>
      </c>
      <c r="Q526" s="15" t="str">
        <f>IF(SUM('Control Sample Data'!E$3:E$98)&gt;10,IF(AND(ISNUMBER('Control Sample Data'!E525),'Control Sample Data'!E525&lt;$B$1,'Control Sample Data'!E525&gt;0),'Control Sample Data'!E525,$B$1),"")</f>
        <v/>
      </c>
      <c r="R526" s="15" t="str">
        <f>IF(SUM('Control Sample Data'!F$3:F$98)&gt;10,IF(AND(ISNUMBER('Control Sample Data'!F525),'Control Sample Data'!F525&lt;$B$1,'Control Sample Data'!F525&gt;0),'Control Sample Data'!F525,$B$1),"")</f>
        <v/>
      </c>
      <c r="S526" s="15" t="str">
        <f>IF(SUM('Control Sample Data'!G$3:G$98)&gt;10,IF(AND(ISNUMBER('Control Sample Data'!G525),'Control Sample Data'!G525&lt;$B$1,'Control Sample Data'!G525&gt;0),'Control Sample Data'!G525,$B$1),"")</f>
        <v/>
      </c>
      <c r="T526" s="15" t="str">
        <f>IF(SUM('Control Sample Data'!H$3:H$98)&gt;10,IF(AND(ISNUMBER('Control Sample Data'!H525),'Control Sample Data'!H525&lt;$B$1,'Control Sample Data'!H525&gt;0),'Control Sample Data'!H525,$B$1),"")</f>
        <v/>
      </c>
      <c r="U526" s="15" t="str">
        <f>IF(SUM('Control Sample Data'!I$3:I$98)&gt;10,IF(AND(ISNUMBER('Control Sample Data'!I525),'Control Sample Data'!I525&lt;$B$1,'Control Sample Data'!I525&gt;0),'Control Sample Data'!I525,$B$1),"")</f>
        <v/>
      </c>
      <c r="V526" s="15" t="str">
        <f>IF(SUM('Control Sample Data'!J$3:J$98)&gt;10,IF(AND(ISNUMBER('Control Sample Data'!J525),'Control Sample Data'!J525&lt;$B$1,'Control Sample Data'!J525&gt;0),'Control Sample Data'!J525,$B$1),"")</f>
        <v/>
      </c>
      <c r="W526" s="15" t="str">
        <f>IF(SUM('Control Sample Data'!K$3:K$98)&gt;10,IF(AND(ISNUMBER('Control Sample Data'!K525),'Control Sample Data'!K525&lt;$B$1,'Control Sample Data'!K525&gt;0),'Control Sample Data'!K525,$B$1),"")</f>
        <v/>
      </c>
      <c r="X526" s="15" t="str">
        <f>IF(SUM('Control Sample Data'!L$3:L$98)&gt;10,IF(AND(ISNUMBER('Control Sample Data'!L525),'Control Sample Data'!L525&lt;$B$1,'Control Sample Data'!L525&gt;0),'Control Sample Data'!L525,$B$1),"")</f>
        <v/>
      </c>
      <c r="Y526" s="15" t="str">
        <f>IF(SUM('Control Sample Data'!M$3:M$98)&gt;10,IF(AND(ISNUMBER('Control Sample Data'!M525),'Control Sample Data'!M525&lt;$B$1,'Control Sample Data'!M525&gt;0),'Control Sample Data'!M525,$B$1),"")</f>
        <v/>
      </c>
      <c r="AT526" s="34" t="str">
        <f t="shared" si="440"/>
        <v/>
      </c>
      <c r="AU526" s="34" t="str">
        <f t="shared" si="441"/>
        <v/>
      </c>
      <c r="AV526" s="34" t="str">
        <f t="shared" si="442"/>
        <v/>
      </c>
      <c r="AW526" s="34" t="str">
        <f t="shared" si="443"/>
        <v/>
      </c>
      <c r="AX526" s="34" t="str">
        <f t="shared" si="444"/>
        <v/>
      </c>
      <c r="AY526" s="34" t="str">
        <f t="shared" si="445"/>
        <v/>
      </c>
      <c r="AZ526" s="34" t="str">
        <f t="shared" si="446"/>
        <v/>
      </c>
      <c r="BA526" s="34" t="str">
        <f t="shared" si="447"/>
        <v/>
      </c>
      <c r="BB526" s="34" t="str">
        <f t="shared" si="448"/>
        <v/>
      </c>
      <c r="BC526" s="34" t="str">
        <f t="shared" si="449"/>
        <v/>
      </c>
      <c r="BD526" s="34" t="str">
        <f t="shared" si="450"/>
        <v/>
      </c>
      <c r="BE526" s="34" t="str">
        <f t="shared" si="451"/>
        <v/>
      </c>
      <c r="BF526" s="34" t="str">
        <f t="shared" si="452"/>
        <v/>
      </c>
      <c r="BG526" s="34" t="str">
        <f t="shared" si="453"/>
        <v/>
      </c>
      <c r="BH526" s="34" t="str">
        <f t="shared" si="454"/>
        <v/>
      </c>
      <c r="BI526" s="34" t="str">
        <f t="shared" si="455"/>
        <v/>
      </c>
      <c r="BJ526" s="34" t="str">
        <f t="shared" si="456"/>
        <v/>
      </c>
      <c r="BK526" s="34" t="str">
        <f t="shared" si="457"/>
        <v/>
      </c>
      <c r="BL526" s="34" t="str">
        <f t="shared" si="458"/>
        <v/>
      </c>
      <c r="BM526" s="34" t="str">
        <f t="shared" si="459"/>
        <v/>
      </c>
      <c r="BN526" s="36" t="e">
        <f t="shared" si="461"/>
        <v>#DIV/0!</v>
      </c>
      <c r="BO526" s="36" t="e">
        <f t="shared" si="462"/>
        <v>#DIV/0!</v>
      </c>
      <c r="BP526" s="37" t="str">
        <f t="shared" si="463"/>
        <v/>
      </c>
      <c r="BQ526" s="37" t="str">
        <f t="shared" si="464"/>
        <v/>
      </c>
      <c r="BR526" s="37" t="str">
        <f t="shared" si="465"/>
        <v/>
      </c>
      <c r="BS526" s="37" t="str">
        <f t="shared" si="466"/>
        <v/>
      </c>
      <c r="BT526" s="37" t="str">
        <f t="shared" si="467"/>
        <v/>
      </c>
      <c r="BU526" s="37" t="str">
        <f t="shared" si="468"/>
        <v/>
      </c>
      <c r="BV526" s="37" t="str">
        <f t="shared" si="469"/>
        <v/>
      </c>
      <c r="BW526" s="37" t="str">
        <f t="shared" si="470"/>
        <v/>
      </c>
      <c r="BX526" s="37" t="str">
        <f t="shared" si="471"/>
        <v/>
      </c>
      <c r="BY526" s="37" t="str">
        <f t="shared" si="472"/>
        <v/>
      </c>
      <c r="BZ526" s="37" t="str">
        <f t="shared" si="473"/>
        <v/>
      </c>
      <c r="CA526" s="37" t="str">
        <f t="shared" si="474"/>
        <v/>
      </c>
      <c r="CB526" s="37" t="str">
        <f t="shared" si="475"/>
        <v/>
      </c>
      <c r="CC526" s="37" t="str">
        <f t="shared" si="476"/>
        <v/>
      </c>
      <c r="CD526" s="37" t="str">
        <f t="shared" si="477"/>
        <v/>
      </c>
      <c r="CE526" s="37" t="str">
        <f t="shared" si="478"/>
        <v/>
      </c>
      <c r="CF526" s="37" t="str">
        <f t="shared" si="479"/>
        <v/>
      </c>
      <c r="CG526" s="37" t="str">
        <f t="shared" si="480"/>
        <v/>
      </c>
      <c r="CH526" s="37" t="str">
        <f t="shared" si="481"/>
        <v/>
      </c>
      <c r="CI526" s="37" t="str">
        <f t="shared" si="482"/>
        <v/>
      </c>
    </row>
    <row r="527" spans="1:87" ht="12.75">
      <c r="A527" s="16"/>
      <c r="B527" s="14" t="str">
        <f>'Gene Table'!E526</f>
        <v>CYP2E1</v>
      </c>
      <c r="C527" s="14" t="s">
        <v>181</v>
      </c>
      <c r="D527" s="15" t="str">
        <f>IF(SUM('Test Sample Data'!D$3:D$98)&gt;10,IF(AND(ISNUMBER('Test Sample Data'!D526),'Test Sample Data'!D526&lt;$B$1,'Test Sample Data'!D526&gt;0),'Test Sample Data'!D526,$B$1),"")</f>
        <v/>
      </c>
      <c r="E527" s="15" t="str">
        <f>IF(SUM('Test Sample Data'!E$3:E$98)&gt;10,IF(AND(ISNUMBER('Test Sample Data'!E526),'Test Sample Data'!E526&lt;$B$1,'Test Sample Data'!E526&gt;0),'Test Sample Data'!E526,$B$1),"")</f>
        <v/>
      </c>
      <c r="F527" s="15" t="str">
        <f>IF(SUM('Test Sample Data'!F$3:F$98)&gt;10,IF(AND(ISNUMBER('Test Sample Data'!F526),'Test Sample Data'!F526&lt;$B$1,'Test Sample Data'!F526&gt;0),'Test Sample Data'!F526,$B$1),"")</f>
        <v/>
      </c>
      <c r="G527" s="15" t="str">
        <f>IF(SUM('Test Sample Data'!G$3:G$98)&gt;10,IF(AND(ISNUMBER('Test Sample Data'!G526),'Test Sample Data'!G526&lt;$B$1,'Test Sample Data'!G526&gt;0),'Test Sample Data'!G526,$B$1),"")</f>
        <v/>
      </c>
      <c r="H527" s="15" t="str">
        <f>IF(SUM('Test Sample Data'!H$3:H$98)&gt;10,IF(AND(ISNUMBER('Test Sample Data'!H526),'Test Sample Data'!H526&lt;$B$1,'Test Sample Data'!H526&gt;0),'Test Sample Data'!H526,$B$1),"")</f>
        <v/>
      </c>
      <c r="I527" s="15" t="str">
        <f>IF(SUM('Test Sample Data'!I$3:I$98)&gt;10,IF(AND(ISNUMBER('Test Sample Data'!I526),'Test Sample Data'!I526&lt;$B$1,'Test Sample Data'!I526&gt;0),'Test Sample Data'!I526,$B$1),"")</f>
        <v/>
      </c>
      <c r="J527" s="15" t="str">
        <f>IF(SUM('Test Sample Data'!J$3:J$98)&gt;10,IF(AND(ISNUMBER('Test Sample Data'!J526),'Test Sample Data'!J526&lt;$B$1,'Test Sample Data'!J526&gt;0),'Test Sample Data'!J526,$B$1),"")</f>
        <v/>
      </c>
      <c r="K527" s="15" t="str">
        <f>IF(SUM('Test Sample Data'!K$3:K$98)&gt;10,IF(AND(ISNUMBER('Test Sample Data'!K526),'Test Sample Data'!K526&lt;$B$1,'Test Sample Data'!K526&gt;0),'Test Sample Data'!K526,$B$1),"")</f>
        <v/>
      </c>
      <c r="L527" s="15" t="str">
        <f>IF(SUM('Test Sample Data'!L$3:L$98)&gt;10,IF(AND(ISNUMBER('Test Sample Data'!L526),'Test Sample Data'!L526&lt;$B$1,'Test Sample Data'!L526&gt;0),'Test Sample Data'!L526,$B$1),"")</f>
        <v/>
      </c>
      <c r="M527" s="15" t="str">
        <f>IF(SUM('Test Sample Data'!M$3:M$98)&gt;10,IF(AND(ISNUMBER('Test Sample Data'!M526),'Test Sample Data'!M526&lt;$B$1,'Test Sample Data'!M526&gt;0),'Test Sample Data'!M526,$B$1),"")</f>
        <v/>
      </c>
      <c r="N527" s="15" t="str">
        <f>'Gene Table'!E526</f>
        <v>CYP2E1</v>
      </c>
      <c r="O527" s="14" t="s">
        <v>181</v>
      </c>
      <c r="P527" s="15" t="str">
        <f>IF(SUM('Control Sample Data'!D$3:D$98)&gt;10,IF(AND(ISNUMBER('Control Sample Data'!D526),'Control Sample Data'!D526&lt;$B$1,'Control Sample Data'!D526&gt;0),'Control Sample Data'!D526,$B$1),"")</f>
        <v/>
      </c>
      <c r="Q527" s="15" t="str">
        <f>IF(SUM('Control Sample Data'!E$3:E$98)&gt;10,IF(AND(ISNUMBER('Control Sample Data'!E526),'Control Sample Data'!E526&lt;$B$1,'Control Sample Data'!E526&gt;0),'Control Sample Data'!E526,$B$1),"")</f>
        <v/>
      </c>
      <c r="R527" s="15" t="str">
        <f>IF(SUM('Control Sample Data'!F$3:F$98)&gt;10,IF(AND(ISNUMBER('Control Sample Data'!F526),'Control Sample Data'!F526&lt;$B$1,'Control Sample Data'!F526&gt;0),'Control Sample Data'!F526,$B$1),"")</f>
        <v/>
      </c>
      <c r="S527" s="15" t="str">
        <f>IF(SUM('Control Sample Data'!G$3:G$98)&gt;10,IF(AND(ISNUMBER('Control Sample Data'!G526),'Control Sample Data'!G526&lt;$B$1,'Control Sample Data'!G526&gt;0),'Control Sample Data'!G526,$B$1),"")</f>
        <v/>
      </c>
      <c r="T527" s="15" t="str">
        <f>IF(SUM('Control Sample Data'!H$3:H$98)&gt;10,IF(AND(ISNUMBER('Control Sample Data'!H526),'Control Sample Data'!H526&lt;$B$1,'Control Sample Data'!H526&gt;0),'Control Sample Data'!H526,$B$1),"")</f>
        <v/>
      </c>
      <c r="U527" s="15" t="str">
        <f>IF(SUM('Control Sample Data'!I$3:I$98)&gt;10,IF(AND(ISNUMBER('Control Sample Data'!I526),'Control Sample Data'!I526&lt;$B$1,'Control Sample Data'!I526&gt;0),'Control Sample Data'!I526,$B$1),"")</f>
        <v/>
      </c>
      <c r="V527" s="15" t="str">
        <f>IF(SUM('Control Sample Data'!J$3:J$98)&gt;10,IF(AND(ISNUMBER('Control Sample Data'!J526),'Control Sample Data'!J526&lt;$B$1,'Control Sample Data'!J526&gt;0),'Control Sample Data'!J526,$B$1),"")</f>
        <v/>
      </c>
      <c r="W527" s="15" t="str">
        <f>IF(SUM('Control Sample Data'!K$3:K$98)&gt;10,IF(AND(ISNUMBER('Control Sample Data'!K526),'Control Sample Data'!K526&lt;$B$1,'Control Sample Data'!K526&gt;0),'Control Sample Data'!K526,$B$1),"")</f>
        <v/>
      </c>
      <c r="X527" s="15" t="str">
        <f>IF(SUM('Control Sample Data'!L$3:L$98)&gt;10,IF(AND(ISNUMBER('Control Sample Data'!L526),'Control Sample Data'!L526&lt;$B$1,'Control Sample Data'!L526&gt;0),'Control Sample Data'!L526,$B$1),"")</f>
        <v/>
      </c>
      <c r="Y527" s="15" t="str">
        <f>IF(SUM('Control Sample Data'!M$3:M$98)&gt;10,IF(AND(ISNUMBER('Control Sample Data'!M526),'Control Sample Data'!M526&lt;$B$1,'Control Sample Data'!M526&gt;0),'Control Sample Data'!M526,$B$1),"")</f>
        <v/>
      </c>
      <c r="AT527" s="34" t="str">
        <f t="shared" si="440"/>
        <v/>
      </c>
      <c r="AU527" s="34" t="str">
        <f t="shared" si="441"/>
        <v/>
      </c>
      <c r="AV527" s="34" t="str">
        <f t="shared" si="442"/>
        <v/>
      </c>
      <c r="AW527" s="34" t="str">
        <f t="shared" si="443"/>
        <v/>
      </c>
      <c r="AX527" s="34" t="str">
        <f t="shared" si="444"/>
        <v/>
      </c>
      <c r="AY527" s="34" t="str">
        <f t="shared" si="445"/>
        <v/>
      </c>
      <c r="AZ527" s="34" t="str">
        <f t="shared" si="446"/>
        <v/>
      </c>
      <c r="BA527" s="34" t="str">
        <f t="shared" si="447"/>
        <v/>
      </c>
      <c r="BB527" s="34" t="str">
        <f t="shared" si="448"/>
        <v/>
      </c>
      <c r="BC527" s="34" t="str">
        <f t="shared" si="449"/>
        <v/>
      </c>
      <c r="BD527" s="34" t="str">
        <f t="shared" si="450"/>
        <v/>
      </c>
      <c r="BE527" s="34" t="str">
        <f t="shared" si="451"/>
        <v/>
      </c>
      <c r="BF527" s="34" t="str">
        <f t="shared" si="452"/>
        <v/>
      </c>
      <c r="BG527" s="34" t="str">
        <f t="shared" si="453"/>
        <v/>
      </c>
      <c r="BH527" s="34" t="str">
        <f t="shared" si="454"/>
        <v/>
      </c>
      <c r="BI527" s="34" t="str">
        <f t="shared" si="455"/>
        <v/>
      </c>
      <c r="BJ527" s="34" t="str">
        <f t="shared" si="456"/>
        <v/>
      </c>
      <c r="BK527" s="34" t="str">
        <f t="shared" si="457"/>
        <v/>
      </c>
      <c r="BL527" s="34" t="str">
        <f t="shared" si="458"/>
        <v/>
      </c>
      <c r="BM527" s="34" t="str">
        <f t="shared" si="459"/>
        <v/>
      </c>
      <c r="BN527" s="36" t="e">
        <f t="shared" si="461"/>
        <v>#DIV/0!</v>
      </c>
      <c r="BO527" s="36" t="e">
        <f t="shared" si="462"/>
        <v>#DIV/0!</v>
      </c>
      <c r="BP527" s="37" t="str">
        <f t="shared" si="463"/>
        <v/>
      </c>
      <c r="BQ527" s="37" t="str">
        <f t="shared" si="464"/>
        <v/>
      </c>
      <c r="BR527" s="37" t="str">
        <f t="shared" si="465"/>
        <v/>
      </c>
      <c r="BS527" s="37" t="str">
        <f t="shared" si="466"/>
        <v/>
      </c>
      <c r="BT527" s="37" t="str">
        <f t="shared" si="467"/>
        <v/>
      </c>
      <c r="BU527" s="37" t="str">
        <f t="shared" si="468"/>
        <v/>
      </c>
      <c r="BV527" s="37" t="str">
        <f t="shared" si="469"/>
        <v/>
      </c>
      <c r="BW527" s="37" t="str">
        <f t="shared" si="470"/>
        <v/>
      </c>
      <c r="BX527" s="37" t="str">
        <f t="shared" si="471"/>
        <v/>
      </c>
      <c r="BY527" s="37" t="str">
        <f t="shared" si="472"/>
        <v/>
      </c>
      <c r="BZ527" s="37" t="str">
        <f t="shared" si="473"/>
        <v/>
      </c>
      <c r="CA527" s="37" t="str">
        <f t="shared" si="474"/>
        <v/>
      </c>
      <c r="CB527" s="37" t="str">
        <f t="shared" si="475"/>
        <v/>
      </c>
      <c r="CC527" s="37" t="str">
        <f t="shared" si="476"/>
        <v/>
      </c>
      <c r="CD527" s="37" t="str">
        <f t="shared" si="477"/>
        <v/>
      </c>
      <c r="CE527" s="37" t="str">
        <f t="shared" si="478"/>
        <v/>
      </c>
      <c r="CF527" s="37" t="str">
        <f t="shared" si="479"/>
        <v/>
      </c>
      <c r="CG527" s="37" t="str">
        <f t="shared" si="480"/>
        <v/>
      </c>
      <c r="CH527" s="37" t="str">
        <f t="shared" si="481"/>
        <v/>
      </c>
      <c r="CI527" s="37" t="str">
        <f t="shared" si="482"/>
        <v/>
      </c>
    </row>
    <row r="528" spans="1:87" ht="12.75">
      <c r="A528" s="16"/>
      <c r="B528" s="14" t="str">
        <f>'Gene Table'!E527</f>
        <v>ADRB3</v>
      </c>
      <c r="C528" s="14" t="s">
        <v>185</v>
      </c>
      <c r="D528" s="15" t="str">
        <f>IF(SUM('Test Sample Data'!D$3:D$98)&gt;10,IF(AND(ISNUMBER('Test Sample Data'!D527),'Test Sample Data'!D527&lt;$B$1,'Test Sample Data'!D527&gt;0),'Test Sample Data'!D527,$B$1),"")</f>
        <v/>
      </c>
      <c r="E528" s="15" t="str">
        <f>IF(SUM('Test Sample Data'!E$3:E$98)&gt;10,IF(AND(ISNUMBER('Test Sample Data'!E527),'Test Sample Data'!E527&lt;$B$1,'Test Sample Data'!E527&gt;0),'Test Sample Data'!E527,$B$1),"")</f>
        <v/>
      </c>
      <c r="F528" s="15" t="str">
        <f>IF(SUM('Test Sample Data'!F$3:F$98)&gt;10,IF(AND(ISNUMBER('Test Sample Data'!F527),'Test Sample Data'!F527&lt;$B$1,'Test Sample Data'!F527&gt;0),'Test Sample Data'!F527,$B$1),"")</f>
        <v/>
      </c>
      <c r="G528" s="15" t="str">
        <f>IF(SUM('Test Sample Data'!G$3:G$98)&gt;10,IF(AND(ISNUMBER('Test Sample Data'!G527),'Test Sample Data'!G527&lt;$B$1,'Test Sample Data'!G527&gt;0),'Test Sample Data'!G527,$B$1),"")</f>
        <v/>
      </c>
      <c r="H528" s="15" t="str">
        <f>IF(SUM('Test Sample Data'!H$3:H$98)&gt;10,IF(AND(ISNUMBER('Test Sample Data'!H527),'Test Sample Data'!H527&lt;$B$1,'Test Sample Data'!H527&gt;0),'Test Sample Data'!H527,$B$1),"")</f>
        <v/>
      </c>
      <c r="I528" s="15" t="str">
        <f>IF(SUM('Test Sample Data'!I$3:I$98)&gt;10,IF(AND(ISNUMBER('Test Sample Data'!I527),'Test Sample Data'!I527&lt;$B$1,'Test Sample Data'!I527&gt;0),'Test Sample Data'!I527,$B$1),"")</f>
        <v/>
      </c>
      <c r="J528" s="15" t="str">
        <f>IF(SUM('Test Sample Data'!J$3:J$98)&gt;10,IF(AND(ISNUMBER('Test Sample Data'!J527),'Test Sample Data'!J527&lt;$B$1,'Test Sample Data'!J527&gt;0),'Test Sample Data'!J527,$B$1),"")</f>
        <v/>
      </c>
      <c r="K528" s="15" t="str">
        <f>IF(SUM('Test Sample Data'!K$3:K$98)&gt;10,IF(AND(ISNUMBER('Test Sample Data'!K527),'Test Sample Data'!K527&lt;$B$1,'Test Sample Data'!K527&gt;0),'Test Sample Data'!K527,$B$1),"")</f>
        <v/>
      </c>
      <c r="L528" s="15" t="str">
        <f>IF(SUM('Test Sample Data'!L$3:L$98)&gt;10,IF(AND(ISNUMBER('Test Sample Data'!L527),'Test Sample Data'!L527&lt;$B$1,'Test Sample Data'!L527&gt;0),'Test Sample Data'!L527,$B$1),"")</f>
        <v/>
      </c>
      <c r="M528" s="15" t="str">
        <f>IF(SUM('Test Sample Data'!M$3:M$98)&gt;10,IF(AND(ISNUMBER('Test Sample Data'!M527),'Test Sample Data'!M527&lt;$B$1,'Test Sample Data'!M527&gt;0),'Test Sample Data'!M527,$B$1),"")</f>
        <v/>
      </c>
      <c r="N528" s="15" t="str">
        <f>'Gene Table'!E527</f>
        <v>ADRB3</v>
      </c>
      <c r="O528" s="14" t="s">
        <v>185</v>
      </c>
      <c r="P528" s="15" t="str">
        <f>IF(SUM('Control Sample Data'!D$3:D$98)&gt;10,IF(AND(ISNUMBER('Control Sample Data'!D527),'Control Sample Data'!D527&lt;$B$1,'Control Sample Data'!D527&gt;0),'Control Sample Data'!D527,$B$1),"")</f>
        <v/>
      </c>
      <c r="Q528" s="15" t="str">
        <f>IF(SUM('Control Sample Data'!E$3:E$98)&gt;10,IF(AND(ISNUMBER('Control Sample Data'!E527),'Control Sample Data'!E527&lt;$B$1,'Control Sample Data'!E527&gt;0),'Control Sample Data'!E527,$B$1),"")</f>
        <v/>
      </c>
      <c r="R528" s="15" t="str">
        <f>IF(SUM('Control Sample Data'!F$3:F$98)&gt;10,IF(AND(ISNUMBER('Control Sample Data'!F527),'Control Sample Data'!F527&lt;$B$1,'Control Sample Data'!F527&gt;0),'Control Sample Data'!F527,$B$1),"")</f>
        <v/>
      </c>
      <c r="S528" s="15" t="str">
        <f>IF(SUM('Control Sample Data'!G$3:G$98)&gt;10,IF(AND(ISNUMBER('Control Sample Data'!G527),'Control Sample Data'!G527&lt;$B$1,'Control Sample Data'!G527&gt;0),'Control Sample Data'!G527,$B$1),"")</f>
        <v/>
      </c>
      <c r="T528" s="15" t="str">
        <f>IF(SUM('Control Sample Data'!H$3:H$98)&gt;10,IF(AND(ISNUMBER('Control Sample Data'!H527),'Control Sample Data'!H527&lt;$B$1,'Control Sample Data'!H527&gt;0),'Control Sample Data'!H527,$B$1),"")</f>
        <v/>
      </c>
      <c r="U528" s="15" t="str">
        <f>IF(SUM('Control Sample Data'!I$3:I$98)&gt;10,IF(AND(ISNUMBER('Control Sample Data'!I527),'Control Sample Data'!I527&lt;$B$1,'Control Sample Data'!I527&gt;0),'Control Sample Data'!I527,$B$1),"")</f>
        <v/>
      </c>
      <c r="V528" s="15" t="str">
        <f>IF(SUM('Control Sample Data'!J$3:J$98)&gt;10,IF(AND(ISNUMBER('Control Sample Data'!J527),'Control Sample Data'!J527&lt;$B$1,'Control Sample Data'!J527&gt;0),'Control Sample Data'!J527,$B$1),"")</f>
        <v/>
      </c>
      <c r="W528" s="15" t="str">
        <f>IF(SUM('Control Sample Data'!K$3:K$98)&gt;10,IF(AND(ISNUMBER('Control Sample Data'!K527),'Control Sample Data'!K527&lt;$B$1,'Control Sample Data'!K527&gt;0),'Control Sample Data'!K527,$B$1),"")</f>
        <v/>
      </c>
      <c r="X528" s="15" t="str">
        <f>IF(SUM('Control Sample Data'!L$3:L$98)&gt;10,IF(AND(ISNUMBER('Control Sample Data'!L527),'Control Sample Data'!L527&lt;$B$1,'Control Sample Data'!L527&gt;0),'Control Sample Data'!L527,$B$1),"")</f>
        <v/>
      </c>
      <c r="Y528" s="15" t="str">
        <f>IF(SUM('Control Sample Data'!M$3:M$98)&gt;10,IF(AND(ISNUMBER('Control Sample Data'!M527),'Control Sample Data'!M527&lt;$B$1,'Control Sample Data'!M527&gt;0),'Control Sample Data'!M527,$B$1),"")</f>
        <v/>
      </c>
      <c r="AT528" s="34" t="str">
        <f t="shared" si="440"/>
        <v/>
      </c>
      <c r="AU528" s="34" t="str">
        <f t="shared" si="441"/>
        <v/>
      </c>
      <c r="AV528" s="34" t="str">
        <f t="shared" si="442"/>
        <v/>
      </c>
      <c r="AW528" s="34" t="str">
        <f t="shared" si="443"/>
        <v/>
      </c>
      <c r="AX528" s="34" t="str">
        <f t="shared" si="444"/>
        <v/>
      </c>
      <c r="AY528" s="34" t="str">
        <f t="shared" si="445"/>
        <v/>
      </c>
      <c r="AZ528" s="34" t="str">
        <f t="shared" si="446"/>
        <v/>
      </c>
      <c r="BA528" s="34" t="str">
        <f t="shared" si="447"/>
        <v/>
      </c>
      <c r="BB528" s="34" t="str">
        <f t="shared" si="448"/>
        <v/>
      </c>
      <c r="BC528" s="34" t="str">
        <f t="shared" si="449"/>
        <v/>
      </c>
      <c r="BD528" s="34" t="str">
        <f t="shared" si="450"/>
        <v/>
      </c>
      <c r="BE528" s="34" t="str">
        <f t="shared" si="451"/>
        <v/>
      </c>
      <c r="BF528" s="34" t="str">
        <f t="shared" si="452"/>
        <v/>
      </c>
      <c r="BG528" s="34" t="str">
        <f t="shared" si="453"/>
        <v/>
      </c>
      <c r="BH528" s="34" t="str">
        <f t="shared" si="454"/>
        <v/>
      </c>
      <c r="BI528" s="34" t="str">
        <f t="shared" si="455"/>
        <v/>
      </c>
      <c r="BJ528" s="34" t="str">
        <f t="shared" si="456"/>
        <v/>
      </c>
      <c r="BK528" s="34" t="str">
        <f t="shared" si="457"/>
        <v/>
      </c>
      <c r="BL528" s="34" t="str">
        <f t="shared" si="458"/>
        <v/>
      </c>
      <c r="BM528" s="34" t="str">
        <f t="shared" si="459"/>
        <v/>
      </c>
      <c r="BN528" s="36" t="e">
        <f t="shared" si="461"/>
        <v>#DIV/0!</v>
      </c>
      <c r="BO528" s="36" t="e">
        <f t="shared" si="462"/>
        <v>#DIV/0!</v>
      </c>
      <c r="BP528" s="37" t="str">
        <f t="shared" si="463"/>
        <v/>
      </c>
      <c r="BQ528" s="37" t="str">
        <f t="shared" si="464"/>
        <v/>
      </c>
      <c r="BR528" s="37" t="str">
        <f t="shared" si="465"/>
        <v/>
      </c>
      <c r="BS528" s="37" t="str">
        <f t="shared" si="466"/>
        <v/>
      </c>
      <c r="BT528" s="37" t="str">
        <f t="shared" si="467"/>
        <v/>
      </c>
      <c r="BU528" s="37" t="str">
        <f t="shared" si="468"/>
        <v/>
      </c>
      <c r="BV528" s="37" t="str">
        <f t="shared" si="469"/>
        <v/>
      </c>
      <c r="BW528" s="37" t="str">
        <f t="shared" si="470"/>
        <v/>
      </c>
      <c r="BX528" s="37" t="str">
        <f t="shared" si="471"/>
        <v/>
      </c>
      <c r="BY528" s="37" t="str">
        <f t="shared" si="472"/>
        <v/>
      </c>
      <c r="BZ528" s="37" t="str">
        <f t="shared" si="473"/>
        <v/>
      </c>
      <c r="CA528" s="37" t="str">
        <f t="shared" si="474"/>
        <v/>
      </c>
      <c r="CB528" s="37" t="str">
        <f t="shared" si="475"/>
        <v/>
      </c>
      <c r="CC528" s="37" t="str">
        <f t="shared" si="476"/>
        <v/>
      </c>
      <c r="CD528" s="37" t="str">
        <f t="shared" si="477"/>
        <v/>
      </c>
      <c r="CE528" s="37" t="str">
        <f t="shared" si="478"/>
        <v/>
      </c>
      <c r="CF528" s="37" t="str">
        <f t="shared" si="479"/>
        <v/>
      </c>
      <c r="CG528" s="37" t="str">
        <f t="shared" si="480"/>
        <v/>
      </c>
      <c r="CH528" s="37" t="str">
        <f t="shared" si="481"/>
        <v/>
      </c>
      <c r="CI528" s="37" t="str">
        <f t="shared" si="482"/>
        <v/>
      </c>
    </row>
    <row r="529" spans="1:87" ht="12.75">
      <c r="A529" s="16"/>
      <c r="B529" s="14" t="str">
        <f>'Gene Table'!E528</f>
        <v>CYP2C8</v>
      </c>
      <c r="C529" s="14" t="s">
        <v>189</v>
      </c>
      <c r="D529" s="15" t="str">
        <f>IF(SUM('Test Sample Data'!D$3:D$98)&gt;10,IF(AND(ISNUMBER('Test Sample Data'!D528),'Test Sample Data'!D528&lt;$B$1,'Test Sample Data'!D528&gt;0),'Test Sample Data'!D528,$B$1),"")</f>
        <v/>
      </c>
      <c r="E529" s="15" t="str">
        <f>IF(SUM('Test Sample Data'!E$3:E$98)&gt;10,IF(AND(ISNUMBER('Test Sample Data'!E528),'Test Sample Data'!E528&lt;$B$1,'Test Sample Data'!E528&gt;0),'Test Sample Data'!E528,$B$1),"")</f>
        <v/>
      </c>
      <c r="F529" s="15" t="str">
        <f>IF(SUM('Test Sample Data'!F$3:F$98)&gt;10,IF(AND(ISNUMBER('Test Sample Data'!F528),'Test Sample Data'!F528&lt;$B$1,'Test Sample Data'!F528&gt;0),'Test Sample Data'!F528,$B$1),"")</f>
        <v/>
      </c>
      <c r="G529" s="15" t="str">
        <f>IF(SUM('Test Sample Data'!G$3:G$98)&gt;10,IF(AND(ISNUMBER('Test Sample Data'!G528),'Test Sample Data'!G528&lt;$B$1,'Test Sample Data'!G528&gt;0),'Test Sample Data'!G528,$B$1),"")</f>
        <v/>
      </c>
      <c r="H529" s="15" t="str">
        <f>IF(SUM('Test Sample Data'!H$3:H$98)&gt;10,IF(AND(ISNUMBER('Test Sample Data'!H528),'Test Sample Data'!H528&lt;$B$1,'Test Sample Data'!H528&gt;0),'Test Sample Data'!H528,$B$1),"")</f>
        <v/>
      </c>
      <c r="I529" s="15" t="str">
        <f>IF(SUM('Test Sample Data'!I$3:I$98)&gt;10,IF(AND(ISNUMBER('Test Sample Data'!I528),'Test Sample Data'!I528&lt;$B$1,'Test Sample Data'!I528&gt;0),'Test Sample Data'!I528,$B$1),"")</f>
        <v/>
      </c>
      <c r="J529" s="15" t="str">
        <f>IF(SUM('Test Sample Data'!J$3:J$98)&gt;10,IF(AND(ISNUMBER('Test Sample Data'!J528),'Test Sample Data'!J528&lt;$B$1,'Test Sample Data'!J528&gt;0),'Test Sample Data'!J528,$B$1),"")</f>
        <v/>
      </c>
      <c r="K529" s="15" t="str">
        <f>IF(SUM('Test Sample Data'!K$3:K$98)&gt;10,IF(AND(ISNUMBER('Test Sample Data'!K528),'Test Sample Data'!K528&lt;$B$1,'Test Sample Data'!K528&gt;0),'Test Sample Data'!K528,$B$1),"")</f>
        <v/>
      </c>
      <c r="L529" s="15" t="str">
        <f>IF(SUM('Test Sample Data'!L$3:L$98)&gt;10,IF(AND(ISNUMBER('Test Sample Data'!L528),'Test Sample Data'!L528&lt;$B$1,'Test Sample Data'!L528&gt;0),'Test Sample Data'!L528,$B$1),"")</f>
        <v/>
      </c>
      <c r="M529" s="15" t="str">
        <f>IF(SUM('Test Sample Data'!M$3:M$98)&gt;10,IF(AND(ISNUMBER('Test Sample Data'!M528),'Test Sample Data'!M528&lt;$B$1,'Test Sample Data'!M528&gt;0),'Test Sample Data'!M528,$B$1),"")</f>
        <v/>
      </c>
      <c r="N529" s="15" t="str">
        <f>'Gene Table'!E528</f>
        <v>CYP2C8</v>
      </c>
      <c r="O529" s="14" t="s">
        <v>189</v>
      </c>
      <c r="P529" s="15" t="str">
        <f>IF(SUM('Control Sample Data'!D$3:D$98)&gt;10,IF(AND(ISNUMBER('Control Sample Data'!D528),'Control Sample Data'!D528&lt;$B$1,'Control Sample Data'!D528&gt;0),'Control Sample Data'!D528,$B$1),"")</f>
        <v/>
      </c>
      <c r="Q529" s="15" t="str">
        <f>IF(SUM('Control Sample Data'!E$3:E$98)&gt;10,IF(AND(ISNUMBER('Control Sample Data'!E528),'Control Sample Data'!E528&lt;$B$1,'Control Sample Data'!E528&gt;0),'Control Sample Data'!E528,$B$1),"")</f>
        <v/>
      </c>
      <c r="R529" s="15" t="str">
        <f>IF(SUM('Control Sample Data'!F$3:F$98)&gt;10,IF(AND(ISNUMBER('Control Sample Data'!F528),'Control Sample Data'!F528&lt;$B$1,'Control Sample Data'!F528&gt;0),'Control Sample Data'!F528,$B$1),"")</f>
        <v/>
      </c>
      <c r="S529" s="15" t="str">
        <f>IF(SUM('Control Sample Data'!G$3:G$98)&gt;10,IF(AND(ISNUMBER('Control Sample Data'!G528),'Control Sample Data'!G528&lt;$B$1,'Control Sample Data'!G528&gt;0),'Control Sample Data'!G528,$B$1),"")</f>
        <v/>
      </c>
      <c r="T529" s="15" t="str">
        <f>IF(SUM('Control Sample Data'!H$3:H$98)&gt;10,IF(AND(ISNUMBER('Control Sample Data'!H528),'Control Sample Data'!H528&lt;$B$1,'Control Sample Data'!H528&gt;0),'Control Sample Data'!H528,$B$1),"")</f>
        <v/>
      </c>
      <c r="U529" s="15" t="str">
        <f>IF(SUM('Control Sample Data'!I$3:I$98)&gt;10,IF(AND(ISNUMBER('Control Sample Data'!I528),'Control Sample Data'!I528&lt;$B$1,'Control Sample Data'!I528&gt;0),'Control Sample Data'!I528,$B$1),"")</f>
        <v/>
      </c>
      <c r="V529" s="15" t="str">
        <f>IF(SUM('Control Sample Data'!J$3:J$98)&gt;10,IF(AND(ISNUMBER('Control Sample Data'!J528),'Control Sample Data'!J528&lt;$B$1,'Control Sample Data'!J528&gt;0),'Control Sample Data'!J528,$B$1),"")</f>
        <v/>
      </c>
      <c r="W529" s="15" t="str">
        <f>IF(SUM('Control Sample Data'!K$3:K$98)&gt;10,IF(AND(ISNUMBER('Control Sample Data'!K528),'Control Sample Data'!K528&lt;$B$1,'Control Sample Data'!K528&gt;0),'Control Sample Data'!K528,$B$1),"")</f>
        <v/>
      </c>
      <c r="X529" s="15" t="str">
        <f>IF(SUM('Control Sample Data'!L$3:L$98)&gt;10,IF(AND(ISNUMBER('Control Sample Data'!L528),'Control Sample Data'!L528&lt;$B$1,'Control Sample Data'!L528&gt;0),'Control Sample Data'!L528,$B$1),"")</f>
        <v/>
      </c>
      <c r="Y529" s="15" t="str">
        <f>IF(SUM('Control Sample Data'!M$3:M$98)&gt;10,IF(AND(ISNUMBER('Control Sample Data'!M528),'Control Sample Data'!M528&lt;$B$1,'Control Sample Data'!M528&gt;0),'Control Sample Data'!M528,$B$1),"")</f>
        <v/>
      </c>
      <c r="AT529" s="34" t="str">
        <f t="shared" si="440"/>
        <v/>
      </c>
      <c r="AU529" s="34" t="str">
        <f t="shared" si="441"/>
        <v/>
      </c>
      <c r="AV529" s="34" t="str">
        <f t="shared" si="442"/>
        <v/>
      </c>
      <c r="AW529" s="34" t="str">
        <f t="shared" si="443"/>
        <v/>
      </c>
      <c r="AX529" s="34" t="str">
        <f t="shared" si="444"/>
        <v/>
      </c>
      <c r="AY529" s="34" t="str">
        <f t="shared" si="445"/>
        <v/>
      </c>
      <c r="AZ529" s="34" t="str">
        <f t="shared" si="446"/>
        <v/>
      </c>
      <c r="BA529" s="34" t="str">
        <f t="shared" si="447"/>
        <v/>
      </c>
      <c r="BB529" s="34" t="str">
        <f t="shared" si="448"/>
        <v/>
      </c>
      <c r="BC529" s="34" t="str">
        <f t="shared" si="449"/>
        <v/>
      </c>
      <c r="BD529" s="34" t="str">
        <f t="shared" si="450"/>
        <v/>
      </c>
      <c r="BE529" s="34" t="str">
        <f t="shared" si="451"/>
        <v/>
      </c>
      <c r="BF529" s="34" t="str">
        <f t="shared" si="452"/>
        <v/>
      </c>
      <c r="BG529" s="34" t="str">
        <f t="shared" si="453"/>
        <v/>
      </c>
      <c r="BH529" s="34" t="str">
        <f t="shared" si="454"/>
        <v/>
      </c>
      <c r="BI529" s="34" t="str">
        <f t="shared" si="455"/>
        <v/>
      </c>
      <c r="BJ529" s="34" t="str">
        <f t="shared" si="456"/>
        <v/>
      </c>
      <c r="BK529" s="34" t="str">
        <f t="shared" si="457"/>
        <v/>
      </c>
      <c r="BL529" s="34" t="str">
        <f t="shared" si="458"/>
        <v/>
      </c>
      <c r="BM529" s="34" t="str">
        <f t="shared" si="459"/>
        <v/>
      </c>
      <c r="BN529" s="36" t="e">
        <f t="shared" si="461"/>
        <v>#DIV/0!</v>
      </c>
      <c r="BO529" s="36" t="e">
        <f t="shared" si="462"/>
        <v>#DIV/0!</v>
      </c>
      <c r="BP529" s="37" t="str">
        <f t="shared" si="463"/>
        <v/>
      </c>
      <c r="BQ529" s="37" t="str">
        <f t="shared" si="464"/>
        <v/>
      </c>
      <c r="BR529" s="37" t="str">
        <f t="shared" si="465"/>
        <v/>
      </c>
      <c r="BS529" s="37" t="str">
        <f t="shared" si="466"/>
        <v/>
      </c>
      <c r="BT529" s="37" t="str">
        <f t="shared" si="467"/>
        <v/>
      </c>
      <c r="BU529" s="37" t="str">
        <f t="shared" si="468"/>
        <v/>
      </c>
      <c r="BV529" s="37" t="str">
        <f t="shared" si="469"/>
        <v/>
      </c>
      <c r="BW529" s="37" t="str">
        <f t="shared" si="470"/>
        <v/>
      </c>
      <c r="BX529" s="37" t="str">
        <f t="shared" si="471"/>
        <v/>
      </c>
      <c r="BY529" s="37" t="str">
        <f t="shared" si="472"/>
        <v/>
      </c>
      <c r="BZ529" s="37" t="str">
        <f t="shared" si="473"/>
        <v/>
      </c>
      <c r="CA529" s="37" t="str">
        <f t="shared" si="474"/>
        <v/>
      </c>
      <c r="CB529" s="37" t="str">
        <f t="shared" si="475"/>
        <v/>
      </c>
      <c r="CC529" s="37" t="str">
        <f t="shared" si="476"/>
        <v/>
      </c>
      <c r="CD529" s="37" t="str">
        <f t="shared" si="477"/>
        <v/>
      </c>
      <c r="CE529" s="37" t="str">
        <f t="shared" si="478"/>
        <v/>
      </c>
      <c r="CF529" s="37" t="str">
        <f t="shared" si="479"/>
        <v/>
      </c>
      <c r="CG529" s="37" t="str">
        <f t="shared" si="480"/>
        <v/>
      </c>
      <c r="CH529" s="37" t="str">
        <f t="shared" si="481"/>
        <v/>
      </c>
      <c r="CI529" s="37" t="str">
        <f t="shared" si="482"/>
        <v/>
      </c>
    </row>
    <row r="530" spans="1:87" ht="12.75">
      <c r="A530" s="16"/>
      <c r="B530" s="14" t="str">
        <f>'Gene Table'!E529</f>
        <v>BTLA</v>
      </c>
      <c r="C530" s="14" t="s">
        <v>193</v>
      </c>
      <c r="D530" s="15" t="str">
        <f>IF(SUM('Test Sample Data'!D$3:D$98)&gt;10,IF(AND(ISNUMBER('Test Sample Data'!D529),'Test Sample Data'!D529&lt;$B$1,'Test Sample Data'!D529&gt;0),'Test Sample Data'!D529,$B$1),"")</f>
        <v/>
      </c>
      <c r="E530" s="15" t="str">
        <f>IF(SUM('Test Sample Data'!E$3:E$98)&gt;10,IF(AND(ISNUMBER('Test Sample Data'!E529),'Test Sample Data'!E529&lt;$B$1,'Test Sample Data'!E529&gt;0),'Test Sample Data'!E529,$B$1),"")</f>
        <v/>
      </c>
      <c r="F530" s="15" t="str">
        <f>IF(SUM('Test Sample Data'!F$3:F$98)&gt;10,IF(AND(ISNUMBER('Test Sample Data'!F529),'Test Sample Data'!F529&lt;$B$1,'Test Sample Data'!F529&gt;0),'Test Sample Data'!F529,$B$1),"")</f>
        <v/>
      </c>
      <c r="G530" s="15" t="str">
        <f>IF(SUM('Test Sample Data'!G$3:G$98)&gt;10,IF(AND(ISNUMBER('Test Sample Data'!G529),'Test Sample Data'!G529&lt;$B$1,'Test Sample Data'!G529&gt;0),'Test Sample Data'!G529,$B$1),"")</f>
        <v/>
      </c>
      <c r="H530" s="15" t="str">
        <f>IF(SUM('Test Sample Data'!H$3:H$98)&gt;10,IF(AND(ISNUMBER('Test Sample Data'!H529),'Test Sample Data'!H529&lt;$B$1,'Test Sample Data'!H529&gt;0),'Test Sample Data'!H529,$B$1),"")</f>
        <v/>
      </c>
      <c r="I530" s="15" t="str">
        <f>IF(SUM('Test Sample Data'!I$3:I$98)&gt;10,IF(AND(ISNUMBER('Test Sample Data'!I529),'Test Sample Data'!I529&lt;$B$1,'Test Sample Data'!I529&gt;0),'Test Sample Data'!I529,$B$1),"")</f>
        <v/>
      </c>
      <c r="J530" s="15" t="str">
        <f>IF(SUM('Test Sample Data'!J$3:J$98)&gt;10,IF(AND(ISNUMBER('Test Sample Data'!J529),'Test Sample Data'!J529&lt;$B$1,'Test Sample Data'!J529&gt;0),'Test Sample Data'!J529,$B$1),"")</f>
        <v/>
      </c>
      <c r="K530" s="15" t="str">
        <f>IF(SUM('Test Sample Data'!K$3:K$98)&gt;10,IF(AND(ISNUMBER('Test Sample Data'!K529),'Test Sample Data'!K529&lt;$B$1,'Test Sample Data'!K529&gt;0),'Test Sample Data'!K529,$B$1),"")</f>
        <v/>
      </c>
      <c r="L530" s="15" t="str">
        <f>IF(SUM('Test Sample Data'!L$3:L$98)&gt;10,IF(AND(ISNUMBER('Test Sample Data'!L529),'Test Sample Data'!L529&lt;$B$1,'Test Sample Data'!L529&gt;0),'Test Sample Data'!L529,$B$1),"")</f>
        <v/>
      </c>
      <c r="M530" s="15" t="str">
        <f>IF(SUM('Test Sample Data'!M$3:M$98)&gt;10,IF(AND(ISNUMBER('Test Sample Data'!M529),'Test Sample Data'!M529&lt;$B$1,'Test Sample Data'!M529&gt;0),'Test Sample Data'!M529,$B$1),"")</f>
        <v/>
      </c>
      <c r="N530" s="15" t="str">
        <f>'Gene Table'!E529</f>
        <v>BTLA</v>
      </c>
      <c r="O530" s="14" t="s">
        <v>193</v>
      </c>
      <c r="P530" s="15" t="str">
        <f>IF(SUM('Control Sample Data'!D$3:D$98)&gt;10,IF(AND(ISNUMBER('Control Sample Data'!D529),'Control Sample Data'!D529&lt;$B$1,'Control Sample Data'!D529&gt;0),'Control Sample Data'!D529,$B$1),"")</f>
        <v/>
      </c>
      <c r="Q530" s="15" t="str">
        <f>IF(SUM('Control Sample Data'!E$3:E$98)&gt;10,IF(AND(ISNUMBER('Control Sample Data'!E529),'Control Sample Data'!E529&lt;$B$1,'Control Sample Data'!E529&gt;0),'Control Sample Data'!E529,$B$1),"")</f>
        <v/>
      </c>
      <c r="R530" s="15" t="str">
        <f>IF(SUM('Control Sample Data'!F$3:F$98)&gt;10,IF(AND(ISNUMBER('Control Sample Data'!F529),'Control Sample Data'!F529&lt;$B$1,'Control Sample Data'!F529&gt;0),'Control Sample Data'!F529,$B$1),"")</f>
        <v/>
      </c>
      <c r="S530" s="15" t="str">
        <f>IF(SUM('Control Sample Data'!G$3:G$98)&gt;10,IF(AND(ISNUMBER('Control Sample Data'!G529),'Control Sample Data'!G529&lt;$B$1,'Control Sample Data'!G529&gt;0),'Control Sample Data'!G529,$B$1),"")</f>
        <v/>
      </c>
      <c r="T530" s="15" t="str">
        <f>IF(SUM('Control Sample Data'!H$3:H$98)&gt;10,IF(AND(ISNUMBER('Control Sample Data'!H529),'Control Sample Data'!H529&lt;$B$1,'Control Sample Data'!H529&gt;0),'Control Sample Data'!H529,$B$1),"")</f>
        <v/>
      </c>
      <c r="U530" s="15" t="str">
        <f>IF(SUM('Control Sample Data'!I$3:I$98)&gt;10,IF(AND(ISNUMBER('Control Sample Data'!I529),'Control Sample Data'!I529&lt;$B$1,'Control Sample Data'!I529&gt;0),'Control Sample Data'!I529,$B$1),"")</f>
        <v/>
      </c>
      <c r="V530" s="15" t="str">
        <f>IF(SUM('Control Sample Data'!J$3:J$98)&gt;10,IF(AND(ISNUMBER('Control Sample Data'!J529),'Control Sample Data'!J529&lt;$B$1,'Control Sample Data'!J529&gt;0),'Control Sample Data'!J529,$B$1),"")</f>
        <v/>
      </c>
      <c r="W530" s="15" t="str">
        <f>IF(SUM('Control Sample Data'!K$3:K$98)&gt;10,IF(AND(ISNUMBER('Control Sample Data'!K529),'Control Sample Data'!K529&lt;$B$1,'Control Sample Data'!K529&gt;0),'Control Sample Data'!K529,$B$1),"")</f>
        <v/>
      </c>
      <c r="X530" s="15" t="str">
        <f>IF(SUM('Control Sample Data'!L$3:L$98)&gt;10,IF(AND(ISNUMBER('Control Sample Data'!L529),'Control Sample Data'!L529&lt;$B$1,'Control Sample Data'!L529&gt;0),'Control Sample Data'!L529,$B$1),"")</f>
        <v/>
      </c>
      <c r="Y530" s="15" t="str">
        <f>IF(SUM('Control Sample Data'!M$3:M$98)&gt;10,IF(AND(ISNUMBER('Control Sample Data'!M529),'Control Sample Data'!M529&lt;$B$1,'Control Sample Data'!M529&gt;0),'Control Sample Data'!M529,$B$1),"")</f>
        <v/>
      </c>
      <c r="AT530" s="34" t="str">
        <f t="shared" si="440"/>
        <v/>
      </c>
      <c r="AU530" s="34" t="str">
        <f t="shared" si="441"/>
        <v/>
      </c>
      <c r="AV530" s="34" t="str">
        <f t="shared" si="442"/>
        <v/>
      </c>
      <c r="AW530" s="34" t="str">
        <f t="shared" si="443"/>
        <v/>
      </c>
      <c r="AX530" s="34" t="str">
        <f t="shared" si="444"/>
        <v/>
      </c>
      <c r="AY530" s="34" t="str">
        <f t="shared" si="445"/>
        <v/>
      </c>
      <c r="AZ530" s="34" t="str">
        <f t="shared" si="446"/>
        <v/>
      </c>
      <c r="BA530" s="34" t="str">
        <f t="shared" si="447"/>
        <v/>
      </c>
      <c r="BB530" s="34" t="str">
        <f t="shared" si="448"/>
        <v/>
      </c>
      <c r="BC530" s="34" t="str">
        <f t="shared" si="449"/>
        <v/>
      </c>
      <c r="BD530" s="34" t="str">
        <f t="shared" si="450"/>
        <v/>
      </c>
      <c r="BE530" s="34" t="str">
        <f t="shared" si="451"/>
        <v/>
      </c>
      <c r="BF530" s="34" t="str">
        <f t="shared" si="452"/>
        <v/>
      </c>
      <c r="BG530" s="34" t="str">
        <f t="shared" si="453"/>
        <v/>
      </c>
      <c r="BH530" s="34" t="str">
        <f t="shared" si="454"/>
        <v/>
      </c>
      <c r="BI530" s="34" t="str">
        <f t="shared" si="455"/>
        <v/>
      </c>
      <c r="BJ530" s="34" t="str">
        <f t="shared" si="456"/>
        <v/>
      </c>
      <c r="BK530" s="34" t="str">
        <f t="shared" si="457"/>
        <v/>
      </c>
      <c r="BL530" s="34" t="str">
        <f t="shared" si="458"/>
        <v/>
      </c>
      <c r="BM530" s="34" t="str">
        <f t="shared" si="459"/>
        <v/>
      </c>
      <c r="BN530" s="36" t="e">
        <f t="shared" si="461"/>
        <v>#DIV/0!</v>
      </c>
      <c r="BO530" s="36" t="e">
        <f t="shared" si="462"/>
        <v>#DIV/0!</v>
      </c>
      <c r="BP530" s="37" t="str">
        <f t="shared" si="463"/>
        <v/>
      </c>
      <c r="BQ530" s="37" t="str">
        <f t="shared" si="464"/>
        <v/>
      </c>
      <c r="BR530" s="37" t="str">
        <f t="shared" si="465"/>
        <v/>
      </c>
      <c r="BS530" s="37" t="str">
        <f t="shared" si="466"/>
        <v/>
      </c>
      <c r="BT530" s="37" t="str">
        <f t="shared" si="467"/>
        <v/>
      </c>
      <c r="BU530" s="37" t="str">
        <f t="shared" si="468"/>
        <v/>
      </c>
      <c r="BV530" s="37" t="str">
        <f t="shared" si="469"/>
        <v/>
      </c>
      <c r="BW530" s="37" t="str">
        <f t="shared" si="470"/>
        <v/>
      </c>
      <c r="BX530" s="37" t="str">
        <f t="shared" si="471"/>
        <v/>
      </c>
      <c r="BY530" s="37" t="str">
        <f t="shared" si="472"/>
        <v/>
      </c>
      <c r="BZ530" s="37" t="str">
        <f t="shared" si="473"/>
        <v/>
      </c>
      <c r="CA530" s="37" t="str">
        <f t="shared" si="474"/>
        <v/>
      </c>
      <c r="CB530" s="37" t="str">
        <f t="shared" si="475"/>
        <v/>
      </c>
      <c r="CC530" s="37" t="str">
        <f t="shared" si="476"/>
        <v/>
      </c>
      <c r="CD530" s="37" t="str">
        <f t="shared" si="477"/>
        <v/>
      </c>
      <c r="CE530" s="37" t="str">
        <f t="shared" si="478"/>
        <v/>
      </c>
      <c r="CF530" s="37" t="str">
        <f t="shared" si="479"/>
        <v/>
      </c>
      <c r="CG530" s="37" t="str">
        <f t="shared" si="480"/>
        <v/>
      </c>
      <c r="CH530" s="37" t="str">
        <f t="shared" si="481"/>
        <v/>
      </c>
      <c r="CI530" s="37" t="str">
        <f t="shared" si="482"/>
        <v/>
      </c>
    </row>
    <row r="531" spans="1:87" ht="12.75">
      <c r="A531" s="16"/>
      <c r="B531" s="14" t="str">
        <f>'Gene Table'!E530</f>
        <v>IL23R</v>
      </c>
      <c r="C531" s="14" t="s">
        <v>197</v>
      </c>
      <c r="D531" s="15" t="str">
        <f>IF(SUM('Test Sample Data'!D$3:D$98)&gt;10,IF(AND(ISNUMBER('Test Sample Data'!D530),'Test Sample Data'!D530&lt;$B$1,'Test Sample Data'!D530&gt;0),'Test Sample Data'!D530,$B$1),"")</f>
        <v/>
      </c>
      <c r="E531" s="15" t="str">
        <f>IF(SUM('Test Sample Data'!E$3:E$98)&gt;10,IF(AND(ISNUMBER('Test Sample Data'!E530),'Test Sample Data'!E530&lt;$B$1,'Test Sample Data'!E530&gt;0),'Test Sample Data'!E530,$B$1),"")</f>
        <v/>
      </c>
      <c r="F531" s="15" t="str">
        <f>IF(SUM('Test Sample Data'!F$3:F$98)&gt;10,IF(AND(ISNUMBER('Test Sample Data'!F530),'Test Sample Data'!F530&lt;$B$1,'Test Sample Data'!F530&gt;0),'Test Sample Data'!F530,$B$1),"")</f>
        <v/>
      </c>
      <c r="G531" s="15" t="str">
        <f>IF(SUM('Test Sample Data'!G$3:G$98)&gt;10,IF(AND(ISNUMBER('Test Sample Data'!G530),'Test Sample Data'!G530&lt;$B$1,'Test Sample Data'!G530&gt;0),'Test Sample Data'!G530,$B$1),"")</f>
        <v/>
      </c>
      <c r="H531" s="15" t="str">
        <f>IF(SUM('Test Sample Data'!H$3:H$98)&gt;10,IF(AND(ISNUMBER('Test Sample Data'!H530),'Test Sample Data'!H530&lt;$B$1,'Test Sample Data'!H530&gt;0),'Test Sample Data'!H530,$B$1),"")</f>
        <v/>
      </c>
      <c r="I531" s="15" t="str">
        <f>IF(SUM('Test Sample Data'!I$3:I$98)&gt;10,IF(AND(ISNUMBER('Test Sample Data'!I530),'Test Sample Data'!I530&lt;$B$1,'Test Sample Data'!I530&gt;0),'Test Sample Data'!I530,$B$1),"")</f>
        <v/>
      </c>
      <c r="J531" s="15" t="str">
        <f>IF(SUM('Test Sample Data'!J$3:J$98)&gt;10,IF(AND(ISNUMBER('Test Sample Data'!J530),'Test Sample Data'!J530&lt;$B$1,'Test Sample Data'!J530&gt;0),'Test Sample Data'!J530,$B$1),"")</f>
        <v/>
      </c>
      <c r="K531" s="15" t="str">
        <f>IF(SUM('Test Sample Data'!K$3:K$98)&gt;10,IF(AND(ISNUMBER('Test Sample Data'!K530),'Test Sample Data'!K530&lt;$B$1,'Test Sample Data'!K530&gt;0),'Test Sample Data'!K530,$B$1),"")</f>
        <v/>
      </c>
      <c r="L531" s="15" t="str">
        <f>IF(SUM('Test Sample Data'!L$3:L$98)&gt;10,IF(AND(ISNUMBER('Test Sample Data'!L530),'Test Sample Data'!L530&lt;$B$1,'Test Sample Data'!L530&gt;0),'Test Sample Data'!L530,$B$1),"")</f>
        <v/>
      </c>
      <c r="M531" s="15" t="str">
        <f>IF(SUM('Test Sample Data'!M$3:M$98)&gt;10,IF(AND(ISNUMBER('Test Sample Data'!M530),'Test Sample Data'!M530&lt;$B$1,'Test Sample Data'!M530&gt;0),'Test Sample Data'!M530,$B$1),"")</f>
        <v/>
      </c>
      <c r="N531" s="15" t="str">
        <f>'Gene Table'!E530</f>
        <v>IL23R</v>
      </c>
      <c r="O531" s="14" t="s">
        <v>197</v>
      </c>
      <c r="P531" s="15" t="str">
        <f>IF(SUM('Control Sample Data'!D$3:D$98)&gt;10,IF(AND(ISNUMBER('Control Sample Data'!D530),'Control Sample Data'!D530&lt;$B$1,'Control Sample Data'!D530&gt;0),'Control Sample Data'!D530,$B$1),"")</f>
        <v/>
      </c>
      <c r="Q531" s="15" t="str">
        <f>IF(SUM('Control Sample Data'!E$3:E$98)&gt;10,IF(AND(ISNUMBER('Control Sample Data'!E530),'Control Sample Data'!E530&lt;$B$1,'Control Sample Data'!E530&gt;0),'Control Sample Data'!E530,$B$1),"")</f>
        <v/>
      </c>
      <c r="R531" s="15" t="str">
        <f>IF(SUM('Control Sample Data'!F$3:F$98)&gt;10,IF(AND(ISNUMBER('Control Sample Data'!F530),'Control Sample Data'!F530&lt;$B$1,'Control Sample Data'!F530&gt;0),'Control Sample Data'!F530,$B$1),"")</f>
        <v/>
      </c>
      <c r="S531" s="15" t="str">
        <f>IF(SUM('Control Sample Data'!G$3:G$98)&gt;10,IF(AND(ISNUMBER('Control Sample Data'!G530),'Control Sample Data'!G530&lt;$B$1,'Control Sample Data'!G530&gt;0),'Control Sample Data'!G530,$B$1),"")</f>
        <v/>
      </c>
      <c r="T531" s="15" t="str">
        <f>IF(SUM('Control Sample Data'!H$3:H$98)&gt;10,IF(AND(ISNUMBER('Control Sample Data'!H530),'Control Sample Data'!H530&lt;$B$1,'Control Sample Data'!H530&gt;0),'Control Sample Data'!H530,$B$1),"")</f>
        <v/>
      </c>
      <c r="U531" s="15" t="str">
        <f>IF(SUM('Control Sample Data'!I$3:I$98)&gt;10,IF(AND(ISNUMBER('Control Sample Data'!I530),'Control Sample Data'!I530&lt;$B$1,'Control Sample Data'!I530&gt;0),'Control Sample Data'!I530,$B$1),"")</f>
        <v/>
      </c>
      <c r="V531" s="15" t="str">
        <f>IF(SUM('Control Sample Data'!J$3:J$98)&gt;10,IF(AND(ISNUMBER('Control Sample Data'!J530),'Control Sample Data'!J530&lt;$B$1,'Control Sample Data'!J530&gt;0),'Control Sample Data'!J530,$B$1),"")</f>
        <v/>
      </c>
      <c r="W531" s="15" t="str">
        <f>IF(SUM('Control Sample Data'!K$3:K$98)&gt;10,IF(AND(ISNUMBER('Control Sample Data'!K530),'Control Sample Data'!K530&lt;$B$1,'Control Sample Data'!K530&gt;0),'Control Sample Data'!K530,$B$1),"")</f>
        <v/>
      </c>
      <c r="X531" s="15" t="str">
        <f>IF(SUM('Control Sample Data'!L$3:L$98)&gt;10,IF(AND(ISNUMBER('Control Sample Data'!L530),'Control Sample Data'!L530&lt;$B$1,'Control Sample Data'!L530&gt;0),'Control Sample Data'!L530,$B$1),"")</f>
        <v/>
      </c>
      <c r="Y531" s="15" t="str">
        <f>IF(SUM('Control Sample Data'!M$3:M$98)&gt;10,IF(AND(ISNUMBER('Control Sample Data'!M530),'Control Sample Data'!M530&lt;$B$1,'Control Sample Data'!M530&gt;0),'Control Sample Data'!M530,$B$1),"")</f>
        <v/>
      </c>
      <c r="AT531" s="34" t="str">
        <f t="shared" si="440"/>
        <v/>
      </c>
      <c r="AU531" s="34" t="str">
        <f t="shared" si="441"/>
        <v/>
      </c>
      <c r="AV531" s="34" t="str">
        <f t="shared" si="442"/>
        <v/>
      </c>
      <c r="AW531" s="34" t="str">
        <f t="shared" si="443"/>
        <v/>
      </c>
      <c r="AX531" s="34" t="str">
        <f t="shared" si="444"/>
        <v/>
      </c>
      <c r="AY531" s="34" t="str">
        <f t="shared" si="445"/>
        <v/>
      </c>
      <c r="AZ531" s="34" t="str">
        <f t="shared" si="446"/>
        <v/>
      </c>
      <c r="BA531" s="34" t="str">
        <f t="shared" si="447"/>
        <v/>
      </c>
      <c r="BB531" s="34" t="str">
        <f t="shared" si="448"/>
        <v/>
      </c>
      <c r="BC531" s="34" t="str">
        <f t="shared" si="449"/>
        <v/>
      </c>
      <c r="BD531" s="34" t="str">
        <f t="shared" si="450"/>
        <v/>
      </c>
      <c r="BE531" s="34" t="str">
        <f t="shared" si="451"/>
        <v/>
      </c>
      <c r="BF531" s="34" t="str">
        <f t="shared" si="452"/>
        <v/>
      </c>
      <c r="BG531" s="34" t="str">
        <f t="shared" si="453"/>
        <v/>
      </c>
      <c r="BH531" s="34" t="str">
        <f t="shared" si="454"/>
        <v/>
      </c>
      <c r="BI531" s="34" t="str">
        <f t="shared" si="455"/>
        <v/>
      </c>
      <c r="BJ531" s="34" t="str">
        <f t="shared" si="456"/>
        <v/>
      </c>
      <c r="BK531" s="34" t="str">
        <f t="shared" si="457"/>
        <v/>
      </c>
      <c r="BL531" s="34" t="str">
        <f t="shared" si="458"/>
        <v/>
      </c>
      <c r="BM531" s="34" t="str">
        <f t="shared" si="459"/>
        <v/>
      </c>
      <c r="BN531" s="36" t="e">
        <f t="shared" si="461"/>
        <v>#DIV/0!</v>
      </c>
      <c r="BO531" s="36" t="e">
        <f t="shared" si="462"/>
        <v>#DIV/0!</v>
      </c>
      <c r="BP531" s="37" t="str">
        <f t="shared" si="463"/>
        <v/>
      </c>
      <c r="BQ531" s="37" t="str">
        <f t="shared" si="464"/>
        <v/>
      </c>
      <c r="BR531" s="37" t="str">
        <f t="shared" si="465"/>
        <v/>
      </c>
      <c r="BS531" s="37" t="str">
        <f t="shared" si="466"/>
        <v/>
      </c>
      <c r="BT531" s="37" t="str">
        <f t="shared" si="467"/>
        <v/>
      </c>
      <c r="BU531" s="37" t="str">
        <f t="shared" si="468"/>
        <v/>
      </c>
      <c r="BV531" s="37" t="str">
        <f t="shared" si="469"/>
        <v/>
      </c>
      <c r="BW531" s="37" t="str">
        <f t="shared" si="470"/>
        <v/>
      </c>
      <c r="BX531" s="37" t="str">
        <f t="shared" si="471"/>
        <v/>
      </c>
      <c r="BY531" s="37" t="str">
        <f t="shared" si="472"/>
        <v/>
      </c>
      <c r="BZ531" s="37" t="str">
        <f t="shared" si="473"/>
        <v/>
      </c>
      <c r="CA531" s="37" t="str">
        <f t="shared" si="474"/>
        <v/>
      </c>
      <c r="CB531" s="37" t="str">
        <f t="shared" si="475"/>
        <v/>
      </c>
      <c r="CC531" s="37" t="str">
        <f t="shared" si="476"/>
        <v/>
      </c>
      <c r="CD531" s="37" t="str">
        <f t="shared" si="477"/>
        <v/>
      </c>
      <c r="CE531" s="37" t="str">
        <f t="shared" si="478"/>
        <v/>
      </c>
      <c r="CF531" s="37" t="str">
        <f t="shared" si="479"/>
        <v/>
      </c>
      <c r="CG531" s="37" t="str">
        <f t="shared" si="480"/>
        <v/>
      </c>
      <c r="CH531" s="37" t="str">
        <f t="shared" si="481"/>
        <v/>
      </c>
      <c r="CI531" s="37" t="str">
        <f t="shared" si="482"/>
        <v/>
      </c>
    </row>
    <row r="532" spans="1:87" ht="12.75">
      <c r="A532" s="16"/>
      <c r="B532" s="14" t="str">
        <f>'Gene Table'!E531</f>
        <v>CSTF1</v>
      </c>
      <c r="C532" s="14" t="s">
        <v>201</v>
      </c>
      <c r="D532" s="15" t="str">
        <f>IF(SUM('Test Sample Data'!D$3:D$98)&gt;10,IF(AND(ISNUMBER('Test Sample Data'!D531),'Test Sample Data'!D531&lt;$B$1,'Test Sample Data'!D531&gt;0),'Test Sample Data'!D531,$B$1),"")</f>
        <v/>
      </c>
      <c r="E532" s="15" t="str">
        <f>IF(SUM('Test Sample Data'!E$3:E$98)&gt;10,IF(AND(ISNUMBER('Test Sample Data'!E531),'Test Sample Data'!E531&lt;$B$1,'Test Sample Data'!E531&gt;0),'Test Sample Data'!E531,$B$1),"")</f>
        <v/>
      </c>
      <c r="F532" s="15" t="str">
        <f>IF(SUM('Test Sample Data'!F$3:F$98)&gt;10,IF(AND(ISNUMBER('Test Sample Data'!F531),'Test Sample Data'!F531&lt;$B$1,'Test Sample Data'!F531&gt;0),'Test Sample Data'!F531,$B$1),"")</f>
        <v/>
      </c>
      <c r="G532" s="15" t="str">
        <f>IF(SUM('Test Sample Data'!G$3:G$98)&gt;10,IF(AND(ISNUMBER('Test Sample Data'!G531),'Test Sample Data'!G531&lt;$B$1,'Test Sample Data'!G531&gt;0),'Test Sample Data'!G531,$B$1),"")</f>
        <v/>
      </c>
      <c r="H532" s="15" t="str">
        <f>IF(SUM('Test Sample Data'!H$3:H$98)&gt;10,IF(AND(ISNUMBER('Test Sample Data'!H531),'Test Sample Data'!H531&lt;$B$1,'Test Sample Data'!H531&gt;0),'Test Sample Data'!H531,$B$1),"")</f>
        <v/>
      </c>
      <c r="I532" s="15" t="str">
        <f>IF(SUM('Test Sample Data'!I$3:I$98)&gt;10,IF(AND(ISNUMBER('Test Sample Data'!I531),'Test Sample Data'!I531&lt;$B$1,'Test Sample Data'!I531&gt;0),'Test Sample Data'!I531,$B$1),"")</f>
        <v/>
      </c>
      <c r="J532" s="15" t="str">
        <f>IF(SUM('Test Sample Data'!J$3:J$98)&gt;10,IF(AND(ISNUMBER('Test Sample Data'!J531),'Test Sample Data'!J531&lt;$B$1,'Test Sample Data'!J531&gt;0),'Test Sample Data'!J531,$B$1),"")</f>
        <v/>
      </c>
      <c r="K532" s="15" t="str">
        <f>IF(SUM('Test Sample Data'!K$3:K$98)&gt;10,IF(AND(ISNUMBER('Test Sample Data'!K531),'Test Sample Data'!K531&lt;$B$1,'Test Sample Data'!K531&gt;0),'Test Sample Data'!K531,$B$1),"")</f>
        <v/>
      </c>
      <c r="L532" s="15" t="str">
        <f>IF(SUM('Test Sample Data'!L$3:L$98)&gt;10,IF(AND(ISNUMBER('Test Sample Data'!L531),'Test Sample Data'!L531&lt;$B$1,'Test Sample Data'!L531&gt;0),'Test Sample Data'!L531,$B$1),"")</f>
        <v/>
      </c>
      <c r="M532" s="15" t="str">
        <f>IF(SUM('Test Sample Data'!M$3:M$98)&gt;10,IF(AND(ISNUMBER('Test Sample Data'!M531),'Test Sample Data'!M531&lt;$B$1,'Test Sample Data'!M531&gt;0),'Test Sample Data'!M531,$B$1),"")</f>
        <v/>
      </c>
      <c r="N532" s="15" t="str">
        <f>'Gene Table'!E531</f>
        <v>CSTF1</v>
      </c>
      <c r="O532" s="14" t="s">
        <v>201</v>
      </c>
      <c r="P532" s="15" t="str">
        <f>IF(SUM('Control Sample Data'!D$3:D$98)&gt;10,IF(AND(ISNUMBER('Control Sample Data'!D531),'Control Sample Data'!D531&lt;$B$1,'Control Sample Data'!D531&gt;0),'Control Sample Data'!D531,$B$1),"")</f>
        <v/>
      </c>
      <c r="Q532" s="15" t="str">
        <f>IF(SUM('Control Sample Data'!E$3:E$98)&gt;10,IF(AND(ISNUMBER('Control Sample Data'!E531),'Control Sample Data'!E531&lt;$B$1,'Control Sample Data'!E531&gt;0),'Control Sample Data'!E531,$B$1),"")</f>
        <v/>
      </c>
      <c r="R532" s="15" t="str">
        <f>IF(SUM('Control Sample Data'!F$3:F$98)&gt;10,IF(AND(ISNUMBER('Control Sample Data'!F531),'Control Sample Data'!F531&lt;$B$1,'Control Sample Data'!F531&gt;0),'Control Sample Data'!F531,$B$1),"")</f>
        <v/>
      </c>
      <c r="S532" s="15" t="str">
        <f>IF(SUM('Control Sample Data'!G$3:G$98)&gt;10,IF(AND(ISNUMBER('Control Sample Data'!G531),'Control Sample Data'!G531&lt;$B$1,'Control Sample Data'!G531&gt;0),'Control Sample Data'!G531,$B$1),"")</f>
        <v/>
      </c>
      <c r="T532" s="15" t="str">
        <f>IF(SUM('Control Sample Data'!H$3:H$98)&gt;10,IF(AND(ISNUMBER('Control Sample Data'!H531),'Control Sample Data'!H531&lt;$B$1,'Control Sample Data'!H531&gt;0),'Control Sample Data'!H531,$B$1),"")</f>
        <v/>
      </c>
      <c r="U532" s="15" t="str">
        <f>IF(SUM('Control Sample Data'!I$3:I$98)&gt;10,IF(AND(ISNUMBER('Control Sample Data'!I531),'Control Sample Data'!I531&lt;$B$1,'Control Sample Data'!I531&gt;0),'Control Sample Data'!I531,$B$1),"")</f>
        <v/>
      </c>
      <c r="V532" s="15" t="str">
        <f>IF(SUM('Control Sample Data'!J$3:J$98)&gt;10,IF(AND(ISNUMBER('Control Sample Data'!J531),'Control Sample Data'!J531&lt;$B$1,'Control Sample Data'!J531&gt;0),'Control Sample Data'!J531,$B$1),"")</f>
        <v/>
      </c>
      <c r="W532" s="15" t="str">
        <f>IF(SUM('Control Sample Data'!K$3:K$98)&gt;10,IF(AND(ISNUMBER('Control Sample Data'!K531),'Control Sample Data'!K531&lt;$B$1,'Control Sample Data'!K531&gt;0),'Control Sample Data'!K531,$B$1),"")</f>
        <v/>
      </c>
      <c r="X532" s="15" t="str">
        <f>IF(SUM('Control Sample Data'!L$3:L$98)&gt;10,IF(AND(ISNUMBER('Control Sample Data'!L531),'Control Sample Data'!L531&lt;$B$1,'Control Sample Data'!L531&gt;0),'Control Sample Data'!L531,$B$1),"")</f>
        <v/>
      </c>
      <c r="Y532" s="15" t="str">
        <f>IF(SUM('Control Sample Data'!M$3:M$98)&gt;10,IF(AND(ISNUMBER('Control Sample Data'!M531),'Control Sample Data'!M531&lt;$B$1,'Control Sample Data'!M531&gt;0),'Control Sample Data'!M531,$B$1),"")</f>
        <v/>
      </c>
      <c r="AT532" s="34" t="str">
        <f t="shared" si="440"/>
        <v/>
      </c>
      <c r="AU532" s="34" t="str">
        <f t="shared" si="441"/>
        <v/>
      </c>
      <c r="AV532" s="34" t="str">
        <f t="shared" si="442"/>
        <v/>
      </c>
      <c r="AW532" s="34" t="str">
        <f t="shared" si="443"/>
        <v/>
      </c>
      <c r="AX532" s="34" t="str">
        <f t="shared" si="444"/>
        <v/>
      </c>
      <c r="AY532" s="34" t="str">
        <f t="shared" si="445"/>
        <v/>
      </c>
      <c r="AZ532" s="34" t="str">
        <f t="shared" si="446"/>
        <v/>
      </c>
      <c r="BA532" s="34" t="str">
        <f t="shared" si="447"/>
        <v/>
      </c>
      <c r="BB532" s="34" t="str">
        <f t="shared" si="448"/>
        <v/>
      </c>
      <c r="BC532" s="34" t="str">
        <f t="shared" si="449"/>
        <v/>
      </c>
      <c r="BD532" s="34" t="str">
        <f t="shared" si="450"/>
        <v/>
      </c>
      <c r="BE532" s="34" t="str">
        <f t="shared" si="451"/>
        <v/>
      </c>
      <c r="BF532" s="34" t="str">
        <f t="shared" si="452"/>
        <v/>
      </c>
      <c r="BG532" s="34" t="str">
        <f t="shared" si="453"/>
        <v/>
      </c>
      <c r="BH532" s="34" t="str">
        <f t="shared" si="454"/>
        <v/>
      </c>
      <c r="BI532" s="34" t="str">
        <f t="shared" si="455"/>
        <v/>
      </c>
      <c r="BJ532" s="34" t="str">
        <f t="shared" si="456"/>
        <v/>
      </c>
      <c r="BK532" s="34" t="str">
        <f t="shared" si="457"/>
        <v/>
      </c>
      <c r="BL532" s="34" t="str">
        <f t="shared" si="458"/>
        <v/>
      </c>
      <c r="BM532" s="34" t="str">
        <f t="shared" si="459"/>
        <v/>
      </c>
      <c r="BN532" s="36" t="e">
        <f t="shared" si="461"/>
        <v>#DIV/0!</v>
      </c>
      <c r="BO532" s="36" t="e">
        <f t="shared" si="462"/>
        <v>#DIV/0!</v>
      </c>
      <c r="BP532" s="37" t="str">
        <f t="shared" si="463"/>
        <v/>
      </c>
      <c r="BQ532" s="37" t="str">
        <f t="shared" si="464"/>
        <v/>
      </c>
      <c r="BR532" s="37" t="str">
        <f t="shared" si="465"/>
        <v/>
      </c>
      <c r="BS532" s="37" t="str">
        <f t="shared" si="466"/>
        <v/>
      </c>
      <c r="BT532" s="37" t="str">
        <f t="shared" si="467"/>
        <v/>
      </c>
      <c r="BU532" s="37" t="str">
        <f t="shared" si="468"/>
        <v/>
      </c>
      <c r="BV532" s="37" t="str">
        <f t="shared" si="469"/>
        <v/>
      </c>
      <c r="BW532" s="37" t="str">
        <f t="shared" si="470"/>
        <v/>
      </c>
      <c r="BX532" s="37" t="str">
        <f t="shared" si="471"/>
        <v/>
      </c>
      <c r="BY532" s="37" t="str">
        <f t="shared" si="472"/>
        <v/>
      </c>
      <c r="BZ532" s="37" t="str">
        <f t="shared" si="473"/>
        <v/>
      </c>
      <c r="CA532" s="37" t="str">
        <f t="shared" si="474"/>
        <v/>
      </c>
      <c r="CB532" s="37" t="str">
        <f t="shared" si="475"/>
        <v/>
      </c>
      <c r="CC532" s="37" t="str">
        <f t="shared" si="476"/>
        <v/>
      </c>
      <c r="CD532" s="37" t="str">
        <f t="shared" si="477"/>
        <v/>
      </c>
      <c r="CE532" s="37" t="str">
        <f t="shared" si="478"/>
        <v/>
      </c>
      <c r="CF532" s="37" t="str">
        <f t="shared" si="479"/>
        <v/>
      </c>
      <c r="CG532" s="37" t="str">
        <f t="shared" si="480"/>
        <v/>
      </c>
      <c r="CH532" s="37" t="str">
        <f t="shared" si="481"/>
        <v/>
      </c>
      <c r="CI532" s="37" t="str">
        <f t="shared" si="482"/>
        <v/>
      </c>
    </row>
    <row r="533" spans="1:87" ht="12.75">
      <c r="A533" s="16"/>
      <c r="B533" s="14" t="str">
        <f>'Gene Table'!E532</f>
        <v>CSNK1E</v>
      </c>
      <c r="C533" s="14" t="s">
        <v>205</v>
      </c>
      <c r="D533" s="15" t="str">
        <f>IF(SUM('Test Sample Data'!D$3:D$98)&gt;10,IF(AND(ISNUMBER('Test Sample Data'!D532),'Test Sample Data'!D532&lt;$B$1,'Test Sample Data'!D532&gt;0),'Test Sample Data'!D532,$B$1),"")</f>
        <v/>
      </c>
      <c r="E533" s="15" t="str">
        <f>IF(SUM('Test Sample Data'!E$3:E$98)&gt;10,IF(AND(ISNUMBER('Test Sample Data'!E532),'Test Sample Data'!E532&lt;$B$1,'Test Sample Data'!E532&gt;0),'Test Sample Data'!E532,$B$1),"")</f>
        <v/>
      </c>
      <c r="F533" s="15" t="str">
        <f>IF(SUM('Test Sample Data'!F$3:F$98)&gt;10,IF(AND(ISNUMBER('Test Sample Data'!F532),'Test Sample Data'!F532&lt;$B$1,'Test Sample Data'!F532&gt;0),'Test Sample Data'!F532,$B$1),"")</f>
        <v/>
      </c>
      <c r="G533" s="15" t="str">
        <f>IF(SUM('Test Sample Data'!G$3:G$98)&gt;10,IF(AND(ISNUMBER('Test Sample Data'!G532),'Test Sample Data'!G532&lt;$B$1,'Test Sample Data'!G532&gt;0),'Test Sample Data'!G532,$B$1),"")</f>
        <v/>
      </c>
      <c r="H533" s="15" t="str">
        <f>IF(SUM('Test Sample Data'!H$3:H$98)&gt;10,IF(AND(ISNUMBER('Test Sample Data'!H532),'Test Sample Data'!H532&lt;$B$1,'Test Sample Data'!H532&gt;0),'Test Sample Data'!H532,$B$1),"")</f>
        <v/>
      </c>
      <c r="I533" s="15" t="str">
        <f>IF(SUM('Test Sample Data'!I$3:I$98)&gt;10,IF(AND(ISNUMBER('Test Sample Data'!I532),'Test Sample Data'!I532&lt;$B$1,'Test Sample Data'!I532&gt;0),'Test Sample Data'!I532,$B$1),"")</f>
        <v/>
      </c>
      <c r="J533" s="15" t="str">
        <f>IF(SUM('Test Sample Data'!J$3:J$98)&gt;10,IF(AND(ISNUMBER('Test Sample Data'!J532),'Test Sample Data'!J532&lt;$B$1,'Test Sample Data'!J532&gt;0),'Test Sample Data'!J532,$B$1),"")</f>
        <v/>
      </c>
      <c r="K533" s="15" t="str">
        <f>IF(SUM('Test Sample Data'!K$3:K$98)&gt;10,IF(AND(ISNUMBER('Test Sample Data'!K532),'Test Sample Data'!K532&lt;$B$1,'Test Sample Data'!K532&gt;0),'Test Sample Data'!K532,$B$1),"")</f>
        <v/>
      </c>
      <c r="L533" s="15" t="str">
        <f>IF(SUM('Test Sample Data'!L$3:L$98)&gt;10,IF(AND(ISNUMBER('Test Sample Data'!L532),'Test Sample Data'!L532&lt;$B$1,'Test Sample Data'!L532&gt;0),'Test Sample Data'!L532,$B$1),"")</f>
        <v/>
      </c>
      <c r="M533" s="15" t="str">
        <f>IF(SUM('Test Sample Data'!M$3:M$98)&gt;10,IF(AND(ISNUMBER('Test Sample Data'!M532),'Test Sample Data'!M532&lt;$B$1,'Test Sample Data'!M532&gt;0),'Test Sample Data'!M532,$B$1),"")</f>
        <v/>
      </c>
      <c r="N533" s="15" t="str">
        <f>'Gene Table'!E532</f>
        <v>CSNK1E</v>
      </c>
      <c r="O533" s="14" t="s">
        <v>205</v>
      </c>
      <c r="P533" s="15" t="str">
        <f>IF(SUM('Control Sample Data'!D$3:D$98)&gt;10,IF(AND(ISNUMBER('Control Sample Data'!D532),'Control Sample Data'!D532&lt;$B$1,'Control Sample Data'!D532&gt;0),'Control Sample Data'!D532,$B$1),"")</f>
        <v/>
      </c>
      <c r="Q533" s="15" t="str">
        <f>IF(SUM('Control Sample Data'!E$3:E$98)&gt;10,IF(AND(ISNUMBER('Control Sample Data'!E532),'Control Sample Data'!E532&lt;$B$1,'Control Sample Data'!E532&gt;0),'Control Sample Data'!E532,$B$1),"")</f>
        <v/>
      </c>
      <c r="R533" s="15" t="str">
        <f>IF(SUM('Control Sample Data'!F$3:F$98)&gt;10,IF(AND(ISNUMBER('Control Sample Data'!F532),'Control Sample Data'!F532&lt;$B$1,'Control Sample Data'!F532&gt;0),'Control Sample Data'!F532,$B$1),"")</f>
        <v/>
      </c>
      <c r="S533" s="15" t="str">
        <f>IF(SUM('Control Sample Data'!G$3:G$98)&gt;10,IF(AND(ISNUMBER('Control Sample Data'!G532),'Control Sample Data'!G532&lt;$B$1,'Control Sample Data'!G532&gt;0),'Control Sample Data'!G532,$B$1),"")</f>
        <v/>
      </c>
      <c r="T533" s="15" t="str">
        <f>IF(SUM('Control Sample Data'!H$3:H$98)&gt;10,IF(AND(ISNUMBER('Control Sample Data'!H532),'Control Sample Data'!H532&lt;$B$1,'Control Sample Data'!H532&gt;0),'Control Sample Data'!H532,$B$1),"")</f>
        <v/>
      </c>
      <c r="U533" s="15" t="str">
        <f>IF(SUM('Control Sample Data'!I$3:I$98)&gt;10,IF(AND(ISNUMBER('Control Sample Data'!I532),'Control Sample Data'!I532&lt;$B$1,'Control Sample Data'!I532&gt;0),'Control Sample Data'!I532,$B$1),"")</f>
        <v/>
      </c>
      <c r="V533" s="15" t="str">
        <f>IF(SUM('Control Sample Data'!J$3:J$98)&gt;10,IF(AND(ISNUMBER('Control Sample Data'!J532),'Control Sample Data'!J532&lt;$B$1,'Control Sample Data'!J532&gt;0),'Control Sample Data'!J532,$B$1),"")</f>
        <v/>
      </c>
      <c r="W533" s="15" t="str">
        <f>IF(SUM('Control Sample Data'!K$3:K$98)&gt;10,IF(AND(ISNUMBER('Control Sample Data'!K532),'Control Sample Data'!K532&lt;$B$1,'Control Sample Data'!K532&gt;0),'Control Sample Data'!K532,$B$1),"")</f>
        <v/>
      </c>
      <c r="X533" s="15" t="str">
        <f>IF(SUM('Control Sample Data'!L$3:L$98)&gt;10,IF(AND(ISNUMBER('Control Sample Data'!L532),'Control Sample Data'!L532&lt;$B$1,'Control Sample Data'!L532&gt;0),'Control Sample Data'!L532,$B$1),"")</f>
        <v/>
      </c>
      <c r="Y533" s="15" t="str">
        <f>IF(SUM('Control Sample Data'!M$3:M$98)&gt;10,IF(AND(ISNUMBER('Control Sample Data'!M532),'Control Sample Data'!M532&lt;$B$1,'Control Sample Data'!M532&gt;0),'Control Sample Data'!M532,$B$1),"")</f>
        <v/>
      </c>
      <c r="AT533" s="34" t="str">
        <f t="shared" si="440"/>
        <v/>
      </c>
      <c r="AU533" s="34" t="str">
        <f t="shared" si="441"/>
        <v/>
      </c>
      <c r="AV533" s="34" t="str">
        <f t="shared" si="442"/>
        <v/>
      </c>
      <c r="AW533" s="34" t="str">
        <f t="shared" si="443"/>
        <v/>
      </c>
      <c r="AX533" s="34" t="str">
        <f t="shared" si="444"/>
        <v/>
      </c>
      <c r="AY533" s="34" t="str">
        <f t="shared" si="445"/>
        <v/>
      </c>
      <c r="AZ533" s="34" t="str">
        <f t="shared" si="446"/>
        <v/>
      </c>
      <c r="BA533" s="34" t="str">
        <f t="shared" si="447"/>
        <v/>
      </c>
      <c r="BB533" s="34" t="str">
        <f t="shared" si="448"/>
        <v/>
      </c>
      <c r="BC533" s="34" t="str">
        <f t="shared" si="449"/>
        <v/>
      </c>
      <c r="BD533" s="34" t="str">
        <f t="shared" si="450"/>
        <v/>
      </c>
      <c r="BE533" s="34" t="str">
        <f t="shared" si="451"/>
        <v/>
      </c>
      <c r="BF533" s="34" t="str">
        <f t="shared" si="452"/>
        <v/>
      </c>
      <c r="BG533" s="34" t="str">
        <f t="shared" si="453"/>
        <v/>
      </c>
      <c r="BH533" s="34" t="str">
        <f t="shared" si="454"/>
        <v/>
      </c>
      <c r="BI533" s="34" t="str">
        <f t="shared" si="455"/>
        <v/>
      </c>
      <c r="BJ533" s="34" t="str">
        <f t="shared" si="456"/>
        <v/>
      </c>
      <c r="BK533" s="34" t="str">
        <f t="shared" si="457"/>
        <v/>
      </c>
      <c r="BL533" s="34" t="str">
        <f t="shared" si="458"/>
        <v/>
      </c>
      <c r="BM533" s="34" t="str">
        <f t="shared" si="459"/>
        <v/>
      </c>
      <c r="BN533" s="36" t="e">
        <f t="shared" si="461"/>
        <v>#DIV/0!</v>
      </c>
      <c r="BO533" s="36" t="e">
        <f t="shared" si="462"/>
        <v>#DIV/0!</v>
      </c>
      <c r="BP533" s="37" t="str">
        <f t="shared" si="463"/>
        <v/>
      </c>
      <c r="BQ533" s="37" t="str">
        <f t="shared" si="464"/>
        <v/>
      </c>
      <c r="BR533" s="37" t="str">
        <f t="shared" si="465"/>
        <v/>
      </c>
      <c r="BS533" s="37" t="str">
        <f t="shared" si="466"/>
        <v/>
      </c>
      <c r="BT533" s="37" t="str">
        <f t="shared" si="467"/>
        <v/>
      </c>
      <c r="BU533" s="37" t="str">
        <f t="shared" si="468"/>
        <v/>
      </c>
      <c r="BV533" s="37" t="str">
        <f t="shared" si="469"/>
        <v/>
      </c>
      <c r="BW533" s="37" t="str">
        <f t="shared" si="470"/>
        <v/>
      </c>
      <c r="BX533" s="37" t="str">
        <f t="shared" si="471"/>
        <v/>
      </c>
      <c r="BY533" s="37" t="str">
        <f t="shared" si="472"/>
        <v/>
      </c>
      <c r="BZ533" s="37" t="str">
        <f t="shared" si="473"/>
        <v/>
      </c>
      <c r="CA533" s="37" t="str">
        <f t="shared" si="474"/>
        <v/>
      </c>
      <c r="CB533" s="37" t="str">
        <f t="shared" si="475"/>
        <v/>
      </c>
      <c r="CC533" s="37" t="str">
        <f t="shared" si="476"/>
        <v/>
      </c>
      <c r="CD533" s="37" t="str">
        <f t="shared" si="477"/>
        <v/>
      </c>
      <c r="CE533" s="37" t="str">
        <f t="shared" si="478"/>
        <v/>
      </c>
      <c r="CF533" s="37" t="str">
        <f t="shared" si="479"/>
        <v/>
      </c>
      <c r="CG533" s="37" t="str">
        <f t="shared" si="480"/>
        <v/>
      </c>
      <c r="CH533" s="37" t="str">
        <f t="shared" si="481"/>
        <v/>
      </c>
      <c r="CI533" s="37" t="str">
        <f t="shared" si="482"/>
        <v/>
      </c>
    </row>
    <row r="534" spans="1:87" ht="12.75">
      <c r="A534" s="16"/>
      <c r="B534" s="14" t="str">
        <f>'Gene Table'!E533</f>
        <v>CSNK1D</v>
      </c>
      <c r="C534" s="14" t="s">
        <v>209</v>
      </c>
      <c r="D534" s="15" t="str">
        <f>IF(SUM('Test Sample Data'!D$3:D$98)&gt;10,IF(AND(ISNUMBER('Test Sample Data'!D533),'Test Sample Data'!D533&lt;$B$1,'Test Sample Data'!D533&gt;0),'Test Sample Data'!D533,$B$1),"")</f>
        <v/>
      </c>
      <c r="E534" s="15" t="str">
        <f>IF(SUM('Test Sample Data'!E$3:E$98)&gt;10,IF(AND(ISNUMBER('Test Sample Data'!E533),'Test Sample Data'!E533&lt;$B$1,'Test Sample Data'!E533&gt;0),'Test Sample Data'!E533,$B$1),"")</f>
        <v/>
      </c>
      <c r="F534" s="15" t="str">
        <f>IF(SUM('Test Sample Data'!F$3:F$98)&gt;10,IF(AND(ISNUMBER('Test Sample Data'!F533),'Test Sample Data'!F533&lt;$B$1,'Test Sample Data'!F533&gt;0),'Test Sample Data'!F533,$B$1),"")</f>
        <v/>
      </c>
      <c r="G534" s="15" t="str">
        <f>IF(SUM('Test Sample Data'!G$3:G$98)&gt;10,IF(AND(ISNUMBER('Test Sample Data'!G533),'Test Sample Data'!G533&lt;$B$1,'Test Sample Data'!G533&gt;0),'Test Sample Data'!G533,$B$1),"")</f>
        <v/>
      </c>
      <c r="H534" s="15" t="str">
        <f>IF(SUM('Test Sample Data'!H$3:H$98)&gt;10,IF(AND(ISNUMBER('Test Sample Data'!H533),'Test Sample Data'!H533&lt;$B$1,'Test Sample Data'!H533&gt;0),'Test Sample Data'!H533,$B$1),"")</f>
        <v/>
      </c>
      <c r="I534" s="15" t="str">
        <f>IF(SUM('Test Sample Data'!I$3:I$98)&gt;10,IF(AND(ISNUMBER('Test Sample Data'!I533),'Test Sample Data'!I533&lt;$B$1,'Test Sample Data'!I533&gt;0),'Test Sample Data'!I533,$B$1),"")</f>
        <v/>
      </c>
      <c r="J534" s="15" t="str">
        <f>IF(SUM('Test Sample Data'!J$3:J$98)&gt;10,IF(AND(ISNUMBER('Test Sample Data'!J533),'Test Sample Data'!J533&lt;$B$1,'Test Sample Data'!J533&gt;0),'Test Sample Data'!J533,$B$1),"")</f>
        <v/>
      </c>
      <c r="K534" s="15" t="str">
        <f>IF(SUM('Test Sample Data'!K$3:K$98)&gt;10,IF(AND(ISNUMBER('Test Sample Data'!K533),'Test Sample Data'!K533&lt;$B$1,'Test Sample Data'!K533&gt;0),'Test Sample Data'!K533,$B$1),"")</f>
        <v/>
      </c>
      <c r="L534" s="15" t="str">
        <f>IF(SUM('Test Sample Data'!L$3:L$98)&gt;10,IF(AND(ISNUMBER('Test Sample Data'!L533),'Test Sample Data'!L533&lt;$B$1,'Test Sample Data'!L533&gt;0),'Test Sample Data'!L533,$B$1),"")</f>
        <v/>
      </c>
      <c r="M534" s="15" t="str">
        <f>IF(SUM('Test Sample Data'!M$3:M$98)&gt;10,IF(AND(ISNUMBER('Test Sample Data'!M533),'Test Sample Data'!M533&lt;$B$1,'Test Sample Data'!M533&gt;0),'Test Sample Data'!M533,$B$1),"")</f>
        <v/>
      </c>
      <c r="N534" s="15" t="str">
        <f>'Gene Table'!E533</f>
        <v>CSNK1D</v>
      </c>
      <c r="O534" s="14" t="s">
        <v>209</v>
      </c>
      <c r="P534" s="15" t="str">
        <f>IF(SUM('Control Sample Data'!D$3:D$98)&gt;10,IF(AND(ISNUMBER('Control Sample Data'!D533),'Control Sample Data'!D533&lt;$B$1,'Control Sample Data'!D533&gt;0),'Control Sample Data'!D533,$B$1),"")</f>
        <v/>
      </c>
      <c r="Q534" s="15" t="str">
        <f>IF(SUM('Control Sample Data'!E$3:E$98)&gt;10,IF(AND(ISNUMBER('Control Sample Data'!E533),'Control Sample Data'!E533&lt;$B$1,'Control Sample Data'!E533&gt;0),'Control Sample Data'!E533,$B$1),"")</f>
        <v/>
      </c>
      <c r="R534" s="15" t="str">
        <f>IF(SUM('Control Sample Data'!F$3:F$98)&gt;10,IF(AND(ISNUMBER('Control Sample Data'!F533),'Control Sample Data'!F533&lt;$B$1,'Control Sample Data'!F533&gt;0),'Control Sample Data'!F533,$B$1),"")</f>
        <v/>
      </c>
      <c r="S534" s="15" t="str">
        <f>IF(SUM('Control Sample Data'!G$3:G$98)&gt;10,IF(AND(ISNUMBER('Control Sample Data'!G533),'Control Sample Data'!G533&lt;$B$1,'Control Sample Data'!G533&gt;0),'Control Sample Data'!G533,$B$1),"")</f>
        <v/>
      </c>
      <c r="T534" s="15" t="str">
        <f>IF(SUM('Control Sample Data'!H$3:H$98)&gt;10,IF(AND(ISNUMBER('Control Sample Data'!H533),'Control Sample Data'!H533&lt;$B$1,'Control Sample Data'!H533&gt;0),'Control Sample Data'!H533,$B$1),"")</f>
        <v/>
      </c>
      <c r="U534" s="15" t="str">
        <f>IF(SUM('Control Sample Data'!I$3:I$98)&gt;10,IF(AND(ISNUMBER('Control Sample Data'!I533),'Control Sample Data'!I533&lt;$B$1,'Control Sample Data'!I533&gt;0),'Control Sample Data'!I533,$B$1),"")</f>
        <v/>
      </c>
      <c r="V534" s="15" t="str">
        <f>IF(SUM('Control Sample Data'!J$3:J$98)&gt;10,IF(AND(ISNUMBER('Control Sample Data'!J533),'Control Sample Data'!J533&lt;$B$1,'Control Sample Data'!J533&gt;0),'Control Sample Data'!J533,$B$1),"")</f>
        <v/>
      </c>
      <c r="W534" s="15" t="str">
        <f>IF(SUM('Control Sample Data'!K$3:K$98)&gt;10,IF(AND(ISNUMBER('Control Sample Data'!K533),'Control Sample Data'!K533&lt;$B$1,'Control Sample Data'!K533&gt;0),'Control Sample Data'!K533,$B$1),"")</f>
        <v/>
      </c>
      <c r="X534" s="15" t="str">
        <f>IF(SUM('Control Sample Data'!L$3:L$98)&gt;10,IF(AND(ISNUMBER('Control Sample Data'!L533),'Control Sample Data'!L533&lt;$B$1,'Control Sample Data'!L533&gt;0),'Control Sample Data'!L533,$B$1),"")</f>
        <v/>
      </c>
      <c r="Y534" s="15" t="str">
        <f>IF(SUM('Control Sample Data'!M$3:M$98)&gt;10,IF(AND(ISNUMBER('Control Sample Data'!M533),'Control Sample Data'!M533&lt;$B$1,'Control Sample Data'!M533&gt;0),'Control Sample Data'!M533,$B$1),"")</f>
        <v/>
      </c>
      <c r="AT534" s="34" t="str">
        <f t="shared" si="440"/>
        <v/>
      </c>
      <c r="AU534" s="34" t="str">
        <f t="shared" si="441"/>
        <v/>
      </c>
      <c r="AV534" s="34" t="str">
        <f t="shared" si="442"/>
        <v/>
      </c>
      <c r="AW534" s="34" t="str">
        <f t="shared" si="443"/>
        <v/>
      </c>
      <c r="AX534" s="34" t="str">
        <f t="shared" si="444"/>
        <v/>
      </c>
      <c r="AY534" s="34" t="str">
        <f t="shared" si="445"/>
        <v/>
      </c>
      <c r="AZ534" s="34" t="str">
        <f t="shared" si="446"/>
        <v/>
      </c>
      <c r="BA534" s="34" t="str">
        <f t="shared" si="447"/>
        <v/>
      </c>
      <c r="BB534" s="34" t="str">
        <f t="shared" si="448"/>
        <v/>
      </c>
      <c r="BC534" s="34" t="str">
        <f t="shared" si="449"/>
        <v/>
      </c>
      <c r="BD534" s="34" t="str">
        <f t="shared" si="450"/>
        <v/>
      </c>
      <c r="BE534" s="34" t="str">
        <f t="shared" si="451"/>
        <v/>
      </c>
      <c r="BF534" s="34" t="str">
        <f t="shared" si="452"/>
        <v/>
      </c>
      <c r="BG534" s="34" t="str">
        <f t="shared" si="453"/>
        <v/>
      </c>
      <c r="BH534" s="34" t="str">
        <f t="shared" si="454"/>
        <v/>
      </c>
      <c r="BI534" s="34" t="str">
        <f t="shared" si="455"/>
        <v/>
      </c>
      <c r="BJ534" s="34" t="str">
        <f t="shared" si="456"/>
        <v/>
      </c>
      <c r="BK534" s="34" t="str">
        <f t="shared" si="457"/>
        <v/>
      </c>
      <c r="BL534" s="34" t="str">
        <f t="shared" si="458"/>
        <v/>
      </c>
      <c r="BM534" s="34" t="str">
        <f t="shared" si="459"/>
        <v/>
      </c>
      <c r="BN534" s="36" t="e">
        <f t="shared" si="461"/>
        <v>#DIV/0!</v>
      </c>
      <c r="BO534" s="36" t="e">
        <f t="shared" si="462"/>
        <v>#DIV/0!</v>
      </c>
      <c r="BP534" s="37" t="str">
        <f t="shared" si="463"/>
        <v/>
      </c>
      <c r="BQ534" s="37" t="str">
        <f t="shared" si="464"/>
        <v/>
      </c>
      <c r="BR534" s="37" t="str">
        <f t="shared" si="465"/>
        <v/>
      </c>
      <c r="BS534" s="37" t="str">
        <f t="shared" si="466"/>
        <v/>
      </c>
      <c r="BT534" s="37" t="str">
        <f t="shared" si="467"/>
        <v/>
      </c>
      <c r="BU534" s="37" t="str">
        <f t="shared" si="468"/>
        <v/>
      </c>
      <c r="BV534" s="37" t="str">
        <f t="shared" si="469"/>
        <v/>
      </c>
      <c r="BW534" s="37" t="str">
        <f t="shared" si="470"/>
        <v/>
      </c>
      <c r="BX534" s="37" t="str">
        <f t="shared" si="471"/>
        <v/>
      </c>
      <c r="BY534" s="37" t="str">
        <f t="shared" si="472"/>
        <v/>
      </c>
      <c r="BZ534" s="37" t="str">
        <f t="shared" si="473"/>
        <v/>
      </c>
      <c r="CA534" s="37" t="str">
        <f t="shared" si="474"/>
        <v/>
      </c>
      <c r="CB534" s="37" t="str">
        <f t="shared" si="475"/>
        <v/>
      </c>
      <c r="CC534" s="37" t="str">
        <f t="shared" si="476"/>
        <v/>
      </c>
      <c r="CD534" s="37" t="str">
        <f t="shared" si="477"/>
        <v/>
      </c>
      <c r="CE534" s="37" t="str">
        <f t="shared" si="478"/>
        <v/>
      </c>
      <c r="CF534" s="37" t="str">
        <f t="shared" si="479"/>
        <v/>
      </c>
      <c r="CG534" s="37" t="str">
        <f t="shared" si="480"/>
        <v/>
      </c>
      <c r="CH534" s="37" t="str">
        <f t="shared" si="481"/>
        <v/>
      </c>
      <c r="CI534" s="37" t="str">
        <f t="shared" si="482"/>
        <v/>
      </c>
    </row>
    <row r="535" spans="1:87" ht="12.75">
      <c r="A535" s="16"/>
      <c r="B535" s="14" t="str">
        <f>'Gene Table'!E534</f>
        <v>CWF19L2</v>
      </c>
      <c r="C535" s="14" t="s">
        <v>213</v>
      </c>
      <c r="D535" s="15" t="str">
        <f>IF(SUM('Test Sample Data'!D$3:D$98)&gt;10,IF(AND(ISNUMBER('Test Sample Data'!D534),'Test Sample Data'!D534&lt;$B$1,'Test Sample Data'!D534&gt;0),'Test Sample Data'!D534,$B$1),"")</f>
        <v/>
      </c>
      <c r="E535" s="15" t="str">
        <f>IF(SUM('Test Sample Data'!E$3:E$98)&gt;10,IF(AND(ISNUMBER('Test Sample Data'!E534),'Test Sample Data'!E534&lt;$B$1,'Test Sample Data'!E534&gt;0),'Test Sample Data'!E534,$B$1),"")</f>
        <v/>
      </c>
      <c r="F535" s="15" t="str">
        <f>IF(SUM('Test Sample Data'!F$3:F$98)&gt;10,IF(AND(ISNUMBER('Test Sample Data'!F534),'Test Sample Data'!F534&lt;$B$1,'Test Sample Data'!F534&gt;0),'Test Sample Data'!F534,$B$1),"")</f>
        <v/>
      </c>
      <c r="G535" s="15" t="str">
        <f>IF(SUM('Test Sample Data'!G$3:G$98)&gt;10,IF(AND(ISNUMBER('Test Sample Data'!G534),'Test Sample Data'!G534&lt;$B$1,'Test Sample Data'!G534&gt;0),'Test Sample Data'!G534,$B$1),"")</f>
        <v/>
      </c>
      <c r="H535" s="15" t="str">
        <f>IF(SUM('Test Sample Data'!H$3:H$98)&gt;10,IF(AND(ISNUMBER('Test Sample Data'!H534),'Test Sample Data'!H534&lt;$B$1,'Test Sample Data'!H534&gt;0),'Test Sample Data'!H534,$B$1),"")</f>
        <v/>
      </c>
      <c r="I535" s="15" t="str">
        <f>IF(SUM('Test Sample Data'!I$3:I$98)&gt;10,IF(AND(ISNUMBER('Test Sample Data'!I534),'Test Sample Data'!I534&lt;$B$1,'Test Sample Data'!I534&gt;0),'Test Sample Data'!I534,$B$1),"")</f>
        <v/>
      </c>
      <c r="J535" s="15" t="str">
        <f>IF(SUM('Test Sample Data'!J$3:J$98)&gt;10,IF(AND(ISNUMBER('Test Sample Data'!J534),'Test Sample Data'!J534&lt;$B$1,'Test Sample Data'!J534&gt;0),'Test Sample Data'!J534,$B$1),"")</f>
        <v/>
      </c>
      <c r="K535" s="15" t="str">
        <f>IF(SUM('Test Sample Data'!K$3:K$98)&gt;10,IF(AND(ISNUMBER('Test Sample Data'!K534),'Test Sample Data'!K534&lt;$B$1,'Test Sample Data'!K534&gt;0),'Test Sample Data'!K534,$B$1),"")</f>
        <v/>
      </c>
      <c r="L535" s="15" t="str">
        <f>IF(SUM('Test Sample Data'!L$3:L$98)&gt;10,IF(AND(ISNUMBER('Test Sample Data'!L534),'Test Sample Data'!L534&lt;$B$1,'Test Sample Data'!L534&gt;0),'Test Sample Data'!L534,$B$1),"")</f>
        <v/>
      </c>
      <c r="M535" s="15" t="str">
        <f>IF(SUM('Test Sample Data'!M$3:M$98)&gt;10,IF(AND(ISNUMBER('Test Sample Data'!M534),'Test Sample Data'!M534&lt;$B$1,'Test Sample Data'!M534&gt;0),'Test Sample Data'!M534,$B$1),"")</f>
        <v/>
      </c>
      <c r="N535" s="15" t="str">
        <f>'Gene Table'!E534</f>
        <v>CWF19L2</v>
      </c>
      <c r="O535" s="14" t="s">
        <v>213</v>
      </c>
      <c r="P535" s="15" t="str">
        <f>IF(SUM('Control Sample Data'!D$3:D$98)&gt;10,IF(AND(ISNUMBER('Control Sample Data'!D534),'Control Sample Data'!D534&lt;$B$1,'Control Sample Data'!D534&gt;0),'Control Sample Data'!D534,$B$1),"")</f>
        <v/>
      </c>
      <c r="Q535" s="15" t="str">
        <f>IF(SUM('Control Sample Data'!E$3:E$98)&gt;10,IF(AND(ISNUMBER('Control Sample Data'!E534),'Control Sample Data'!E534&lt;$B$1,'Control Sample Data'!E534&gt;0),'Control Sample Data'!E534,$B$1),"")</f>
        <v/>
      </c>
      <c r="R535" s="15" t="str">
        <f>IF(SUM('Control Sample Data'!F$3:F$98)&gt;10,IF(AND(ISNUMBER('Control Sample Data'!F534),'Control Sample Data'!F534&lt;$B$1,'Control Sample Data'!F534&gt;0),'Control Sample Data'!F534,$B$1),"")</f>
        <v/>
      </c>
      <c r="S535" s="15" t="str">
        <f>IF(SUM('Control Sample Data'!G$3:G$98)&gt;10,IF(AND(ISNUMBER('Control Sample Data'!G534),'Control Sample Data'!G534&lt;$B$1,'Control Sample Data'!G534&gt;0),'Control Sample Data'!G534,$B$1),"")</f>
        <v/>
      </c>
      <c r="T535" s="15" t="str">
        <f>IF(SUM('Control Sample Data'!H$3:H$98)&gt;10,IF(AND(ISNUMBER('Control Sample Data'!H534),'Control Sample Data'!H534&lt;$B$1,'Control Sample Data'!H534&gt;0),'Control Sample Data'!H534,$B$1),"")</f>
        <v/>
      </c>
      <c r="U535" s="15" t="str">
        <f>IF(SUM('Control Sample Data'!I$3:I$98)&gt;10,IF(AND(ISNUMBER('Control Sample Data'!I534),'Control Sample Data'!I534&lt;$B$1,'Control Sample Data'!I534&gt;0),'Control Sample Data'!I534,$B$1),"")</f>
        <v/>
      </c>
      <c r="V535" s="15" t="str">
        <f>IF(SUM('Control Sample Data'!J$3:J$98)&gt;10,IF(AND(ISNUMBER('Control Sample Data'!J534),'Control Sample Data'!J534&lt;$B$1,'Control Sample Data'!J534&gt;0),'Control Sample Data'!J534,$B$1),"")</f>
        <v/>
      </c>
      <c r="W535" s="15" t="str">
        <f>IF(SUM('Control Sample Data'!K$3:K$98)&gt;10,IF(AND(ISNUMBER('Control Sample Data'!K534),'Control Sample Data'!K534&lt;$B$1,'Control Sample Data'!K534&gt;0),'Control Sample Data'!K534,$B$1),"")</f>
        <v/>
      </c>
      <c r="X535" s="15" t="str">
        <f>IF(SUM('Control Sample Data'!L$3:L$98)&gt;10,IF(AND(ISNUMBER('Control Sample Data'!L534),'Control Sample Data'!L534&lt;$B$1,'Control Sample Data'!L534&gt;0),'Control Sample Data'!L534,$B$1),"")</f>
        <v/>
      </c>
      <c r="Y535" s="15" t="str">
        <f>IF(SUM('Control Sample Data'!M$3:M$98)&gt;10,IF(AND(ISNUMBER('Control Sample Data'!M534),'Control Sample Data'!M534&lt;$B$1,'Control Sample Data'!M534&gt;0),'Control Sample Data'!M534,$B$1),"")</f>
        <v/>
      </c>
      <c r="AT535" s="34" t="str">
        <f t="shared" si="440"/>
        <v/>
      </c>
      <c r="AU535" s="34" t="str">
        <f t="shared" si="441"/>
        <v/>
      </c>
      <c r="AV535" s="34" t="str">
        <f t="shared" si="442"/>
        <v/>
      </c>
      <c r="AW535" s="34" t="str">
        <f t="shared" si="443"/>
        <v/>
      </c>
      <c r="AX535" s="34" t="str">
        <f t="shared" si="444"/>
        <v/>
      </c>
      <c r="AY535" s="34" t="str">
        <f t="shared" si="445"/>
        <v/>
      </c>
      <c r="AZ535" s="34" t="str">
        <f t="shared" si="446"/>
        <v/>
      </c>
      <c r="BA535" s="34" t="str">
        <f t="shared" si="447"/>
        <v/>
      </c>
      <c r="BB535" s="34" t="str">
        <f t="shared" si="448"/>
        <v/>
      </c>
      <c r="BC535" s="34" t="str">
        <f t="shared" si="449"/>
        <v/>
      </c>
      <c r="BD535" s="34" t="str">
        <f t="shared" si="450"/>
        <v/>
      </c>
      <c r="BE535" s="34" t="str">
        <f t="shared" si="451"/>
        <v/>
      </c>
      <c r="BF535" s="34" t="str">
        <f t="shared" si="452"/>
        <v/>
      </c>
      <c r="BG535" s="34" t="str">
        <f t="shared" si="453"/>
        <v/>
      </c>
      <c r="BH535" s="34" t="str">
        <f t="shared" si="454"/>
        <v/>
      </c>
      <c r="BI535" s="34" t="str">
        <f t="shared" si="455"/>
        <v/>
      </c>
      <c r="BJ535" s="34" t="str">
        <f t="shared" si="456"/>
        <v/>
      </c>
      <c r="BK535" s="34" t="str">
        <f t="shared" si="457"/>
        <v/>
      </c>
      <c r="BL535" s="34" t="str">
        <f t="shared" si="458"/>
        <v/>
      </c>
      <c r="BM535" s="34" t="str">
        <f t="shared" si="459"/>
        <v/>
      </c>
      <c r="BN535" s="36" t="e">
        <f t="shared" si="461"/>
        <v>#DIV/0!</v>
      </c>
      <c r="BO535" s="36" t="e">
        <f t="shared" si="462"/>
        <v>#DIV/0!</v>
      </c>
      <c r="BP535" s="37" t="str">
        <f t="shared" si="463"/>
        <v/>
      </c>
      <c r="BQ535" s="37" t="str">
        <f t="shared" si="464"/>
        <v/>
      </c>
      <c r="BR535" s="37" t="str">
        <f t="shared" si="465"/>
        <v/>
      </c>
      <c r="BS535" s="37" t="str">
        <f t="shared" si="466"/>
        <v/>
      </c>
      <c r="BT535" s="37" t="str">
        <f t="shared" si="467"/>
        <v/>
      </c>
      <c r="BU535" s="37" t="str">
        <f t="shared" si="468"/>
        <v/>
      </c>
      <c r="BV535" s="37" t="str">
        <f t="shared" si="469"/>
        <v/>
      </c>
      <c r="BW535" s="37" t="str">
        <f t="shared" si="470"/>
        <v/>
      </c>
      <c r="BX535" s="37" t="str">
        <f t="shared" si="471"/>
        <v/>
      </c>
      <c r="BY535" s="37" t="str">
        <f t="shared" si="472"/>
        <v/>
      </c>
      <c r="BZ535" s="37" t="str">
        <f t="shared" si="473"/>
        <v/>
      </c>
      <c r="CA535" s="37" t="str">
        <f t="shared" si="474"/>
        <v/>
      </c>
      <c r="CB535" s="37" t="str">
        <f t="shared" si="475"/>
        <v/>
      </c>
      <c r="CC535" s="37" t="str">
        <f t="shared" si="476"/>
        <v/>
      </c>
      <c r="CD535" s="37" t="str">
        <f t="shared" si="477"/>
        <v/>
      </c>
      <c r="CE535" s="37" t="str">
        <f t="shared" si="478"/>
        <v/>
      </c>
      <c r="CF535" s="37" t="str">
        <f t="shared" si="479"/>
        <v/>
      </c>
      <c r="CG535" s="37" t="str">
        <f t="shared" si="480"/>
        <v/>
      </c>
      <c r="CH535" s="37" t="str">
        <f t="shared" si="481"/>
        <v/>
      </c>
      <c r="CI535" s="37" t="str">
        <f t="shared" si="482"/>
        <v/>
      </c>
    </row>
    <row r="536" spans="1:87" ht="12.75">
      <c r="A536" s="16"/>
      <c r="B536" s="14" t="str">
        <f>'Gene Table'!E535</f>
        <v>CRY2</v>
      </c>
      <c r="C536" s="14" t="s">
        <v>217</v>
      </c>
      <c r="D536" s="15" t="str">
        <f>IF(SUM('Test Sample Data'!D$3:D$98)&gt;10,IF(AND(ISNUMBER('Test Sample Data'!D535),'Test Sample Data'!D535&lt;$B$1,'Test Sample Data'!D535&gt;0),'Test Sample Data'!D535,$B$1),"")</f>
        <v/>
      </c>
      <c r="E536" s="15" t="str">
        <f>IF(SUM('Test Sample Data'!E$3:E$98)&gt;10,IF(AND(ISNUMBER('Test Sample Data'!E535),'Test Sample Data'!E535&lt;$B$1,'Test Sample Data'!E535&gt;0),'Test Sample Data'!E535,$B$1),"")</f>
        <v/>
      </c>
      <c r="F536" s="15" t="str">
        <f>IF(SUM('Test Sample Data'!F$3:F$98)&gt;10,IF(AND(ISNUMBER('Test Sample Data'!F535),'Test Sample Data'!F535&lt;$B$1,'Test Sample Data'!F535&gt;0),'Test Sample Data'!F535,$B$1),"")</f>
        <v/>
      </c>
      <c r="G536" s="15" t="str">
        <f>IF(SUM('Test Sample Data'!G$3:G$98)&gt;10,IF(AND(ISNUMBER('Test Sample Data'!G535),'Test Sample Data'!G535&lt;$B$1,'Test Sample Data'!G535&gt;0),'Test Sample Data'!G535,$B$1),"")</f>
        <v/>
      </c>
      <c r="H536" s="15" t="str">
        <f>IF(SUM('Test Sample Data'!H$3:H$98)&gt;10,IF(AND(ISNUMBER('Test Sample Data'!H535),'Test Sample Data'!H535&lt;$B$1,'Test Sample Data'!H535&gt;0),'Test Sample Data'!H535,$B$1),"")</f>
        <v/>
      </c>
      <c r="I536" s="15" t="str">
        <f>IF(SUM('Test Sample Data'!I$3:I$98)&gt;10,IF(AND(ISNUMBER('Test Sample Data'!I535),'Test Sample Data'!I535&lt;$B$1,'Test Sample Data'!I535&gt;0),'Test Sample Data'!I535,$B$1),"")</f>
        <v/>
      </c>
      <c r="J536" s="15" t="str">
        <f>IF(SUM('Test Sample Data'!J$3:J$98)&gt;10,IF(AND(ISNUMBER('Test Sample Data'!J535),'Test Sample Data'!J535&lt;$B$1,'Test Sample Data'!J535&gt;0),'Test Sample Data'!J535,$B$1),"")</f>
        <v/>
      </c>
      <c r="K536" s="15" t="str">
        <f>IF(SUM('Test Sample Data'!K$3:K$98)&gt;10,IF(AND(ISNUMBER('Test Sample Data'!K535),'Test Sample Data'!K535&lt;$B$1,'Test Sample Data'!K535&gt;0),'Test Sample Data'!K535,$B$1),"")</f>
        <v/>
      </c>
      <c r="L536" s="15" t="str">
        <f>IF(SUM('Test Sample Data'!L$3:L$98)&gt;10,IF(AND(ISNUMBER('Test Sample Data'!L535),'Test Sample Data'!L535&lt;$B$1,'Test Sample Data'!L535&gt;0),'Test Sample Data'!L535,$B$1),"")</f>
        <v/>
      </c>
      <c r="M536" s="15" t="str">
        <f>IF(SUM('Test Sample Data'!M$3:M$98)&gt;10,IF(AND(ISNUMBER('Test Sample Data'!M535),'Test Sample Data'!M535&lt;$B$1,'Test Sample Data'!M535&gt;0),'Test Sample Data'!M535,$B$1),"")</f>
        <v/>
      </c>
      <c r="N536" s="15" t="str">
        <f>'Gene Table'!E535</f>
        <v>CRY2</v>
      </c>
      <c r="O536" s="14" t="s">
        <v>217</v>
      </c>
      <c r="P536" s="15" t="str">
        <f>IF(SUM('Control Sample Data'!D$3:D$98)&gt;10,IF(AND(ISNUMBER('Control Sample Data'!D535),'Control Sample Data'!D535&lt;$B$1,'Control Sample Data'!D535&gt;0),'Control Sample Data'!D535,$B$1),"")</f>
        <v/>
      </c>
      <c r="Q536" s="15" t="str">
        <f>IF(SUM('Control Sample Data'!E$3:E$98)&gt;10,IF(AND(ISNUMBER('Control Sample Data'!E535),'Control Sample Data'!E535&lt;$B$1,'Control Sample Data'!E535&gt;0),'Control Sample Data'!E535,$B$1),"")</f>
        <v/>
      </c>
      <c r="R536" s="15" t="str">
        <f>IF(SUM('Control Sample Data'!F$3:F$98)&gt;10,IF(AND(ISNUMBER('Control Sample Data'!F535),'Control Sample Data'!F535&lt;$B$1,'Control Sample Data'!F535&gt;0),'Control Sample Data'!F535,$B$1),"")</f>
        <v/>
      </c>
      <c r="S536" s="15" t="str">
        <f>IF(SUM('Control Sample Data'!G$3:G$98)&gt;10,IF(AND(ISNUMBER('Control Sample Data'!G535),'Control Sample Data'!G535&lt;$B$1,'Control Sample Data'!G535&gt;0),'Control Sample Data'!G535,$B$1),"")</f>
        <v/>
      </c>
      <c r="T536" s="15" t="str">
        <f>IF(SUM('Control Sample Data'!H$3:H$98)&gt;10,IF(AND(ISNUMBER('Control Sample Data'!H535),'Control Sample Data'!H535&lt;$B$1,'Control Sample Data'!H535&gt;0),'Control Sample Data'!H535,$B$1),"")</f>
        <v/>
      </c>
      <c r="U536" s="15" t="str">
        <f>IF(SUM('Control Sample Data'!I$3:I$98)&gt;10,IF(AND(ISNUMBER('Control Sample Data'!I535),'Control Sample Data'!I535&lt;$B$1,'Control Sample Data'!I535&gt;0),'Control Sample Data'!I535,$B$1),"")</f>
        <v/>
      </c>
      <c r="V536" s="15" t="str">
        <f>IF(SUM('Control Sample Data'!J$3:J$98)&gt;10,IF(AND(ISNUMBER('Control Sample Data'!J535),'Control Sample Data'!J535&lt;$B$1,'Control Sample Data'!J535&gt;0),'Control Sample Data'!J535,$B$1),"")</f>
        <v/>
      </c>
      <c r="W536" s="15" t="str">
        <f>IF(SUM('Control Sample Data'!K$3:K$98)&gt;10,IF(AND(ISNUMBER('Control Sample Data'!K535),'Control Sample Data'!K535&lt;$B$1,'Control Sample Data'!K535&gt;0),'Control Sample Data'!K535,$B$1),"")</f>
        <v/>
      </c>
      <c r="X536" s="15" t="str">
        <f>IF(SUM('Control Sample Data'!L$3:L$98)&gt;10,IF(AND(ISNUMBER('Control Sample Data'!L535),'Control Sample Data'!L535&lt;$B$1,'Control Sample Data'!L535&gt;0),'Control Sample Data'!L535,$B$1),"")</f>
        <v/>
      </c>
      <c r="Y536" s="15" t="str">
        <f>IF(SUM('Control Sample Data'!M$3:M$98)&gt;10,IF(AND(ISNUMBER('Control Sample Data'!M535),'Control Sample Data'!M535&lt;$B$1,'Control Sample Data'!M535&gt;0),'Control Sample Data'!M535,$B$1),"")</f>
        <v/>
      </c>
      <c r="AT536" s="34" t="str">
        <f t="shared" si="440"/>
        <v/>
      </c>
      <c r="AU536" s="34" t="str">
        <f t="shared" si="441"/>
        <v/>
      </c>
      <c r="AV536" s="34" t="str">
        <f t="shared" si="442"/>
        <v/>
      </c>
      <c r="AW536" s="34" t="str">
        <f t="shared" si="443"/>
        <v/>
      </c>
      <c r="AX536" s="34" t="str">
        <f t="shared" si="444"/>
        <v/>
      </c>
      <c r="AY536" s="34" t="str">
        <f t="shared" si="445"/>
        <v/>
      </c>
      <c r="AZ536" s="34" t="str">
        <f t="shared" si="446"/>
        <v/>
      </c>
      <c r="BA536" s="34" t="str">
        <f t="shared" si="447"/>
        <v/>
      </c>
      <c r="BB536" s="34" t="str">
        <f t="shared" si="448"/>
        <v/>
      </c>
      <c r="BC536" s="34" t="str">
        <f t="shared" si="449"/>
        <v/>
      </c>
      <c r="BD536" s="34" t="str">
        <f t="shared" si="450"/>
        <v/>
      </c>
      <c r="BE536" s="34" t="str">
        <f t="shared" si="451"/>
        <v/>
      </c>
      <c r="BF536" s="34" t="str">
        <f t="shared" si="452"/>
        <v/>
      </c>
      <c r="BG536" s="34" t="str">
        <f t="shared" si="453"/>
        <v/>
      </c>
      <c r="BH536" s="34" t="str">
        <f t="shared" si="454"/>
        <v/>
      </c>
      <c r="BI536" s="34" t="str">
        <f t="shared" si="455"/>
        <v/>
      </c>
      <c r="BJ536" s="34" t="str">
        <f t="shared" si="456"/>
        <v/>
      </c>
      <c r="BK536" s="34" t="str">
        <f t="shared" si="457"/>
        <v/>
      </c>
      <c r="BL536" s="34" t="str">
        <f t="shared" si="458"/>
        <v/>
      </c>
      <c r="BM536" s="34" t="str">
        <f t="shared" si="459"/>
        <v/>
      </c>
      <c r="BN536" s="36" t="e">
        <f t="shared" si="461"/>
        <v>#DIV/0!</v>
      </c>
      <c r="BO536" s="36" t="e">
        <f t="shared" si="462"/>
        <v>#DIV/0!</v>
      </c>
      <c r="BP536" s="37" t="str">
        <f t="shared" si="463"/>
        <v/>
      </c>
      <c r="BQ536" s="37" t="str">
        <f t="shared" si="464"/>
        <v/>
      </c>
      <c r="BR536" s="37" t="str">
        <f t="shared" si="465"/>
        <v/>
      </c>
      <c r="BS536" s="37" t="str">
        <f t="shared" si="466"/>
        <v/>
      </c>
      <c r="BT536" s="37" t="str">
        <f t="shared" si="467"/>
        <v/>
      </c>
      <c r="BU536" s="37" t="str">
        <f t="shared" si="468"/>
        <v/>
      </c>
      <c r="BV536" s="37" t="str">
        <f t="shared" si="469"/>
        <v/>
      </c>
      <c r="BW536" s="37" t="str">
        <f t="shared" si="470"/>
        <v/>
      </c>
      <c r="BX536" s="37" t="str">
        <f t="shared" si="471"/>
        <v/>
      </c>
      <c r="BY536" s="37" t="str">
        <f t="shared" si="472"/>
        <v/>
      </c>
      <c r="BZ536" s="37" t="str">
        <f t="shared" si="473"/>
        <v/>
      </c>
      <c r="CA536" s="37" t="str">
        <f t="shared" si="474"/>
        <v/>
      </c>
      <c r="CB536" s="37" t="str">
        <f t="shared" si="475"/>
        <v/>
      </c>
      <c r="CC536" s="37" t="str">
        <f t="shared" si="476"/>
        <v/>
      </c>
      <c r="CD536" s="37" t="str">
        <f t="shared" si="477"/>
        <v/>
      </c>
      <c r="CE536" s="37" t="str">
        <f t="shared" si="478"/>
        <v/>
      </c>
      <c r="CF536" s="37" t="str">
        <f t="shared" si="479"/>
        <v/>
      </c>
      <c r="CG536" s="37" t="str">
        <f t="shared" si="480"/>
        <v/>
      </c>
      <c r="CH536" s="37" t="str">
        <f t="shared" si="481"/>
        <v/>
      </c>
      <c r="CI536" s="37" t="str">
        <f t="shared" si="482"/>
        <v/>
      </c>
    </row>
    <row r="537" spans="1:87" ht="12.75">
      <c r="A537" s="16"/>
      <c r="B537" s="14" t="str">
        <f>'Gene Table'!E536</f>
        <v>JMY</v>
      </c>
      <c r="C537" s="14" t="s">
        <v>221</v>
      </c>
      <c r="D537" s="15" t="str">
        <f>IF(SUM('Test Sample Data'!D$3:D$98)&gt;10,IF(AND(ISNUMBER('Test Sample Data'!D536),'Test Sample Data'!D536&lt;$B$1,'Test Sample Data'!D536&gt;0),'Test Sample Data'!D536,$B$1),"")</f>
        <v/>
      </c>
      <c r="E537" s="15" t="str">
        <f>IF(SUM('Test Sample Data'!E$3:E$98)&gt;10,IF(AND(ISNUMBER('Test Sample Data'!E536),'Test Sample Data'!E536&lt;$B$1,'Test Sample Data'!E536&gt;0),'Test Sample Data'!E536,$B$1),"")</f>
        <v/>
      </c>
      <c r="F537" s="15" t="str">
        <f>IF(SUM('Test Sample Data'!F$3:F$98)&gt;10,IF(AND(ISNUMBER('Test Sample Data'!F536),'Test Sample Data'!F536&lt;$B$1,'Test Sample Data'!F536&gt;0),'Test Sample Data'!F536,$B$1),"")</f>
        <v/>
      </c>
      <c r="G537" s="15" t="str">
        <f>IF(SUM('Test Sample Data'!G$3:G$98)&gt;10,IF(AND(ISNUMBER('Test Sample Data'!G536),'Test Sample Data'!G536&lt;$B$1,'Test Sample Data'!G536&gt;0),'Test Sample Data'!G536,$B$1),"")</f>
        <v/>
      </c>
      <c r="H537" s="15" t="str">
        <f>IF(SUM('Test Sample Data'!H$3:H$98)&gt;10,IF(AND(ISNUMBER('Test Sample Data'!H536),'Test Sample Data'!H536&lt;$B$1,'Test Sample Data'!H536&gt;0),'Test Sample Data'!H536,$B$1),"")</f>
        <v/>
      </c>
      <c r="I537" s="15" t="str">
        <f>IF(SUM('Test Sample Data'!I$3:I$98)&gt;10,IF(AND(ISNUMBER('Test Sample Data'!I536),'Test Sample Data'!I536&lt;$B$1,'Test Sample Data'!I536&gt;0),'Test Sample Data'!I536,$B$1),"")</f>
        <v/>
      </c>
      <c r="J537" s="15" t="str">
        <f>IF(SUM('Test Sample Data'!J$3:J$98)&gt;10,IF(AND(ISNUMBER('Test Sample Data'!J536),'Test Sample Data'!J536&lt;$B$1,'Test Sample Data'!J536&gt;0),'Test Sample Data'!J536,$B$1),"")</f>
        <v/>
      </c>
      <c r="K537" s="15" t="str">
        <f>IF(SUM('Test Sample Data'!K$3:K$98)&gt;10,IF(AND(ISNUMBER('Test Sample Data'!K536),'Test Sample Data'!K536&lt;$B$1,'Test Sample Data'!K536&gt;0),'Test Sample Data'!K536,$B$1),"")</f>
        <v/>
      </c>
      <c r="L537" s="15" t="str">
        <f>IF(SUM('Test Sample Data'!L$3:L$98)&gt;10,IF(AND(ISNUMBER('Test Sample Data'!L536),'Test Sample Data'!L536&lt;$B$1,'Test Sample Data'!L536&gt;0),'Test Sample Data'!L536,$B$1),"")</f>
        <v/>
      </c>
      <c r="M537" s="15" t="str">
        <f>IF(SUM('Test Sample Data'!M$3:M$98)&gt;10,IF(AND(ISNUMBER('Test Sample Data'!M536),'Test Sample Data'!M536&lt;$B$1,'Test Sample Data'!M536&gt;0),'Test Sample Data'!M536,$B$1),"")</f>
        <v/>
      </c>
      <c r="N537" s="15" t="str">
        <f>'Gene Table'!E536</f>
        <v>JMY</v>
      </c>
      <c r="O537" s="14" t="s">
        <v>221</v>
      </c>
      <c r="P537" s="15" t="str">
        <f>IF(SUM('Control Sample Data'!D$3:D$98)&gt;10,IF(AND(ISNUMBER('Control Sample Data'!D536),'Control Sample Data'!D536&lt;$B$1,'Control Sample Data'!D536&gt;0),'Control Sample Data'!D536,$B$1),"")</f>
        <v/>
      </c>
      <c r="Q537" s="15" t="str">
        <f>IF(SUM('Control Sample Data'!E$3:E$98)&gt;10,IF(AND(ISNUMBER('Control Sample Data'!E536),'Control Sample Data'!E536&lt;$B$1,'Control Sample Data'!E536&gt;0),'Control Sample Data'!E536,$B$1),"")</f>
        <v/>
      </c>
      <c r="R537" s="15" t="str">
        <f>IF(SUM('Control Sample Data'!F$3:F$98)&gt;10,IF(AND(ISNUMBER('Control Sample Data'!F536),'Control Sample Data'!F536&lt;$B$1,'Control Sample Data'!F536&gt;0),'Control Sample Data'!F536,$B$1),"")</f>
        <v/>
      </c>
      <c r="S537" s="15" t="str">
        <f>IF(SUM('Control Sample Data'!G$3:G$98)&gt;10,IF(AND(ISNUMBER('Control Sample Data'!G536),'Control Sample Data'!G536&lt;$B$1,'Control Sample Data'!G536&gt;0),'Control Sample Data'!G536,$B$1),"")</f>
        <v/>
      </c>
      <c r="T537" s="15" t="str">
        <f>IF(SUM('Control Sample Data'!H$3:H$98)&gt;10,IF(AND(ISNUMBER('Control Sample Data'!H536),'Control Sample Data'!H536&lt;$B$1,'Control Sample Data'!H536&gt;0),'Control Sample Data'!H536,$B$1),"")</f>
        <v/>
      </c>
      <c r="U537" s="15" t="str">
        <f>IF(SUM('Control Sample Data'!I$3:I$98)&gt;10,IF(AND(ISNUMBER('Control Sample Data'!I536),'Control Sample Data'!I536&lt;$B$1,'Control Sample Data'!I536&gt;0),'Control Sample Data'!I536,$B$1),"")</f>
        <v/>
      </c>
      <c r="V537" s="15" t="str">
        <f>IF(SUM('Control Sample Data'!J$3:J$98)&gt;10,IF(AND(ISNUMBER('Control Sample Data'!J536),'Control Sample Data'!J536&lt;$B$1,'Control Sample Data'!J536&gt;0),'Control Sample Data'!J536,$B$1),"")</f>
        <v/>
      </c>
      <c r="W537" s="15" t="str">
        <f>IF(SUM('Control Sample Data'!K$3:K$98)&gt;10,IF(AND(ISNUMBER('Control Sample Data'!K536),'Control Sample Data'!K536&lt;$B$1,'Control Sample Data'!K536&gt;0),'Control Sample Data'!K536,$B$1),"")</f>
        <v/>
      </c>
      <c r="X537" s="15" t="str">
        <f>IF(SUM('Control Sample Data'!L$3:L$98)&gt;10,IF(AND(ISNUMBER('Control Sample Data'!L536),'Control Sample Data'!L536&lt;$B$1,'Control Sample Data'!L536&gt;0),'Control Sample Data'!L536,$B$1),"")</f>
        <v/>
      </c>
      <c r="Y537" s="15" t="str">
        <f>IF(SUM('Control Sample Data'!M$3:M$98)&gt;10,IF(AND(ISNUMBER('Control Sample Data'!M536),'Control Sample Data'!M536&lt;$B$1,'Control Sample Data'!M536&gt;0),'Control Sample Data'!M536,$B$1),"")</f>
        <v/>
      </c>
      <c r="AT537" s="34" t="str">
        <f t="shared" si="440"/>
        <v/>
      </c>
      <c r="AU537" s="34" t="str">
        <f t="shared" si="441"/>
        <v/>
      </c>
      <c r="AV537" s="34" t="str">
        <f t="shared" si="442"/>
        <v/>
      </c>
      <c r="AW537" s="34" t="str">
        <f t="shared" si="443"/>
        <v/>
      </c>
      <c r="AX537" s="34" t="str">
        <f t="shared" si="444"/>
        <v/>
      </c>
      <c r="AY537" s="34" t="str">
        <f t="shared" si="445"/>
        <v/>
      </c>
      <c r="AZ537" s="34" t="str">
        <f t="shared" si="446"/>
        <v/>
      </c>
      <c r="BA537" s="34" t="str">
        <f t="shared" si="447"/>
        <v/>
      </c>
      <c r="BB537" s="34" t="str">
        <f t="shared" si="448"/>
        <v/>
      </c>
      <c r="BC537" s="34" t="str">
        <f t="shared" si="449"/>
        <v/>
      </c>
      <c r="BD537" s="34" t="str">
        <f t="shared" si="450"/>
        <v/>
      </c>
      <c r="BE537" s="34" t="str">
        <f t="shared" si="451"/>
        <v/>
      </c>
      <c r="BF537" s="34" t="str">
        <f t="shared" si="452"/>
        <v/>
      </c>
      <c r="BG537" s="34" t="str">
        <f t="shared" si="453"/>
        <v/>
      </c>
      <c r="BH537" s="34" t="str">
        <f t="shared" si="454"/>
        <v/>
      </c>
      <c r="BI537" s="34" t="str">
        <f t="shared" si="455"/>
        <v/>
      </c>
      <c r="BJ537" s="34" t="str">
        <f t="shared" si="456"/>
        <v/>
      </c>
      <c r="BK537" s="34" t="str">
        <f t="shared" si="457"/>
        <v/>
      </c>
      <c r="BL537" s="34" t="str">
        <f t="shared" si="458"/>
        <v/>
      </c>
      <c r="BM537" s="34" t="str">
        <f t="shared" si="459"/>
        <v/>
      </c>
      <c r="BN537" s="36" t="e">
        <f t="shared" si="461"/>
        <v>#DIV/0!</v>
      </c>
      <c r="BO537" s="36" t="e">
        <f t="shared" si="462"/>
        <v>#DIV/0!</v>
      </c>
      <c r="BP537" s="37" t="str">
        <f t="shared" si="463"/>
        <v/>
      </c>
      <c r="BQ537" s="37" t="str">
        <f t="shared" si="464"/>
        <v/>
      </c>
      <c r="BR537" s="37" t="str">
        <f t="shared" si="465"/>
        <v/>
      </c>
      <c r="BS537" s="37" t="str">
        <f t="shared" si="466"/>
        <v/>
      </c>
      <c r="BT537" s="37" t="str">
        <f t="shared" si="467"/>
        <v/>
      </c>
      <c r="BU537" s="37" t="str">
        <f t="shared" si="468"/>
        <v/>
      </c>
      <c r="BV537" s="37" t="str">
        <f t="shared" si="469"/>
        <v/>
      </c>
      <c r="BW537" s="37" t="str">
        <f t="shared" si="470"/>
        <v/>
      </c>
      <c r="BX537" s="37" t="str">
        <f t="shared" si="471"/>
        <v/>
      </c>
      <c r="BY537" s="37" t="str">
        <f t="shared" si="472"/>
        <v/>
      </c>
      <c r="BZ537" s="37" t="str">
        <f t="shared" si="473"/>
        <v/>
      </c>
      <c r="CA537" s="37" t="str">
        <f t="shared" si="474"/>
        <v/>
      </c>
      <c r="CB537" s="37" t="str">
        <f t="shared" si="475"/>
        <v/>
      </c>
      <c r="CC537" s="37" t="str">
        <f t="shared" si="476"/>
        <v/>
      </c>
      <c r="CD537" s="37" t="str">
        <f t="shared" si="477"/>
        <v/>
      </c>
      <c r="CE537" s="37" t="str">
        <f t="shared" si="478"/>
        <v/>
      </c>
      <c r="CF537" s="37" t="str">
        <f t="shared" si="479"/>
        <v/>
      </c>
      <c r="CG537" s="37" t="str">
        <f t="shared" si="480"/>
        <v/>
      </c>
      <c r="CH537" s="37" t="str">
        <f t="shared" si="481"/>
        <v/>
      </c>
      <c r="CI537" s="37" t="str">
        <f t="shared" si="482"/>
        <v/>
      </c>
    </row>
    <row r="538" spans="1:87" ht="12.75">
      <c r="A538" s="16"/>
      <c r="B538" s="14" t="str">
        <f>'Gene Table'!E537</f>
        <v>GIPC3</v>
      </c>
      <c r="C538" s="14" t="s">
        <v>225</v>
      </c>
      <c r="D538" s="15" t="str">
        <f>IF(SUM('Test Sample Data'!D$3:D$98)&gt;10,IF(AND(ISNUMBER('Test Sample Data'!D537),'Test Sample Data'!D537&lt;$B$1,'Test Sample Data'!D537&gt;0),'Test Sample Data'!D537,$B$1),"")</f>
        <v/>
      </c>
      <c r="E538" s="15" t="str">
        <f>IF(SUM('Test Sample Data'!E$3:E$98)&gt;10,IF(AND(ISNUMBER('Test Sample Data'!E537),'Test Sample Data'!E537&lt;$B$1,'Test Sample Data'!E537&gt;0),'Test Sample Data'!E537,$B$1),"")</f>
        <v/>
      </c>
      <c r="F538" s="15" t="str">
        <f>IF(SUM('Test Sample Data'!F$3:F$98)&gt;10,IF(AND(ISNUMBER('Test Sample Data'!F537),'Test Sample Data'!F537&lt;$B$1,'Test Sample Data'!F537&gt;0),'Test Sample Data'!F537,$B$1),"")</f>
        <v/>
      </c>
      <c r="G538" s="15" t="str">
        <f>IF(SUM('Test Sample Data'!G$3:G$98)&gt;10,IF(AND(ISNUMBER('Test Sample Data'!G537),'Test Sample Data'!G537&lt;$B$1,'Test Sample Data'!G537&gt;0),'Test Sample Data'!G537,$B$1),"")</f>
        <v/>
      </c>
      <c r="H538" s="15" t="str">
        <f>IF(SUM('Test Sample Data'!H$3:H$98)&gt;10,IF(AND(ISNUMBER('Test Sample Data'!H537),'Test Sample Data'!H537&lt;$B$1,'Test Sample Data'!H537&gt;0),'Test Sample Data'!H537,$B$1),"")</f>
        <v/>
      </c>
      <c r="I538" s="15" t="str">
        <f>IF(SUM('Test Sample Data'!I$3:I$98)&gt;10,IF(AND(ISNUMBER('Test Sample Data'!I537),'Test Sample Data'!I537&lt;$B$1,'Test Sample Data'!I537&gt;0),'Test Sample Data'!I537,$B$1),"")</f>
        <v/>
      </c>
      <c r="J538" s="15" t="str">
        <f>IF(SUM('Test Sample Data'!J$3:J$98)&gt;10,IF(AND(ISNUMBER('Test Sample Data'!J537),'Test Sample Data'!J537&lt;$B$1,'Test Sample Data'!J537&gt;0),'Test Sample Data'!J537,$B$1),"")</f>
        <v/>
      </c>
      <c r="K538" s="15" t="str">
        <f>IF(SUM('Test Sample Data'!K$3:K$98)&gt;10,IF(AND(ISNUMBER('Test Sample Data'!K537),'Test Sample Data'!K537&lt;$B$1,'Test Sample Data'!K537&gt;0),'Test Sample Data'!K537,$B$1),"")</f>
        <v/>
      </c>
      <c r="L538" s="15" t="str">
        <f>IF(SUM('Test Sample Data'!L$3:L$98)&gt;10,IF(AND(ISNUMBER('Test Sample Data'!L537),'Test Sample Data'!L537&lt;$B$1,'Test Sample Data'!L537&gt;0),'Test Sample Data'!L537,$B$1),"")</f>
        <v/>
      </c>
      <c r="M538" s="15" t="str">
        <f>IF(SUM('Test Sample Data'!M$3:M$98)&gt;10,IF(AND(ISNUMBER('Test Sample Data'!M537),'Test Sample Data'!M537&lt;$B$1,'Test Sample Data'!M537&gt;0),'Test Sample Data'!M537,$B$1),"")</f>
        <v/>
      </c>
      <c r="N538" s="15" t="str">
        <f>'Gene Table'!E537</f>
        <v>GIPC3</v>
      </c>
      <c r="O538" s="14" t="s">
        <v>225</v>
      </c>
      <c r="P538" s="15" t="str">
        <f>IF(SUM('Control Sample Data'!D$3:D$98)&gt;10,IF(AND(ISNUMBER('Control Sample Data'!D537),'Control Sample Data'!D537&lt;$B$1,'Control Sample Data'!D537&gt;0),'Control Sample Data'!D537,$B$1),"")</f>
        <v/>
      </c>
      <c r="Q538" s="15" t="str">
        <f>IF(SUM('Control Sample Data'!E$3:E$98)&gt;10,IF(AND(ISNUMBER('Control Sample Data'!E537),'Control Sample Data'!E537&lt;$B$1,'Control Sample Data'!E537&gt;0),'Control Sample Data'!E537,$B$1),"")</f>
        <v/>
      </c>
      <c r="R538" s="15" t="str">
        <f>IF(SUM('Control Sample Data'!F$3:F$98)&gt;10,IF(AND(ISNUMBER('Control Sample Data'!F537),'Control Sample Data'!F537&lt;$B$1,'Control Sample Data'!F537&gt;0),'Control Sample Data'!F537,$B$1),"")</f>
        <v/>
      </c>
      <c r="S538" s="15" t="str">
        <f>IF(SUM('Control Sample Data'!G$3:G$98)&gt;10,IF(AND(ISNUMBER('Control Sample Data'!G537),'Control Sample Data'!G537&lt;$B$1,'Control Sample Data'!G537&gt;0),'Control Sample Data'!G537,$B$1),"")</f>
        <v/>
      </c>
      <c r="T538" s="15" t="str">
        <f>IF(SUM('Control Sample Data'!H$3:H$98)&gt;10,IF(AND(ISNUMBER('Control Sample Data'!H537),'Control Sample Data'!H537&lt;$B$1,'Control Sample Data'!H537&gt;0),'Control Sample Data'!H537,$B$1),"")</f>
        <v/>
      </c>
      <c r="U538" s="15" t="str">
        <f>IF(SUM('Control Sample Data'!I$3:I$98)&gt;10,IF(AND(ISNUMBER('Control Sample Data'!I537),'Control Sample Data'!I537&lt;$B$1,'Control Sample Data'!I537&gt;0),'Control Sample Data'!I537,$B$1),"")</f>
        <v/>
      </c>
      <c r="V538" s="15" t="str">
        <f>IF(SUM('Control Sample Data'!J$3:J$98)&gt;10,IF(AND(ISNUMBER('Control Sample Data'!J537),'Control Sample Data'!J537&lt;$B$1,'Control Sample Data'!J537&gt;0),'Control Sample Data'!J537,$B$1),"")</f>
        <v/>
      </c>
      <c r="W538" s="15" t="str">
        <f>IF(SUM('Control Sample Data'!K$3:K$98)&gt;10,IF(AND(ISNUMBER('Control Sample Data'!K537),'Control Sample Data'!K537&lt;$B$1,'Control Sample Data'!K537&gt;0),'Control Sample Data'!K537,$B$1),"")</f>
        <v/>
      </c>
      <c r="X538" s="15" t="str">
        <f>IF(SUM('Control Sample Data'!L$3:L$98)&gt;10,IF(AND(ISNUMBER('Control Sample Data'!L537),'Control Sample Data'!L537&lt;$B$1,'Control Sample Data'!L537&gt;0),'Control Sample Data'!L537,$B$1),"")</f>
        <v/>
      </c>
      <c r="Y538" s="15" t="str">
        <f>IF(SUM('Control Sample Data'!M$3:M$98)&gt;10,IF(AND(ISNUMBER('Control Sample Data'!M537),'Control Sample Data'!M537&lt;$B$1,'Control Sample Data'!M537&gt;0),'Control Sample Data'!M537,$B$1),"")</f>
        <v/>
      </c>
      <c r="AT538" s="34" t="str">
        <f t="shared" si="440"/>
        <v/>
      </c>
      <c r="AU538" s="34" t="str">
        <f t="shared" si="441"/>
        <v/>
      </c>
      <c r="AV538" s="34" t="str">
        <f t="shared" si="442"/>
        <v/>
      </c>
      <c r="AW538" s="34" t="str">
        <f t="shared" si="443"/>
        <v/>
      </c>
      <c r="AX538" s="34" t="str">
        <f t="shared" si="444"/>
        <v/>
      </c>
      <c r="AY538" s="34" t="str">
        <f t="shared" si="445"/>
        <v/>
      </c>
      <c r="AZ538" s="34" t="str">
        <f t="shared" si="446"/>
        <v/>
      </c>
      <c r="BA538" s="34" t="str">
        <f t="shared" si="447"/>
        <v/>
      </c>
      <c r="BB538" s="34" t="str">
        <f t="shared" si="448"/>
        <v/>
      </c>
      <c r="BC538" s="34" t="str">
        <f t="shared" si="449"/>
        <v/>
      </c>
      <c r="BD538" s="34" t="str">
        <f t="shared" si="450"/>
        <v/>
      </c>
      <c r="BE538" s="34" t="str">
        <f t="shared" si="451"/>
        <v/>
      </c>
      <c r="BF538" s="34" t="str">
        <f t="shared" si="452"/>
        <v/>
      </c>
      <c r="BG538" s="34" t="str">
        <f t="shared" si="453"/>
        <v/>
      </c>
      <c r="BH538" s="34" t="str">
        <f t="shared" si="454"/>
        <v/>
      </c>
      <c r="BI538" s="34" t="str">
        <f t="shared" si="455"/>
        <v/>
      </c>
      <c r="BJ538" s="34" t="str">
        <f t="shared" si="456"/>
        <v/>
      </c>
      <c r="BK538" s="34" t="str">
        <f t="shared" si="457"/>
        <v/>
      </c>
      <c r="BL538" s="34" t="str">
        <f t="shared" si="458"/>
        <v/>
      </c>
      <c r="BM538" s="34" t="str">
        <f t="shared" si="459"/>
        <v/>
      </c>
      <c r="BN538" s="36" t="e">
        <f t="shared" si="461"/>
        <v>#DIV/0!</v>
      </c>
      <c r="BO538" s="36" t="e">
        <f t="shared" si="462"/>
        <v>#DIV/0!</v>
      </c>
      <c r="BP538" s="37" t="str">
        <f t="shared" si="463"/>
        <v/>
      </c>
      <c r="BQ538" s="37" t="str">
        <f t="shared" si="464"/>
        <v/>
      </c>
      <c r="BR538" s="37" t="str">
        <f t="shared" si="465"/>
        <v/>
      </c>
      <c r="BS538" s="37" t="str">
        <f t="shared" si="466"/>
        <v/>
      </c>
      <c r="BT538" s="37" t="str">
        <f t="shared" si="467"/>
        <v/>
      </c>
      <c r="BU538" s="37" t="str">
        <f t="shared" si="468"/>
        <v/>
      </c>
      <c r="BV538" s="37" t="str">
        <f t="shared" si="469"/>
        <v/>
      </c>
      <c r="BW538" s="37" t="str">
        <f t="shared" si="470"/>
        <v/>
      </c>
      <c r="BX538" s="37" t="str">
        <f t="shared" si="471"/>
        <v/>
      </c>
      <c r="BY538" s="37" t="str">
        <f t="shared" si="472"/>
        <v/>
      </c>
      <c r="BZ538" s="37" t="str">
        <f t="shared" si="473"/>
        <v/>
      </c>
      <c r="CA538" s="37" t="str">
        <f t="shared" si="474"/>
        <v/>
      </c>
      <c r="CB538" s="37" t="str">
        <f t="shared" si="475"/>
        <v/>
      </c>
      <c r="CC538" s="37" t="str">
        <f t="shared" si="476"/>
        <v/>
      </c>
      <c r="CD538" s="37" t="str">
        <f t="shared" si="477"/>
        <v/>
      </c>
      <c r="CE538" s="37" t="str">
        <f t="shared" si="478"/>
        <v/>
      </c>
      <c r="CF538" s="37" t="str">
        <f t="shared" si="479"/>
        <v/>
      </c>
      <c r="CG538" s="37" t="str">
        <f t="shared" si="480"/>
        <v/>
      </c>
      <c r="CH538" s="37" t="str">
        <f t="shared" si="481"/>
        <v/>
      </c>
      <c r="CI538" s="37" t="str">
        <f t="shared" si="482"/>
        <v/>
      </c>
    </row>
    <row r="539" spans="1:87" ht="12.75">
      <c r="A539" s="16"/>
      <c r="B539" s="14" t="str">
        <f>'Gene Table'!E538</f>
        <v>ADH1A</v>
      </c>
      <c r="C539" s="14" t="s">
        <v>229</v>
      </c>
      <c r="D539" s="15" t="str">
        <f>IF(SUM('Test Sample Data'!D$3:D$98)&gt;10,IF(AND(ISNUMBER('Test Sample Data'!D538),'Test Sample Data'!D538&lt;$B$1,'Test Sample Data'!D538&gt;0),'Test Sample Data'!D538,$B$1),"")</f>
        <v/>
      </c>
      <c r="E539" s="15" t="str">
        <f>IF(SUM('Test Sample Data'!E$3:E$98)&gt;10,IF(AND(ISNUMBER('Test Sample Data'!E538),'Test Sample Data'!E538&lt;$B$1,'Test Sample Data'!E538&gt;0),'Test Sample Data'!E538,$B$1),"")</f>
        <v/>
      </c>
      <c r="F539" s="15" t="str">
        <f>IF(SUM('Test Sample Data'!F$3:F$98)&gt;10,IF(AND(ISNUMBER('Test Sample Data'!F538),'Test Sample Data'!F538&lt;$B$1,'Test Sample Data'!F538&gt;0),'Test Sample Data'!F538,$B$1),"")</f>
        <v/>
      </c>
      <c r="G539" s="15" t="str">
        <f>IF(SUM('Test Sample Data'!G$3:G$98)&gt;10,IF(AND(ISNUMBER('Test Sample Data'!G538),'Test Sample Data'!G538&lt;$B$1,'Test Sample Data'!G538&gt;0),'Test Sample Data'!G538,$B$1),"")</f>
        <v/>
      </c>
      <c r="H539" s="15" t="str">
        <f>IF(SUM('Test Sample Data'!H$3:H$98)&gt;10,IF(AND(ISNUMBER('Test Sample Data'!H538),'Test Sample Data'!H538&lt;$B$1,'Test Sample Data'!H538&gt;0),'Test Sample Data'!H538,$B$1),"")</f>
        <v/>
      </c>
      <c r="I539" s="15" t="str">
        <f>IF(SUM('Test Sample Data'!I$3:I$98)&gt;10,IF(AND(ISNUMBER('Test Sample Data'!I538),'Test Sample Data'!I538&lt;$B$1,'Test Sample Data'!I538&gt;0),'Test Sample Data'!I538,$B$1),"")</f>
        <v/>
      </c>
      <c r="J539" s="15" t="str">
        <f>IF(SUM('Test Sample Data'!J$3:J$98)&gt;10,IF(AND(ISNUMBER('Test Sample Data'!J538),'Test Sample Data'!J538&lt;$B$1,'Test Sample Data'!J538&gt;0),'Test Sample Data'!J538,$B$1),"")</f>
        <v/>
      </c>
      <c r="K539" s="15" t="str">
        <f>IF(SUM('Test Sample Data'!K$3:K$98)&gt;10,IF(AND(ISNUMBER('Test Sample Data'!K538),'Test Sample Data'!K538&lt;$B$1,'Test Sample Data'!K538&gt;0),'Test Sample Data'!K538,$B$1),"")</f>
        <v/>
      </c>
      <c r="L539" s="15" t="str">
        <f>IF(SUM('Test Sample Data'!L$3:L$98)&gt;10,IF(AND(ISNUMBER('Test Sample Data'!L538),'Test Sample Data'!L538&lt;$B$1,'Test Sample Data'!L538&gt;0),'Test Sample Data'!L538,$B$1),"")</f>
        <v/>
      </c>
      <c r="M539" s="15" t="str">
        <f>IF(SUM('Test Sample Data'!M$3:M$98)&gt;10,IF(AND(ISNUMBER('Test Sample Data'!M538),'Test Sample Data'!M538&lt;$B$1,'Test Sample Data'!M538&gt;0),'Test Sample Data'!M538,$B$1),"")</f>
        <v/>
      </c>
      <c r="N539" s="15" t="str">
        <f>'Gene Table'!E538</f>
        <v>ADH1A</v>
      </c>
      <c r="O539" s="14" t="s">
        <v>229</v>
      </c>
      <c r="P539" s="15" t="str">
        <f>IF(SUM('Control Sample Data'!D$3:D$98)&gt;10,IF(AND(ISNUMBER('Control Sample Data'!D538),'Control Sample Data'!D538&lt;$B$1,'Control Sample Data'!D538&gt;0),'Control Sample Data'!D538,$B$1),"")</f>
        <v/>
      </c>
      <c r="Q539" s="15" t="str">
        <f>IF(SUM('Control Sample Data'!E$3:E$98)&gt;10,IF(AND(ISNUMBER('Control Sample Data'!E538),'Control Sample Data'!E538&lt;$B$1,'Control Sample Data'!E538&gt;0),'Control Sample Data'!E538,$B$1),"")</f>
        <v/>
      </c>
      <c r="R539" s="15" t="str">
        <f>IF(SUM('Control Sample Data'!F$3:F$98)&gt;10,IF(AND(ISNUMBER('Control Sample Data'!F538),'Control Sample Data'!F538&lt;$B$1,'Control Sample Data'!F538&gt;0),'Control Sample Data'!F538,$B$1),"")</f>
        <v/>
      </c>
      <c r="S539" s="15" t="str">
        <f>IF(SUM('Control Sample Data'!G$3:G$98)&gt;10,IF(AND(ISNUMBER('Control Sample Data'!G538),'Control Sample Data'!G538&lt;$B$1,'Control Sample Data'!G538&gt;0),'Control Sample Data'!G538,$B$1),"")</f>
        <v/>
      </c>
      <c r="T539" s="15" t="str">
        <f>IF(SUM('Control Sample Data'!H$3:H$98)&gt;10,IF(AND(ISNUMBER('Control Sample Data'!H538),'Control Sample Data'!H538&lt;$B$1,'Control Sample Data'!H538&gt;0),'Control Sample Data'!H538,$B$1),"")</f>
        <v/>
      </c>
      <c r="U539" s="15" t="str">
        <f>IF(SUM('Control Sample Data'!I$3:I$98)&gt;10,IF(AND(ISNUMBER('Control Sample Data'!I538),'Control Sample Data'!I538&lt;$B$1,'Control Sample Data'!I538&gt;0),'Control Sample Data'!I538,$B$1),"")</f>
        <v/>
      </c>
      <c r="V539" s="15" t="str">
        <f>IF(SUM('Control Sample Data'!J$3:J$98)&gt;10,IF(AND(ISNUMBER('Control Sample Data'!J538),'Control Sample Data'!J538&lt;$B$1,'Control Sample Data'!J538&gt;0),'Control Sample Data'!J538,$B$1),"")</f>
        <v/>
      </c>
      <c r="W539" s="15" t="str">
        <f>IF(SUM('Control Sample Data'!K$3:K$98)&gt;10,IF(AND(ISNUMBER('Control Sample Data'!K538),'Control Sample Data'!K538&lt;$B$1,'Control Sample Data'!K538&gt;0),'Control Sample Data'!K538,$B$1),"")</f>
        <v/>
      </c>
      <c r="X539" s="15" t="str">
        <f>IF(SUM('Control Sample Data'!L$3:L$98)&gt;10,IF(AND(ISNUMBER('Control Sample Data'!L538),'Control Sample Data'!L538&lt;$B$1,'Control Sample Data'!L538&gt;0),'Control Sample Data'!L538,$B$1),"")</f>
        <v/>
      </c>
      <c r="Y539" s="15" t="str">
        <f>IF(SUM('Control Sample Data'!M$3:M$98)&gt;10,IF(AND(ISNUMBER('Control Sample Data'!M538),'Control Sample Data'!M538&lt;$B$1,'Control Sample Data'!M538&gt;0),'Control Sample Data'!M538,$B$1),"")</f>
        <v/>
      </c>
      <c r="AT539" s="34" t="str">
        <f t="shared" si="440"/>
        <v/>
      </c>
      <c r="AU539" s="34" t="str">
        <f t="shared" si="441"/>
        <v/>
      </c>
      <c r="AV539" s="34" t="str">
        <f t="shared" si="442"/>
        <v/>
      </c>
      <c r="AW539" s="34" t="str">
        <f t="shared" si="443"/>
        <v/>
      </c>
      <c r="AX539" s="34" t="str">
        <f t="shared" si="444"/>
        <v/>
      </c>
      <c r="AY539" s="34" t="str">
        <f t="shared" si="445"/>
        <v/>
      </c>
      <c r="AZ539" s="34" t="str">
        <f t="shared" si="446"/>
        <v/>
      </c>
      <c r="BA539" s="34" t="str">
        <f t="shared" si="447"/>
        <v/>
      </c>
      <c r="BB539" s="34" t="str">
        <f t="shared" si="448"/>
        <v/>
      </c>
      <c r="BC539" s="34" t="str">
        <f t="shared" si="449"/>
        <v/>
      </c>
      <c r="BD539" s="34" t="str">
        <f t="shared" si="450"/>
        <v/>
      </c>
      <c r="BE539" s="34" t="str">
        <f t="shared" si="451"/>
        <v/>
      </c>
      <c r="BF539" s="34" t="str">
        <f t="shared" si="452"/>
        <v/>
      </c>
      <c r="BG539" s="34" t="str">
        <f t="shared" si="453"/>
        <v/>
      </c>
      <c r="BH539" s="34" t="str">
        <f t="shared" si="454"/>
        <v/>
      </c>
      <c r="BI539" s="34" t="str">
        <f t="shared" si="455"/>
        <v/>
      </c>
      <c r="BJ539" s="34" t="str">
        <f t="shared" si="456"/>
        <v/>
      </c>
      <c r="BK539" s="34" t="str">
        <f t="shared" si="457"/>
        <v/>
      </c>
      <c r="BL539" s="34" t="str">
        <f t="shared" si="458"/>
        <v/>
      </c>
      <c r="BM539" s="34" t="str">
        <f t="shared" si="459"/>
        <v/>
      </c>
      <c r="BN539" s="36" t="e">
        <f t="shared" si="461"/>
        <v>#DIV/0!</v>
      </c>
      <c r="BO539" s="36" t="e">
        <f t="shared" si="462"/>
        <v>#DIV/0!</v>
      </c>
      <c r="BP539" s="37" t="str">
        <f t="shared" si="463"/>
        <v/>
      </c>
      <c r="BQ539" s="37" t="str">
        <f t="shared" si="464"/>
        <v/>
      </c>
      <c r="BR539" s="37" t="str">
        <f t="shared" si="465"/>
        <v/>
      </c>
      <c r="BS539" s="37" t="str">
        <f t="shared" si="466"/>
        <v/>
      </c>
      <c r="BT539" s="37" t="str">
        <f t="shared" si="467"/>
        <v/>
      </c>
      <c r="BU539" s="37" t="str">
        <f t="shared" si="468"/>
        <v/>
      </c>
      <c r="BV539" s="37" t="str">
        <f t="shared" si="469"/>
        <v/>
      </c>
      <c r="BW539" s="37" t="str">
        <f t="shared" si="470"/>
        <v/>
      </c>
      <c r="BX539" s="37" t="str">
        <f t="shared" si="471"/>
        <v/>
      </c>
      <c r="BY539" s="37" t="str">
        <f t="shared" si="472"/>
        <v/>
      </c>
      <c r="BZ539" s="37" t="str">
        <f t="shared" si="473"/>
        <v/>
      </c>
      <c r="CA539" s="37" t="str">
        <f t="shared" si="474"/>
        <v/>
      </c>
      <c r="CB539" s="37" t="str">
        <f t="shared" si="475"/>
        <v/>
      </c>
      <c r="CC539" s="37" t="str">
        <f t="shared" si="476"/>
        <v/>
      </c>
      <c r="CD539" s="37" t="str">
        <f t="shared" si="477"/>
        <v/>
      </c>
      <c r="CE539" s="37" t="str">
        <f t="shared" si="478"/>
        <v/>
      </c>
      <c r="CF539" s="37" t="str">
        <f t="shared" si="479"/>
        <v/>
      </c>
      <c r="CG539" s="37" t="str">
        <f t="shared" si="480"/>
        <v/>
      </c>
      <c r="CH539" s="37" t="str">
        <f t="shared" si="481"/>
        <v/>
      </c>
      <c r="CI539" s="37" t="str">
        <f t="shared" si="482"/>
        <v/>
      </c>
    </row>
    <row r="540" spans="1:87" ht="12.75">
      <c r="A540" s="16"/>
      <c r="B540" s="14" t="str">
        <f>'Gene Table'!E539</f>
        <v>CCR7</v>
      </c>
      <c r="C540" s="14" t="s">
        <v>233</v>
      </c>
      <c r="D540" s="15" t="str">
        <f>IF(SUM('Test Sample Data'!D$3:D$98)&gt;10,IF(AND(ISNUMBER('Test Sample Data'!D539),'Test Sample Data'!D539&lt;$B$1,'Test Sample Data'!D539&gt;0),'Test Sample Data'!D539,$B$1),"")</f>
        <v/>
      </c>
      <c r="E540" s="15" t="str">
        <f>IF(SUM('Test Sample Data'!E$3:E$98)&gt;10,IF(AND(ISNUMBER('Test Sample Data'!E539),'Test Sample Data'!E539&lt;$B$1,'Test Sample Data'!E539&gt;0),'Test Sample Data'!E539,$B$1),"")</f>
        <v/>
      </c>
      <c r="F540" s="15" t="str">
        <f>IF(SUM('Test Sample Data'!F$3:F$98)&gt;10,IF(AND(ISNUMBER('Test Sample Data'!F539),'Test Sample Data'!F539&lt;$B$1,'Test Sample Data'!F539&gt;0),'Test Sample Data'!F539,$B$1),"")</f>
        <v/>
      </c>
      <c r="G540" s="15" t="str">
        <f>IF(SUM('Test Sample Data'!G$3:G$98)&gt;10,IF(AND(ISNUMBER('Test Sample Data'!G539),'Test Sample Data'!G539&lt;$B$1,'Test Sample Data'!G539&gt;0),'Test Sample Data'!G539,$B$1),"")</f>
        <v/>
      </c>
      <c r="H540" s="15" t="str">
        <f>IF(SUM('Test Sample Data'!H$3:H$98)&gt;10,IF(AND(ISNUMBER('Test Sample Data'!H539),'Test Sample Data'!H539&lt;$B$1,'Test Sample Data'!H539&gt;0),'Test Sample Data'!H539,$B$1),"")</f>
        <v/>
      </c>
      <c r="I540" s="15" t="str">
        <f>IF(SUM('Test Sample Data'!I$3:I$98)&gt;10,IF(AND(ISNUMBER('Test Sample Data'!I539),'Test Sample Data'!I539&lt;$B$1,'Test Sample Data'!I539&gt;0),'Test Sample Data'!I539,$B$1),"")</f>
        <v/>
      </c>
      <c r="J540" s="15" t="str">
        <f>IF(SUM('Test Sample Data'!J$3:J$98)&gt;10,IF(AND(ISNUMBER('Test Sample Data'!J539),'Test Sample Data'!J539&lt;$B$1,'Test Sample Data'!J539&gt;0),'Test Sample Data'!J539,$B$1),"")</f>
        <v/>
      </c>
      <c r="K540" s="15" t="str">
        <f>IF(SUM('Test Sample Data'!K$3:K$98)&gt;10,IF(AND(ISNUMBER('Test Sample Data'!K539),'Test Sample Data'!K539&lt;$B$1,'Test Sample Data'!K539&gt;0),'Test Sample Data'!K539,$B$1),"")</f>
        <v/>
      </c>
      <c r="L540" s="15" t="str">
        <f>IF(SUM('Test Sample Data'!L$3:L$98)&gt;10,IF(AND(ISNUMBER('Test Sample Data'!L539),'Test Sample Data'!L539&lt;$B$1,'Test Sample Data'!L539&gt;0),'Test Sample Data'!L539,$B$1),"")</f>
        <v/>
      </c>
      <c r="M540" s="15" t="str">
        <f>IF(SUM('Test Sample Data'!M$3:M$98)&gt;10,IF(AND(ISNUMBER('Test Sample Data'!M539),'Test Sample Data'!M539&lt;$B$1,'Test Sample Data'!M539&gt;0),'Test Sample Data'!M539,$B$1),"")</f>
        <v/>
      </c>
      <c r="N540" s="15" t="str">
        <f>'Gene Table'!E539</f>
        <v>CCR7</v>
      </c>
      <c r="O540" s="14" t="s">
        <v>233</v>
      </c>
      <c r="P540" s="15" t="str">
        <f>IF(SUM('Control Sample Data'!D$3:D$98)&gt;10,IF(AND(ISNUMBER('Control Sample Data'!D539),'Control Sample Data'!D539&lt;$B$1,'Control Sample Data'!D539&gt;0),'Control Sample Data'!D539,$B$1),"")</f>
        <v/>
      </c>
      <c r="Q540" s="15" t="str">
        <f>IF(SUM('Control Sample Data'!E$3:E$98)&gt;10,IF(AND(ISNUMBER('Control Sample Data'!E539),'Control Sample Data'!E539&lt;$B$1,'Control Sample Data'!E539&gt;0),'Control Sample Data'!E539,$B$1),"")</f>
        <v/>
      </c>
      <c r="R540" s="15" t="str">
        <f>IF(SUM('Control Sample Data'!F$3:F$98)&gt;10,IF(AND(ISNUMBER('Control Sample Data'!F539),'Control Sample Data'!F539&lt;$B$1,'Control Sample Data'!F539&gt;0),'Control Sample Data'!F539,$B$1),"")</f>
        <v/>
      </c>
      <c r="S540" s="15" t="str">
        <f>IF(SUM('Control Sample Data'!G$3:G$98)&gt;10,IF(AND(ISNUMBER('Control Sample Data'!G539),'Control Sample Data'!G539&lt;$B$1,'Control Sample Data'!G539&gt;0),'Control Sample Data'!G539,$B$1),"")</f>
        <v/>
      </c>
      <c r="T540" s="15" t="str">
        <f>IF(SUM('Control Sample Data'!H$3:H$98)&gt;10,IF(AND(ISNUMBER('Control Sample Data'!H539),'Control Sample Data'!H539&lt;$B$1,'Control Sample Data'!H539&gt;0),'Control Sample Data'!H539,$B$1),"")</f>
        <v/>
      </c>
      <c r="U540" s="15" t="str">
        <f>IF(SUM('Control Sample Data'!I$3:I$98)&gt;10,IF(AND(ISNUMBER('Control Sample Data'!I539),'Control Sample Data'!I539&lt;$B$1,'Control Sample Data'!I539&gt;0),'Control Sample Data'!I539,$B$1),"")</f>
        <v/>
      </c>
      <c r="V540" s="15" t="str">
        <f>IF(SUM('Control Sample Data'!J$3:J$98)&gt;10,IF(AND(ISNUMBER('Control Sample Data'!J539),'Control Sample Data'!J539&lt;$B$1,'Control Sample Data'!J539&gt;0),'Control Sample Data'!J539,$B$1),"")</f>
        <v/>
      </c>
      <c r="W540" s="15" t="str">
        <f>IF(SUM('Control Sample Data'!K$3:K$98)&gt;10,IF(AND(ISNUMBER('Control Sample Data'!K539),'Control Sample Data'!K539&lt;$B$1,'Control Sample Data'!K539&gt;0),'Control Sample Data'!K539,$B$1),"")</f>
        <v/>
      </c>
      <c r="X540" s="15" t="str">
        <f>IF(SUM('Control Sample Data'!L$3:L$98)&gt;10,IF(AND(ISNUMBER('Control Sample Data'!L539),'Control Sample Data'!L539&lt;$B$1,'Control Sample Data'!L539&gt;0),'Control Sample Data'!L539,$B$1),"")</f>
        <v/>
      </c>
      <c r="Y540" s="15" t="str">
        <f>IF(SUM('Control Sample Data'!M$3:M$98)&gt;10,IF(AND(ISNUMBER('Control Sample Data'!M539),'Control Sample Data'!M539&lt;$B$1,'Control Sample Data'!M539&gt;0),'Control Sample Data'!M539,$B$1),"")</f>
        <v/>
      </c>
      <c r="AT540" s="34" t="str">
        <f t="shared" si="440"/>
        <v/>
      </c>
      <c r="AU540" s="34" t="str">
        <f t="shared" si="441"/>
        <v/>
      </c>
      <c r="AV540" s="34" t="str">
        <f t="shared" si="442"/>
        <v/>
      </c>
      <c r="AW540" s="34" t="str">
        <f t="shared" si="443"/>
        <v/>
      </c>
      <c r="AX540" s="34" t="str">
        <f t="shared" si="444"/>
        <v/>
      </c>
      <c r="AY540" s="34" t="str">
        <f t="shared" si="445"/>
        <v/>
      </c>
      <c r="AZ540" s="34" t="str">
        <f t="shared" si="446"/>
        <v/>
      </c>
      <c r="BA540" s="34" t="str">
        <f t="shared" si="447"/>
        <v/>
      </c>
      <c r="BB540" s="34" t="str">
        <f t="shared" si="448"/>
        <v/>
      </c>
      <c r="BC540" s="34" t="str">
        <f t="shared" si="449"/>
        <v/>
      </c>
      <c r="BD540" s="34" t="str">
        <f t="shared" si="450"/>
        <v/>
      </c>
      <c r="BE540" s="34" t="str">
        <f t="shared" si="451"/>
        <v/>
      </c>
      <c r="BF540" s="34" t="str">
        <f t="shared" si="452"/>
        <v/>
      </c>
      <c r="BG540" s="34" t="str">
        <f t="shared" si="453"/>
        <v/>
      </c>
      <c r="BH540" s="34" t="str">
        <f t="shared" si="454"/>
        <v/>
      </c>
      <c r="BI540" s="34" t="str">
        <f t="shared" si="455"/>
        <v/>
      </c>
      <c r="BJ540" s="34" t="str">
        <f t="shared" si="456"/>
        <v/>
      </c>
      <c r="BK540" s="34" t="str">
        <f t="shared" si="457"/>
        <v/>
      </c>
      <c r="BL540" s="34" t="str">
        <f t="shared" si="458"/>
        <v/>
      </c>
      <c r="BM540" s="34" t="str">
        <f t="shared" si="459"/>
        <v/>
      </c>
      <c r="BN540" s="36" t="e">
        <f t="shared" si="461"/>
        <v>#DIV/0!</v>
      </c>
      <c r="BO540" s="36" t="e">
        <f t="shared" si="462"/>
        <v>#DIV/0!</v>
      </c>
      <c r="BP540" s="37" t="str">
        <f t="shared" si="463"/>
        <v/>
      </c>
      <c r="BQ540" s="37" t="str">
        <f t="shared" si="464"/>
        <v/>
      </c>
      <c r="BR540" s="37" t="str">
        <f t="shared" si="465"/>
        <v/>
      </c>
      <c r="BS540" s="37" t="str">
        <f t="shared" si="466"/>
        <v/>
      </c>
      <c r="BT540" s="37" t="str">
        <f t="shared" si="467"/>
        <v/>
      </c>
      <c r="BU540" s="37" t="str">
        <f t="shared" si="468"/>
        <v/>
      </c>
      <c r="BV540" s="37" t="str">
        <f t="shared" si="469"/>
        <v/>
      </c>
      <c r="BW540" s="37" t="str">
        <f t="shared" si="470"/>
        <v/>
      </c>
      <c r="BX540" s="37" t="str">
        <f t="shared" si="471"/>
        <v/>
      </c>
      <c r="BY540" s="37" t="str">
        <f t="shared" si="472"/>
        <v/>
      </c>
      <c r="BZ540" s="37" t="str">
        <f t="shared" si="473"/>
        <v/>
      </c>
      <c r="CA540" s="37" t="str">
        <f t="shared" si="474"/>
        <v/>
      </c>
      <c r="CB540" s="37" t="str">
        <f t="shared" si="475"/>
        <v/>
      </c>
      <c r="CC540" s="37" t="str">
        <f t="shared" si="476"/>
        <v/>
      </c>
      <c r="CD540" s="37" t="str">
        <f t="shared" si="477"/>
        <v/>
      </c>
      <c r="CE540" s="37" t="str">
        <f t="shared" si="478"/>
        <v/>
      </c>
      <c r="CF540" s="37" t="str">
        <f t="shared" si="479"/>
        <v/>
      </c>
      <c r="CG540" s="37" t="str">
        <f t="shared" si="480"/>
        <v/>
      </c>
      <c r="CH540" s="37" t="str">
        <f t="shared" si="481"/>
        <v/>
      </c>
      <c r="CI540" s="37" t="str">
        <f t="shared" si="482"/>
        <v/>
      </c>
    </row>
    <row r="541" spans="1:87" ht="12.75">
      <c r="A541" s="16"/>
      <c r="B541" s="14" t="str">
        <f>'Gene Table'!E540</f>
        <v>MMP21</v>
      </c>
      <c r="C541" s="14" t="s">
        <v>237</v>
      </c>
      <c r="D541" s="15" t="str">
        <f>IF(SUM('Test Sample Data'!D$3:D$98)&gt;10,IF(AND(ISNUMBER('Test Sample Data'!D540),'Test Sample Data'!D540&lt;$B$1,'Test Sample Data'!D540&gt;0),'Test Sample Data'!D540,$B$1),"")</f>
        <v/>
      </c>
      <c r="E541" s="15" t="str">
        <f>IF(SUM('Test Sample Data'!E$3:E$98)&gt;10,IF(AND(ISNUMBER('Test Sample Data'!E540),'Test Sample Data'!E540&lt;$B$1,'Test Sample Data'!E540&gt;0),'Test Sample Data'!E540,$B$1),"")</f>
        <v/>
      </c>
      <c r="F541" s="15" t="str">
        <f>IF(SUM('Test Sample Data'!F$3:F$98)&gt;10,IF(AND(ISNUMBER('Test Sample Data'!F540),'Test Sample Data'!F540&lt;$B$1,'Test Sample Data'!F540&gt;0),'Test Sample Data'!F540,$B$1),"")</f>
        <v/>
      </c>
      <c r="G541" s="15" t="str">
        <f>IF(SUM('Test Sample Data'!G$3:G$98)&gt;10,IF(AND(ISNUMBER('Test Sample Data'!G540),'Test Sample Data'!G540&lt;$B$1,'Test Sample Data'!G540&gt;0),'Test Sample Data'!G540,$B$1),"")</f>
        <v/>
      </c>
      <c r="H541" s="15" t="str">
        <f>IF(SUM('Test Sample Data'!H$3:H$98)&gt;10,IF(AND(ISNUMBER('Test Sample Data'!H540),'Test Sample Data'!H540&lt;$B$1,'Test Sample Data'!H540&gt;0),'Test Sample Data'!H540,$B$1),"")</f>
        <v/>
      </c>
      <c r="I541" s="15" t="str">
        <f>IF(SUM('Test Sample Data'!I$3:I$98)&gt;10,IF(AND(ISNUMBER('Test Sample Data'!I540),'Test Sample Data'!I540&lt;$B$1,'Test Sample Data'!I540&gt;0),'Test Sample Data'!I540,$B$1),"")</f>
        <v/>
      </c>
      <c r="J541" s="15" t="str">
        <f>IF(SUM('Test Sample Data'!J$3:J$98)&gt;10,IF(AND(ISNUMBER('Test Sample Data'!J540),'Test Sample Data'!J540&lt;$B$1,'Test Sample Data'!J540&gt;0),'Test Sample Data'!J540,$B$1),"")</f>
        <v/>
      </c>
      <c r="K541" s="15" t="str">
        <f>IF(SUM('Test Sample Data'!K$3:K$98)&gt;10,IF(AND(ISNUMBER('Test Sample Data'!K540),'Test Sample Data'!K540&lt;$B$1,'Test Sample Data'!K540&gt;0),'Test Sample Data'!K540,$B$1),"")</f>
        <v/>
      </c>
      <c r="L541" s="15" t="str">
        <f>IF(SUM('Test Sample Data'!L$3:L$98)&gt;10,IF(AND(ISNUMBER('Test Sample Data'!L540),'Test Sample Data'!L540&lt;$B$1,'Test Sample Data'!L540&gt;0),'Test Sample Data'!L540,$B$1),"")</f>
        <v/>
      </c>
      <c r="M541" s="15" t="str">
        <f>IF(SUM('Test Sample Data'!M$3:M$98)&gt;10,IF(AND(ISNUMBER('Test Sample Data'!M540),'Test Sample Data'!M540&lt;$B$1,'Test Sample Data'!M540&gt;0),'Test Sample Data'!M540,$B$1),"")</f>
        <v/>
      </c>
      <c r="N541" s="15" t="str">
        <f>'Gene Table'!E540</f>
        <v>MMP21</v>
      </c>
      <c r="O541" s="14" t="s">
        <v>237</v>
      </c>
      <c r="P541" s="15" t="str">
        <f>IF(SUM('Control Sample Data'!D$3:D$98)&gt;10,IF(AND(ISNUMBER('Control Sample Data'!D540),'Control Sample Data'!D540&lt;$B$1,'Control Sample Data'!D540&gt;0),'Control Sample Data'!D540,$B$1),"")</f>
        <v/>
      </c>
      <c r="Q541" s="15" t="str">
        <f>IF(SUM('Control Sample Data'!E$3:E$98)&gt;10,IF(AND(ISNUMBER('Control Sample Data'!E540),'Control Sample Data'!E540&lt;$B$1,'Control Sample Data'!E540&gt;0),'Control Sample Data'!E540,$B$1),"")</f>
        <v/>
      </c>
      <c r="R541" s="15" t="str">
        <f>IF(SUM('Control Sample Data'!F$3:F$98)&gt;10,IF(AND(ISNUMBER('Control Sample Data'!F540),'Control Sample Data'!F540&lt;$B$1,'Control Sample Data'!F540&gt;0),'Control Sample Data'!F540,$B$1),"")</f>
        <v/>
      </c>
      <c r="S541" s="15" t="str">
        <f>IF(SUM('Control Sample Data'!G$3:G$98)&gt;10,IF(AND(ISNUMBER('Control Sample Data'!G540),'Control Sample Data'!G540&lt;$B$1,'Control Sample Data'!G540&gt;0),'Control Sample Data'!G540,$B$1),"")</f>
        <v/>
      </c>
      <c r="T541" s="15" t="str">
        <f>IF(SUM('Control Sample Data'!H$3:H$98)&gt;10,IF(AND(ISNUMBER('Control Sample Data'!H540),'Control Sample Data'!H540&lt;$B$1,'Control Sample Data'!H540&gt;0),'Control Sample Data'!H540,$B$1),"")</f>
        <v/>
      </c>
      <c r="U541" s="15" t="str">
        <f>IF(SUM('Control Sample Data'!I$3:I$98)&gt;10,IF(AND(ISNUMBER('Control Sample Data'!I540),'Control Sample Data'!I540&lt;$B$1,'Control Sample Data'!I540&gt;0),'Control Sample Data'!I540,$B$1),"")</f>
        <v/>
      </c>
      <c r="V541" s="15" t="str">
        <f>IF(SUM('Control Sample Data'!J$3:J$98)&gt;10,IF(AND(ISNUMBER('Control Sample Data'!J540),'Control Sample Data'!J540&lt;$B$1,'Control Sample Data'!J540&gt;0),'Control Sample Data'!J540,$B$1),"")</f>
        <v/>
      </c>
      <c r="W541" s="15" t="str">
        <f>IF(SUM('Control Sample Data'!K$3:K$98)&gt;10,IF(AND(ISNUMBER('Control Sample Data'!K540),'Control Sample Data'!K540&lt;$B$1,'Control Sample Data'!K540&gt;0),'Control Sample Data'!K540,$B$1),"")</f>
        <v/>
      </c>
      <c r="X541" s="15" t="str">
        <f>IF(SUM('Control Sample Data'!L$3:L$98)&gt;10,IF(AND(ISNUMBER('Control Sample Data'!L540),'Control Sample Data'!L540&lt;$B$1,'Control Sample Data'!L540&gt;0),'Control Sample Data'!L540,$B$1),"")</f>
        <v/>
      </c>
      <c r="Y541" s="15" t="str">
        <f>IF(SUM('Control Sample Data'!M$3:M$98)&gt;10,IF(AND(ISNUMBER('Control Sample Data'!M540),'Control Sample Data'!M540&lt;$B$1,'Control Sample Data'!M540&gt;0),'Control Sample Data'!M540,$B$1),"")</f>
        <v/>
      </c>
      <c r="AT541" s="34" t="str">
        <f t="shared" si="440"/>
        <v/>
      </c>
      <c r="AU541" s="34" t="str">
        <f t="shared" si="441"/>
        <v/>
      </c>
      <c r="AV541" s="34" t="str">
        <f t="shared" si="442"/>
        <v/>
      </c>
      <c r="AW541" s="34" t="str">
        <f t="shared" si="443"/>
        <v/>
      </c>
      <c r="AX541" s="34" t="str">
        <f t="shared" si="444"/>
        <v/>
      </c>
      <c r="AY541" s="34" t="str">
        <f t="shared" si="445"/>
        <v/>
      </c>
      <c r="AZ541" s="34" t="str">
        <f t="shared" si="446"/>
        <v/>
      </c>
      <c r="BA541" s="34" t="str">
        <f t="shared" si="447"/>
        <v/>
      </c>
      <c r="BB541" s="34" t="str">
        <f t="shared" si="448"/>
        <v/>
      </c>
      <c r="BC541" s="34" t="str">
        <f t="shared" si="449"/>
        <v/>
      </c>
      <c r="BD541" s="34" t="str">
        <f t="shared" si="450"/>
        <v/>
      </c>
      <c r="BE541" s="34" t="str">
        <f t="shared" si="451"/>
        <v/>
      </c>
      <c r="BF541" s="34" t="str">
        <f t="shared" si="452"/>
        <v/>
      </c>
      <c r="BG541" s="34" t="str">
        <f t="shared" si="453"/>
        <v/>
      </c>
      <c r="BH541" s="34" t="str">
        <f t="shared" si="454"/>
        <v/>
      </c>
      <c r="BI541" s="34" t="str">
        <f t="shared" si="455"/>
        <v/>
      </c>
      <c r="BJ541" s="34" t="str">
        <f t="shared" si="456"/>
        <v/>
      </c>
      <c r="BK541" s="34" t="str">
        <f t="shared" si="457"/>
        <v/>
      </c>
      <c r="BL541" s="34" t="str">
        <f t="shared" si="458"/>
        <v/>
      </c>
      <c r="BM541" s="34" t="str">
        <f t="shared" si="459"/>
        <v/>
      </c>
      <c r="BN541" s="36" t="e">
        <f t="shared" si="461"/>
        <v>#DIV/0!</v>
      </c>
      <c r="BO541" s="36" t="e">
        <f t="shared" si="462"/>
        <v>#DIV/0!</v>
      </c>
      <c r="BP541" s="37" t="str">
        <f t="shared" si="463"/>
        <v/>
      </c>
      <c r="BQ541" s="37" t="str">
        <f t="shared" si="464"/>
        <v/>
      </c>
      <c r="BR541" s="37" t="str">
        <f t="shared" si="465"/>
        <v/>
      </c>
      <c r="BS541" s="37" t="str">
        <f t="shared" si="466"/>
        <v/>
      </c>
      <c r="BT541" s="37" t="str">
        <f t="shared" si="467"/>
        <v/>
      </c>
      <c r="BU541" s="37" t="str">
        <f t="shared" si="468"/>
        <v/>
      </c>
      <c r="BV541" s="37" t="str">
        <f t="shared" si="469"/>
        <v/>
      </c>
      <c r="BW541" s="37" t="str">
        <f t="shared" si="470"/>
        <v/>
      </c>
      <c r="BX541" s="37" t="str">
        <f t="shared" si="471"/>
        <v/>
      </c>
      <c r="BY541" s="37" t="str">
        <f t="shared" si="472"/>
        <v/>
      </c>
      <c r="BZ541" s="37" t="str">
        <f t="shared" si="473"/>
        <v/>
      </c>
      <c r="CA541" s="37" t="str">
        <f t="shared" si="474"/>
        <v/>
      </c>
      <c r="CB541" s="37" t="str">
        <f t="shared" si="475"/>
        <v/>
      </c>
      <c r="CC541" s="37" t="str">
        <f t="shared" si="476"/>
        <v/>
      </c>
      <c r="CD541" s="37" t="str">
        <f t="shared" si="477"/>
        <v/>
      </c>
      <c r="CE541" s="37" t="str">
        <f t="shared" si="478"/>
        <v/>
      </c>
      <c r="CF541" s="37" t="str">
        <f t="shared" si="479"/>
        <v/>
      </c>
      <c r="CG541" s="37" t="str">
        <f t="shared" si="480"/>
        <v/>
      </c>
      <c r="CH541" s="37" t="str">
        <f t="shared" si="481"/>
        <v/>
      </c>
      <c r="CI541" s="37" t="str">
        <f t="shared" si="482"/>
        <v/>
      </c>
    </row>
    <row r="542" spans="1:87" ht="12.75">
      <c r="A542" s="16"/>
      <c r="B542" s="14" t="str">
        <f>'Gene Table'!E541</f>
        <v>AKAP10</v>
      </c>
      <c r="C542" s="14" t="s">
        <v>241</v>
      </c>
      <c r="D542" s="15" t="str">
        <f>IF(SUM('Test Sample Data'!D$3:D$98)&gt;10,IF(AND(ISNUMBER('Test Sample Data'!D541),'Test Sample Data'!D541&lt;$B$1,'Test Sample Data'!D541&gt;0),'Test Sample Data'!D541,$B$1),"")</f>
        <v/>
      </c>
      <c r="E542" s="15" t="str">
        <f>IF(SUM('Test Sample Data'!E$3:E$98)&gt;10,IF(AND(ISNUMBER('Test Sample Data'!E541),'Test Sample Data'!E541&lt;$B$1,'Test Sample Data'!E541&gt;0),'Test Sample Data'!E541,$B$1),"")</f>
        <v/>
      </c>
      <c r="F542" s="15" t="str">
        <f>IF(SUM('Test Sample Data'!F$3:F$98)&gt;10,IF(AND(ISNUMBER('Test Sample Data'!F541),'Test Sample Data'!F541&lt;$B$1,'Test Sample Data'!F541&gt;0),'Test Sample Data'!F541,$B$1),"")</f>
        <v/>
      </c>
      <c r="G542" s="15" t="str">
        <f>IF(SUM('Test Sample Data'!G$3:G$98)&gt;10,IF(AND(ISNUMBER('Test Sample Data'!G541),'Test Sample Data'!G541&lt;$B$1,'Test Sample Data'!G541&gt;0),'Test Sample Data'!G541,$B$1),"")</f>
        <v/>
      </c>
      <c r="H542" s="15" t="str">
        <f>IF(SUM('Test Sample Data'!H$3:H$98)&gt;10,IF(AND(ISNUMBER('Test Sample Data'!H541),'Test Sample Data'!H541&lt;$B$1,'Test Sample Data'!H541&gt;0),'Test Sample Data'!H541,$B$1),"")</f>
        <v/>
      </c>
      <c r="I542" s="15" t="str">
        <f>IF(SUM('Test Sample Data'!I$3:I$98)&gt;10,IF(AND(ISNUMBER('Test Sample Data'!I541),'Test Sample Data'!I541&lt;$B$1,'Test Sample Data'!I541&gt;0),'Test Sample Data'!I541,$B$1),"")</f>
        <v/>
      </c>
      <c r="J542" s="15" t="str">
        <f>IF(SUM('Test Sample Data'!J$3:J$98)&gt;10,IF(AND(ISNUMBER('Test Sample Data'!J541),'Test Sample Data'!J541&lt;$B$1,'Test Sample Data'!J541&gt;0),'Test Sample Data'!J541,$B$1),"")</f>
        <v/>
      </c>
      <c r="K542" s="15" t="str">
        <f>IF(SUM('Test Sample Data'!K$3:K$98)&gt;10,IF(AND(ISNUMBER('Test Sample Data'!K541),'Test Sample Data'!K541&lt;$B$1,'Test Sample Data'!K541&gt;0),'Test Sample Data'!K541,$B$1),"")</f>
        <v/>
      </c>
      <c r="L542" s="15" t="str">
        <f>IF(SUM('Test Sample Data'!L$3:L$98)&gt;10,IF(AND(ISNUMBER('Test Sample Data'!L541),'Test Sample Data'!L541&lt;$B$1,'Test Sample Data'!L541&gt;0),'Test Sample Data'!L541,$B$1),"")</f>
        <v/>
      </c>
      <c r="M542" s="15" t="str">
        <f>IF(SUM('Test Sample Data'!M$3:M$98)&gt;10,IF(AND(ISNUMBER('Test Sample Data'!M541),'Test Sample Data'!M541&lt;$B$1,'Test Sample Data'!M541&gt;0),'Test Sample Data'!M541,$B$1),"")</f>
        <v/>
      </c>
      <c r="N542" s="15" t="str">
        <f>'Gene Table'!E541</f>
        <v>AKAP10</v>
      </c>
      <c r="O542" s="14" t="s">
        <v>241</v>
      </c>
      <c r="P542" s="15" t="str">
        <f>IF(SUM('Control Sample Data'!D$3:D$98)&gt;10,IF(AND(ISNUMBER('Control Sample Data'!D541),'Control Sample Data'!D541&lt;$B$1,'Control Sample Data'!D541&gt;0),'Control Sample Data'!D541,$B$1),"")</f>
        <v/>
      </c>
      <c r="Q542" s="15" t="str">
        <f>IF(SUM('Control Sample Data'!E$3:E$98)&gt;10,IF(AND(ISNUMBER('Control Sample Data'!E541),'Control Sample Data'!E541&lt;$B$1,'Control Sample Data'!E541&gt;0),'Control Sample Data'!E541,$B$1),"")</f>
        <v/>
      </c>
      <c r="R542" s="15" t="str">
        <f>IF(SUM('Control Sample Data'!F$3:F$98)&gt;10,IF(AND(ISNUMBER('Control Sample Data'!F541),'Control Sample Data'!F541&lt;$B$1,'Control Sample Data'!F541&gt;0),'Control Sample Data'!F541,$B$1),"")</f>
        <v/>
      </c>
      <c r="S542" s="15" t="str">
        <f>IF(SUM('Control Sample Data'!G$3:G$98)&gt;10,IF(AND(ISNUMBER('Control Sample Data'!G541),'Control Sample Data'!G541&lt;$B$1,'Control Sample Data'!G541&gt;0),'Control Sample Data'!G541,$B$1),"")</f>
        <v/>
      </c>
      <c r="T542" s="15" t="str">
        <f>IF(SUM('Control Sample Data'!H$3:H$98)&gt;10,IF(AND(ISNUMBER('Control Sample Data'!H541),'Control Sample Data'!H541&lt;$B$1,'Control Sample Data'!H541&gt;0),'Control Sample Data'!H541,$B$1),"")</f>
        <v/>
      </c>
      <c r="U542" s="15" t="str">
        <f>IF(SUM('Control Sample Data'!I$3:I$98)&gt;10,IF(AND(ISNUMBER('Control Sample Data'!I541),'Control Sample Data'!I541&lt;$B$1,'Control Sample Data'!I541&gt;0),'Control Sample Data'!I541,$B$1),"")</f>
        <v/>
      </c>
      <c r="V542" s="15" t="str">
        <f>IF(SUM('Control Sample Data'!J$3:J$98)&gt;10,IF(AND(ISNUMBER('Control Sample Data'!J541),'Control Sample Data'!J541&lt;$B$1,'Control Sample Data'!J541&gt;0),'Control Sample Data'!J541,$B$1),"")</f>
        <v/>
      </c>
      <c r="W542" s="15" t="str">
        <f>IF(SUM('Control Sample Data'!K$3:K$98)&gt;10,IF(AND(ISNUMBER('Control Sample Data'!K541),'Control Sample Data'!K541&lt;$B$1,'Control Sample Data'!K541&gt;0),'Control Sample Data'!K541,$B$1),"")</f>
        <v/>
      </c>
      <c r="X542" s="15" t="str">
        <f>IF(SUM('Control Sample Data'!L$3:L$98)&gt;10,IF(AND(ISNUMBER('Control Sample Data'!L541),'Control Sample Data'!L541&lt;$B$1,'Control Sample Data'!L541&gt;0),'Control Sample Data'!L541,$B$1),"")</f>
        <v/>
      </c>
      <c r="Y542" s="15" t="str">
        <f>IF(SUM('Control Sample Data'!M$3:M$98)&gt;10,IF(AND(ISNUMBER('Control Sample Data'!M541),'Control Sample Data'!M541&lt;$B$1,'Control Sample Data'!M541&gt;0),'Control Sample Data'!M541,$B$1),"")</f>
        <v/>
      </c>
      <c r="AT542" s="34" t="str">
        <f t="shared" si="440"/>
        <v/>
      </c>
      <c r="AU542" s="34" t="str">
        <f t="shared" si="441"/>
        <v/>
      </c>
      <c r="AV542" s="34" t="str">
        <f t="shared" si="442"/>
        <v/>
      </c>
      <c r="AW542" s="34" t="str">
        <f t="shared" si="443"/>
        <v/>
      </c>
      <c r="AX542" s="34" t="str">
        <f t="shared" si="444"/>
        <v/>
      </c>
      <c r="AY542" s="34" t="str">
        <f t="shared" si="445"/>
        <v/>
      </c>
      <c r="AZ542" s="34" t="str">
        <f t="shared" si="446"/>
        <v/>
      </c>
      <c r="BA542" s="34" t="str">
        <f t="shared" si="447"/>
        <v/>
      </c>
      <c r="BB542" s="34" t="str">
        <f t="shared" si="448"/>
        <v/>
      </c>
      <c r="BC542" s="34" t="str">
        <f t="shared" si="449"/>
        <v/>
      </c>
      <c r="BD542" s="34" t="str">
        <f t="shared" si="450"/>
        <v/>
      </c>
      <c r="BE542" s="34" t="str">
        <f t="shared" si="451"/>
        <v/>
      </c>
      <c r="BF542" s="34" t="str">
        <f t="shared" si="452"/>
        <v/>
      </c>
      <c r="BG542" s="34" t="str">
        <f t="shared" si="453"/>
        <v/>
      </c>
      <c r="BH542" s="34" t="str">
        <f t="shared" si="454"/>
        <v/>
      </c>
      <c r="BI542" s="34" t="str">
        <f t="shared" si="455"/>
        <v/>
      </c>
      <c r="BJ542" s="34" t="str">
        <f t="shared" si="456"/>
        <v/>
      </c>
      <c r="BK542" s="34" t="str">
        <f t="shared" si="457"/>
        <v/>
      </c>
      <c r="BL542" s="34" t="str">
        <f t="shared" si="458"/>
        <v/>
      </c>
      <c r="BM542" s="34" t="str">
        <f t="shared" si="459"/>
        <v/>
      </c>
      <c r="BN542" s="36" t="e">
        <f t="shared" si="461"/>
        <v>#DIV/0!</v>
      </c>
      <c r="BO542" s="36" t="e">
        <f t="shared" si="462"/>
        <v>#DIV/0!</v>
      </c>
      <c r="BP542" s="37" t="str">
        <f t="shared" si="463"/>
        <v/>
      </c>
      <c r="BQ542" s="37" t="str">
        <f t="shared" si="464"/>
        <v/>
      </c>
      <c r="BR542" s="37" t="str">
        <f t="shared" si="465"/>
        <v/>
      </c>
      <c r="BS542" s="37" t="str">
        <f t="shared" si="466"/>
        <v/>
      </c>
      <c r="BT542" s="37" t="str">
        <f t="shared" si="467"/>
        <v/>
      </c>
      <c r="BU542" s="37" t="str">
        <f t="shared" si="468"/>
        <v/>
      </c>
      <c r="BV542" s="37" t="str">
        <f t="shared" si="469"/>
        <v/>
      </c>
      <c r="BW542" s="37" t="str">
        <f t="shared" si="470"/>
        <v/>
      </c>
      <c r="BX542" s="37" t="str">
        <f t="shared" si="471"/>
        <v/>
      </c>
      <c r="BY542" s="37" t="str">
        <f t="shared" si="472"/>
        <v/>
      </c>
      <c r="BZ542" s="37" t="str">
        <f t="shared" si="473"/>
        <v/>
      </c>
      <c r="CA542" s="37" t="str">
        <f t="shared" si="474"/>
        <v/>
      </c>
      <c r="CB542" s="37" t="str">
        <f t="shared" si="475"/>
        <v/>
      </c>
      <c r="CC542" s="37" t="str">
        <f t="shared" si="476"/>
        <v/>
      </c>
      <c r="CD542" s="37" t="str">
        <f t="shared" si="477"/>
        <v/>
      </c>
      <c r="CE542" s="37" t="str">
        <f t="shared" si="478"/>
        <v/>
      </c>
      <c r="CF542" s="37" t="str">
        <f t="shared" si="479"/>
        <v/>
      </c>
      <c r="CG542" s="37" t="str">
        <f t="shared" si="480"/>
        <v/>
      </c>
      <c r="CH542" s="37" t="str">
        <f t="shared" si="481"/>
        <v/>
      </c>
      <c r="CI542" s="37" t="str">
        <f t="shared" si="482"/>
        <v/>
      </c>
    </row>
    <row r="543" spans="1:87" ht="12.75">
      <c r="A543" s="16"/>
      <c r="B543" s="14" t="str">
        <f>'Gene Table'!E542</f>
        <v>IRAK3</v>
      </c>
      <c r="C543" s="14" t="s">
        <v>245</v>
      </c>
      <c r="D543" s="15" t="str">
        <f>IF(SUM('Test Sample Data'!D$3:D$98)&gt;10,IF(AND(ISNUMBER('Test Sample Data'!D542),'Test Sample Data'!D542&lt;$B$1,'Test Sample Data'!D542&gt;0),'Test Sample Data'!D542,$B$1),"")</f>
        <v/>
      </c>
      <c r="E543" s="15" t="str">
        <f>IF(SUM('Test Sample Data'!E$3:E$98)&gt;10,IF(AND(ISNUMBER('Test Sample Data'!E542),'Test Sample Data'!E542&lt;$B$1,'Test Sample Data'!E542&gt;0),'Test Sample Data'!E542,$B$1),"")</f>
        <v/>
      </c>
      <c r="F543" s="15" t="str">
        <f>IF(SUM('Test Sample Data'!F$3:F$98)&gt;10,IF(AND(ISNUMBER('Test Sample Data'!F542),'Test Sample Data'!F542&lt;$B$1,'Test Sample Data'!F542&gt;0),'Test Sample Data'!F542,$B$1),"")</f>
        <v/>
      </c>
      <c r="G543" s="15" t="str">
        <f>IF(SUM('Test Sample Data'!G$3:G$98)&gt;10,IF(AND(ISNUMBER('Test Sample Data'!G542),'Test Sample Data'!G542&lt;$B$1,'Test Sample Data'!G542&gt;0),'Test Sample Data'!G542,$B$1),"")</f>
        <v/>
      </c>
      <c r="H543" s="15" t="str">
        <f>IF(SUM('Test Sample Data'!H$3:H$98)&gt;10,IF(AND(ISNUMBER('Test Sample Data'!H542),'Test Sample Data'!H542&lt;$B$1,'Test Sample Data'!H542&gt;0),'Test Sample Data'!H542,$B$1),"")</f>
        <v/>
      </c>
      <c r="I543" s="15" t="str">
        <f>IF(SUM('Test Sample Data'!I$3:I$98)&gt;10,IF(AND(ISNUMBER('Test Sample Data'!I542),'Test Sample Data'!I542&lt;$B$1,'Test Sample Data'!I542&gt;0),'Test Sample Data'!I542,$B$1),"")</f>
        <v/>
      </c>
      <c r="J543" s="15" t="str">
        <f>IF(SUM('Test Sample Data'!J$3:J$98)&gt;10,IF(AND(ISNUMBER('Test Sample Data'!J542),'Test Sample Data'!J542&lt;$B$1,'Test Sample Data'!J542&gt;0),'Test Sample Data'!J542,$B$1),"")</f>
        <v/>
      </c>
      <c r="K543" s="15" t="str">
        <f>IF(SUM('Test Sample Data'!K$3:K$98)&gt;10,IF(AND(ISNUMBER('Test Sample Data'!K542),'Test Sample Data'!K542&lt;$B$1,'Test Sample Data'!K542&gt;0),'Test Sample Data'!K542,$B$1),"")</f>
        <v/>
      </c>
      <c r="L543" s="15" t="str">
        <f>IF(SUM('Test Sample Data'!L$3:L$98)&gt;10,IF(AND(ISNUMBER('Test Sample Data'!L542),'Test Sample Data'!L542&lt;$B$1,'Test Sample Data'!L542&gt;0),'Test Sample Data'!L542,$B$1),"")</f>
        <v/>
      </c>
      <c r="M543" s="15" t="str">
        <f>IF(SUM('Test Sample Data'!M$3:M$98)&gt;10,IF(AND(ISNUMBER('Test Sample Data'!M542),'Test Sample Data'!M542&lt;$B$1,'Test Sample Data'!M542&gt;0),'Test Sample Data'!M542,$B$1),"")</f>
        <v/>
      </c>
      <c r="N543" s="15" t="str">
        <f>'Gene Table'!E542</f>
        <v>IRAK3</v>
      </c>
      <c r="O543" s="14" t="s">
        <v>245</v>
      </c>
      <c r="P543" s="15" t="str">
        <f>IF(SUM('Control Sample Data'!D$3:D$98)&gt;10,IF(AND(ISNUMBER('Control Sample Data'!D542),'Control Sample Data'!D542&lt;$B$1,'Control Sample Data'!D542&gt;0),'Control Sample Data'!D542,$B$1),"")</f>
        <v/>
      </c>
      <c r="Q543" s="15" t="str">
        <f>IF(SUM('Control Sample Data'!E$3:E$98)&gt;10,IF(AND(ISNUMBER('Control Sample Data'!E542),'Control Sample Data'!E542&lt;$B$1,'Control Sample Data'!E542&gt;0),'Control Sample Data'!E542,$B$1),"")</f>
        <v/>
      </c>
      <c r="R543" s="15" t="str">
        <f>IF(SUM('Control Sample Data'!F$3:F$98)&gt;10,IF(AND(ISNUMBER('Control Sample Data'!F542),'Control Sample Data'!F542&lt;$B$1,'Control Sample Data'!F542&gt;0),'Control Sample Data'!F542,$B$1),"")</f>
        <v/>
      </c>
      <c r="S543" s="15" t="str">
        <f>IF(SUM('Control Sample Data'!G$3:G$98)&gt;10,IF(AND(ISNUMBER('Control Sample Data'!G542),'Control Sample Data'!G542&lt;$B$1,'Control Sample Data'!G542&gt;0),'Control Sample Data'!G542,$B$1),"")</f>
        <v/>
      </c>
      <c r="T543" s="15" t="str">
        <f>IF(SUM('Control Sample Data'!H$3:H$98)&gt;10,IF(AND(ISNUMBER('Control Sample Data'!H542),'Control Sample Data'!H542&lt;$B$1,'Control Sample Data'!H542&gt;0),'Control Sample Data'!H542,$B$1),"")</f>
        <v/>
      </c>
      <c r="U543" s="15" t="str">
        <f>IF(SUM('Control Sample Data'!I$3:I$98)&gt;10,IF(AND(ISNUMBER('Control Sample Data'!I542),'Control Sample Data'!I542&lt;$B$1,'Control Sample Data'!I542&gt;0),'Control Sample Data'!I542,$B$1),"")</f>
        <v/>
      </c>
      <c r="V543" s="15" t="str">
        <f>IF(SUM('Control Sample Data'!J$3:J$98)&gt;10,IF(AND(ISNUMBER('Control Sample Data'!J542),'Control Sample Data'!J542&lt;$B$1,'Control Sample Data'!J542&gt;0),'Control Sample Data'!J542,$B$1),"")</f>
        <v/>
      </c>
      <c r="W543" s="15" t="str">
        <f>IF(SUM('Control Sample Data'!K$3:K$98)&gt;10,IF(AND(ISNUMBER('Control Sample Data'!K542),'Control Sample Data'!K542&lt;$B$1,'Control Sample Data'!K542&gt;0),'Control Sample Data'!K542,$B$1),"")</f>
        <v/>
      </c>
      <c r="X543" s="15" t="str">
        <f>IF(SUM('Control Sample Data'!L$3:L$98)&gt;10,IF(AND(ISNUMBER('Control Sample Data'!L542),'Control Sample Data'!L542&lt;$B$1,'Control Sample Data'!L542&gt;0),'Control Sample Data'!L542,$B$1),"")</f>
        <v/>
      </c>
      <c r="Y543" s="15" t="str">
        <f>IF(SUM('Control Sample Data'!M$3:M$98)&gt;10,IF(AND(ISNUMBER('Control Sample Data'!M542),'Control Sample Data'!M542&lt;$B$1,'Control Sample Data'!M542&gt;0),'Control Sample Data'!M542,$B$1),"")</f>
        <v/>
      </c>
      <c r="AT543" s="34" t="str">
        <f t="shared" si="440"/>
        <v/>
      </c>
      <c r="AU543" s="34" t="str">
        <f t="shared" si="441"/>
        <v/>
      </c>
      <c r="AV543" s="34" t="str">
        <f t="shared" si="442"/>
        <v/>
      </c>
      <c r="AW543" s="34" t="str">
        <f t="shared" si="443"/>
        <v/>
      </c>
      <c r="AX543" s="34" t="str">
        <f t="shared" si="444"/>
        <v/>
      </c>
      <c r="AY543" s="34" t="str">
        <f t="shared" si="445"/>
        <v/>
      </c>
      <c r="AZ543" s="34" t="str">
        <f t="shared" si="446"/>
        <v/>
      </c>
      <c r="BA543" s="34" t="str">
        <f t="shared" si="447"/>
        <v/>
      </c>
      <c r="BB543" s="34" t="str">
        <f t="shared" si="448"/>
        <v/>
      </c>
      <c r="BC543" s="34" t="str">
        <f t="shared" si="449"/>
        <v/>
      </c>
      <c r="BD543" s="34" t="str">
        <f t="shared" si="450"/>
        <v/>
      </c>
      <c r="BE543" s="34" t="str">
        <f t="shared" si="451"/>
        <v/>
      </c>
      <c r="BF543" s="34" t="str">
        <f t="shared" si="452"/>
        <v/>
      </c>
      <c r="BG543" s="34" t="str">
        <f t="shared" si="453"/>
        <v/>
      </c>
      <c r="BH543" s="34" t="str">
        <f t="shared" si="454"/>
        <v/>
      </c>
      <c r="BI543" s="34" t="str">
        <f t="shared" si="455"/>
        <v/>
      </c>
      <c r="BJ543" s="34" t="str">
        <f t="shared" si="456"/>
        <v/>
      </c>
      <c r="BK543" s="34" t="str">
        <f t="shared" si="457"/>
        <v/>
      </c>
      <c r="BL543" s="34" t="str">
        <f t="shared" si="458"/>
        <v/>
      </c>
      <c r="BM543" s="34" t="str">
        <f t="shared" si="459"/>
        <v/>
      </c>
      <c r="BN543" s="36" t="e">
        <f t="shared" si="461"/>
        <v>#DIV/0!</v>
      </c>
      <c r="BO543" s="36" t="e">
        <f t="shared" si="462"/>
        <v>#DIV/0!</v>
      </c>
      <c r="BP543" s="37" t="str">
        <f t="shared" si="463"/>
        <v/>
      </c>
      <c r="BQ543" s="37" t="str">
        <f t="shared" si="464"/>
        <v/>
      </c>
      <c r="BR543" s="37" t="str">
        <f t="shared" si="465"/>
        <v/>
      </c>
      <c r="BS543" s="37" t="str">
        <f t="shared" si="466"/>
        <v/>
      </c>
      <c r="BT543" s="37" t="str">
        <f t="shared" si="467"/>
        <v/>
      </c>
      <c r="BU543" s="37" t="str">
        <f t="shared" si="468"/>
        <v/>
      </c>
      <c r="BV543" s="37" t="str">
        <f t="shared" si="469"/>
        <v/>
      </c>
      <c r="BW543" s="37" t="str">
        <f t="shared" si="470"/>
        <v/>
      </c>
      <c r="BX543" s="37" t="str">
        <f t="shared" si="471"/>
        <v/>
      </c>
      <c r="BY543" s="37" t="str">
        <f t="shared" si="472"/>
        <v/>
      </c>
      <c r="BZ543" s="37" t="str">
        <f t="shared" si="473"/>
        <v/>
      </c>
      <c r="CA543" s="37" t="str">
        <f t="shared" si="474"/>
        <v/>
      </c>
      <c r="CB543" s="37" t="str">
        <f t="shared" si="475"/>
        <v/>
      </c>
      <c r="CC543" s="37" t="str">
        <f t="shared" si="476"/>
        <v/>
      </c>
      <c r="CD543" s="37" t="str">
        <f t="shared" si="477"/>
        <v/>
      </c>
      <c r="CE543" s="37" t="str">
        <f t="shared" si="478"/>
        <v/>
      </c>
      <c r="CF543" s="37" t="str">
        <f t="shared" si="479"/>
        <v/>
      </c>
      <c r="CG543" s="37" t="str">
        <f t="shared" si="480"/>
        <v/>
      </c>
      <c r="CH543" s="37" t="str">
        <f t="shared" si="481"/>
        <v/>
      </c>
      <c r="CI543" s="37" t="str">
        <f t="shared" si="482"/>
        <v/>
      </c>
    </row>
    <row r="544" spans="1:87" ht="12.75">
      <c r="A544" s="16"/>
      <c r="B544" s="14" t="str">
        <f>'Gene Table'!E543</f>
        <v>YWHAQ</v>
      </c>
      <c r="C544" s="14" t="s">
        <v>249</v>
      </c>
      <c r="D544" s="15" t="str">
        <f>IF(SUM('Test Sample Data'!D$3:D$98)&gt;10,IF(AND(ISNUMBER('Test Sample Data'!D543),'Test Sample Data'!D543&lt;$B$1,'Test Sample Data'!D543&gt;0),'Test Sample Data'!D543,$B$1),"")</f>
        <v/>
      </c>
      <c r="E544" s="15" t="str">
        <f>IF(SUM('Test Sample Data'!E$3:E$98)&gt;10,IF(AND(ISNUMBER('Test Sample Data'!E543),'Test Sample Data'!E543&lt;$B$1,'Test Sample Data'!E543&gt;0),'Test Sample Data'!E543,$B$1),"")</f>
        <v/>
      </c>
      <c r="F544" s="15" t="str">
        <f>IF(SUM('Test Sample Data'!F$3:F$98)&gt;10,IF(AND(ISNUMBER('Test Sample Data'!F543),'Test Sample Data'!F543&lt;$B$1,'Test Sample Data'!F543&gt;0),'Test Sample Data'!F543,$B$1),"")</f>
        <v/>
      </c>
      <c r="G544" s="15" t="str">
        <f>IF(SUM('Test Sample Data'!G$3:G$98)&gt;10,IF(AND(ISNUMBER('Test Sample Data'!G543),'Test Sample Data'!G543&lt;$B$1,'Test Sample Data'!G543&gt;0),'Test Sample Data'!G543,$B$1),"")</f>
        <v/>
      </c>
      <c r="H544" s="15" t="str">
        <f>IF(SUM('Test Sample Data'!H$3:H$98)&gt;10,IF(AND(ISNUMBER('Test Sample Data'!H543),'Test Sample Data'!H543&lt;$B$1,'Test Sample Data'!H543&gt;0),'Test Sample Data'!H543,$B$1),"")</f>
        <v/>
      </c>
      <c r="I544" s="15" t="str">
        <f>IF(SUM('Test Sample Data'!I$3:I$98)&gt;10,IF(AND(ISNUMBER('Test Sample Data'!I543),'Test Sample Data'!I543&lt;$B$1,'Test Sample Data'!I543&gt;0),'Test Sample Data'!I543,$B$1),"")</f>
        <v/>
      </c>
      <c r="J544" s="15" t="str">
        <f>IF(SUM('Test Sample Data'!J$3:J$98)&gt;10,IF(AND(ISNUMBER('Test Sample Data'!J543),'Test Sample Data'!J543&lt;$B$1,'Test Sample Data'!J543&gt;0),'Test Sample Data'!J543,$B$1),"")</f>
        <v/>
      </c>
      <c r="K544" s="15" t="str">
        <f>IF(SUM('Test Sample Data'!K$3:K$98)&gt;10,IF(AND(ISNUMBER('Test Sample Data'!K543),'Test Sample Data'!K543&lt;$B$1,'Test Sample Data'!K543&gt;0),'Test Sample Data'!K543,$B$1),"")</f>
        <v/>
      </c>
      <c r="L544" s="15" t="str">
        <f>IF(SUM('Test Sample Data'!L$3:L$98)&gt;10,IF(AND(ISNUMBER('Test Sample Data'!L543),'Test Sample Data'!L543&lt;$B$1,'Test Sample Data'!L543&gt;0),'Test Sample Data'!L543,$B$1),"")</f>
        <v/>
      </c>
      <c r="M544" s="15" t="str">
        <f>IF(SUM('Test Sample Data'!M$3:M$98)&gt;10,IF(AND(ISNUMBER('Test Sample Data'!M543),'Test Sample Data'!M543&lt;$B$1,'Test Sample Data'!M543&gt;0),'Test Sample Data'!M543,$B$1),"")</f>
        <v/>
      </c>
      <c r="N544" s="15" t="str">
        <f>'Gene Table'!E543</f>
        <v>YWHAQ</v>
      </c>
      <c r="O544" s="14" t="s">
        <v>249</v>
      </c>
      <c r="P544" s="15" t="str">
        <f>IF(SUM('Control Sample Data'!D$3:D$98)&gt;10,IF(AND(ISNUMBER('Control Sample Data'!D543),'Control Sample Data'!D543&lt;$B$1,'Control Sample Data'!D543&gt;0),'Control Sample Data'!D543,$B$1),"")</f>
        <v/>
      </c>
      <c r="Q544" s="15" t="str">
        <f>IF(SUM('Control Sample Data'!E$3:E$98)&gt;10,IF(AND(ISNUMBER('Control Sample Data'!E543),'Control Sample Data'!E543&lt;$B$1,'Control Sample Data'!E543&gt;0),'Control Sample Data'!E543,$B$1),"")</f>
        <v/>
      </c>
      <c r="R544" s="15" t="str">
        <f>IF(SUM('Control Sample Data'!F$3:F$98)&gt;10,IF(AND(ISNUMBER('Control Sample Data'!F543),'Control Sample Data'!F543&lt;$B$1,'Control Sample Data'!F543&gt;0),'Control Sample Data'!F543,$B$1),"")</f>
        <v/>
      </c>
      <c r="S544" s="15" t="str">
        <f>IF(SUM('Control Sample Data'!G$3:G$98)&gt;10,IF(AND(ISNUMBER('Control Sample Data'!G543),'Control Sample Data'!G543&lt;$B$1,'Control Sample Data'!G543&gt;0),'Control Sample Data'!G543,$B$1),"")</f>
        <v/>
      </c>
      <c r="T544" s="15" t="str">
        <f>IF(SUM('Control Sample Data'!H$3:H$98)&gt;10,IF(AND(ISNUMBER('Control Sample Data'!H543),'Control Sample Data'!H543&lt;$B$1,'Control Sample Data'!H543&gt;0),'Control Sample Data'!H543,$B$1),"")</f>
        <v/>
      </c>
      <c r="U544" s="15" t="str">
        <f>IF(SUM('Control Sample Data'!I$3:I$98)&gt;10,IF(AND(ISNUMBER('Control Sample Data'!I543),'Control Sample Data'!I543&lt;$B$1,'Control Sample Data'!I543&gt;0),'Control Sample Data'!I543,$B$1),"")</f>
        <v/>
      </c>
      <c r="V544" s="15" t="str">
        <f>IF(SUM('Control Sample Data'!J$3:J$98)&gt;10,IF(AND(ISNUMBER('Control Sample Data'!J543),'Control Sample Data'!J543&lt;$B$1,'Control Sample Data'!J543&gt;0),'Control Sample Data'!J543,$B$1),"")</f>
        <v/>
      </c>
      <c r="W544" s="15" t="str">
        <f>IF(SUM('Control Sample Data'!K$3:K$98)&gt;10,IF(AND(ISNUMBER('Control Sample Data'!K543),'Control Sample Data'!K543&lt;$B$1,'Control Sample Data'!K543&gt;0),'Control Sample Data'!K543,$B$1),"")</f>
        <v/>
      </c>
      <c r="X544" s="15" t="str">
        <f>IF(SUM('Control Sample Data'!L$3:L$98)&gt;10,IF(AND(ISNUMBER('Control Sample Data'!L543),'Control Sample Data'!L543&lt;$B$1,'Control Sample Data'!L543&gt;0),'Control Sample Data'!L543,$B$1),"")</f>
        <v/>
      </c>
      <c r="Y544" s="15" t="str">
        <f>IF(SUM('Control Sample Data'!M$3:M$98)&gt;10,IF(AND(ISNUMBER('Control Sample Data'!M543),'Control Sample Data'!M543&lt;$B$1,'Control Sample Data'!M543&gt;0),'Control Sample Data'!M543,$B$1),"")</f>
        <v/>
      </c>
      <c r="AT544" s="34" t="str">
        <f t="shared" si="440"/>
        <v/>
      </c>
      <c r="AU544" s="34" t="str">
        <f t="shared" si="441"/>
        <v/>
      </c>
      <c r="AV544" s="34" t="str">
        <f t="shared" si="442"/>
        <v/>
      </c>
      <c r="AW544" s="34" t="str">
        <f t="shared" si="443"/>
        <v/>
      </c>
      <c r="AX544" s="34" t="str">
        <f t="shared" si="444"/>
        <v/>
      </c>
      <c r="AY544" s="34" t="str">
        <f t="shared" si="445"/>
        <v/>
      </c>
      <c r="AZ544" s="34" t="str">
        <f t="shared" si="446"/>
        <v/>
      </c>
      <c r="BA544" s="34" t="str">
        <f t="shared" si="447"/>
        <v/>
      </c>
      <c r="BB544" s="34" t="str">
        <f t="shared" si="448"/>
        <v/>
      </c>
      <c r="BC544" s="34" t="str">
        <f t="shared" si="449"/>
        <v/>
      </c>
      <c r="BD544" s="34" t="str">
        <f t="shared" si="450"/>
        <v/>
      </c>
      <c r="BE544" s="34" t="str">
        <f t="shared" si="451"/>
        <v/>
      </c>
      <c r="BF544" s="34" t="str">
        <f t="shared" si="452"/>
        <v/>
      </c>
      <c r="BG544" s="34" t="str">
        <f t="shared" si="453"/>
        <v/>
      </c>
      <c r="BH544" s="34" t="str">
        <f t="shared" si="454"/>
        <v/>
      </c>
      <c r="BI544" s="34" t="str">
        <f t="shared" si="455"/>
        <v/>
      </c>
      <c r="BJ544" s="34" t="str">
        <f t="shared" si="456"/>
        <v/>
      </c>
      <c r="BK544" s="34" t="str">
        <f t="shared" si="457"/>
        <v/>
      </c>
      <c r="BL544" s="34" t="str">
        <f t="shared" si="458"/>
        <v/>
      </c>
      <c r="BM544" s="34" t="str">
        <f t="shared" si="459"/>
        <v/>
      </c>
      <c r="BN544" s="36" t="e">
        <f t="shared" si="461"/>
        <v>#DIV/0!</v>
      </c>
      <c r="BO544" s="36" t="e">
        <f t="shared" si="462"/>
        <v>#DIV/0!</v>
      </c>
      <c r="BP544" s="37" t="str">
        <f t="shared" si="463"/>
        <v/>
      </c>
      <c r="BQ544" s="37" t="str">
        <f t="shared" si="464"/>
        <v/>
      </c>
      <c r="BR544" s="37" t="str">
        <f t="shared" si="465"/>
        <v/>
      </c>
      <c r="BS544" s="37" t="str">
        <f t="shared" si="466"/>
        <v/>
      </c>
      <c r="BT544" s="37" t="str">
        <f t="shared" si="467"/>
        <v/>
      </c>
      <c r="BU544" s="37" t="str">
        <f t="shared" si="468"/>
        <v/>
      </c>
      <c r="BV544" s="37" t="str">
        <f t="shared" si="469"/>
        <v/>
      </c>
      <c r="BW544" s="37" t="str">
        <f t="shared" si="470"/>
        <v/>
      </c>
      <c r="BX544" s="37" t="str">
        <f t="shared" si="471"/>
        <v/>
      </c>
      <c r="BY544" s="37" t="str">
        <f t="shared" si="472"/>
        <v/>
      </c>
      <c r="BZ544" s="37" t="str">
        <f t="shared" si="473"/>
        <v/>
      </c>
      <c r="CA544" s="37" t="str">
        <f t="shared" si="474"/>
        <v/>
      </c>
      <c r="CB544" s="37" t="str">
        <f t="shared" si="475"/>
        <v/>
      </c>
      <c r="CC544" s="37" t="str">
        <f t="shared" si="476"/>
        <v/>
      </c>
      <c r="CD544" s="37" t="str">
        <f t="shared" si="477"/>
        <v/>
      </c>
      <c r="CE544" s="37" t="str">
        <f t="shared" si="478"/>
        <v/>
      </c>
      <c r="CF544" s="37" t="str">
        <f t="shared" si="479"/>
        <v/>
      </c>
      <c r="CG544" s="37" t="str">
        <f t="shared" si="480"/>
        <v/>
      </c>
      <c r="CH544" s="37" t="str">
        <f t="shared" si="481"/>
        <v/>
      </c>
      <c r="CI544" s="37" t="str">
        <f t="shared" si="482"/>
        <v/>
      </c>
    </row>
    <row r="545" spans="1:87" ht="12.75">
      <c r="A545" s="16"/>
      <c r="B545" s="14" t="str">
        <f>'Gene Table'!E544</f>
        <v>STIP1</v>
      </c>
      <c r="C545" s="14" t="s">
        <v>253</v>
      </c>
      <c r="D545" s="15" t="str">
        <f>IF(SUM('Test Sample Data'!D$3:D$98)&gt;10,IF(AND(ISNUMBER('Test Sample Data'!D544),'Test Sample Data'!D544&lt;$B$1,'Test Sample Data'!D544&gt;0),'Test Sample Data'!D544,$B$1),"")</f>
        <v/>
      </c>
      <c r="E545" s="15" t="str">
        <f>IF(SUM('Test Sample Data'!E$3:E$98)&gt;10,IF(AND(ISNUMBER('Test Sample Data'!E544),'Test Sample Data'!E544&lt;$B$1,'Test Sample Data'!E544&gt;0),'Test Sample Data'!E544,$B$1),"")</f>
        <v/>
      </c>
      <c r="F545" s="15" t="str">
        <f>IF(SUM('Test Sample Data'!F$3:F$98)&gt;10,IF(AND(ISNUMBER('Test Sample Data'!F544),'Test Sample Data'!F544&lt;$B$1,'Test Sample Data'!F544&gt;0),'Test Sample Data'!F544,$B$1),"")</f>
        <v/>
      </c>
      <c r="G545" s="15" t="str">
        <f>IF(SUM('Test Sample Data'!G$3:G$98)&gt;10,IF(AND(ISNUMBER('Test Sample Data'!G544),'Test Sample Data'!G544&lt;$B$1,'Test Sample Data'!G544&gt;0),'Test Sample Data'!G544,$B$1),"")</f>
        <v/>
      </c>
      <c r="H545" s="15" t="str">
        <f>IF(SUM('Test Sample Data'!H$3:H$98)&gt;10,IF(AND(ISNUMBER('Test Sample Data'!H544),'Test Sample Data'!H544&lt;$B$1,'Test Sample Data'!H544&gt;0),'Test Sample Data'!H544,$B$1),"")</f>
        <v/>
      </c>
      <c r="I545" s="15" t="str">
        <f>IF(SUM('Test Sample Data'!I$3:I$98)&gt;10,IF(AND(ISNUMBER('Test Sample Data'!I544),'Test Sample Data'!I544&lt;$B$1,'Test Sample Data'!I544&gt;0),'Test Sample Data'!I544,$B$1),"")</f>
        <v/>
      </c>
      <c r="J545" s="15" t="str">
        <f>IF(SUM('Test Sample Data'!J$3:J$98)&gt;10,IF(AND(ISNUMBER('Test Sample Data'!J544),'Test Sample Data'!J544&lt;$B$1,'Test Sample Data'!J544&gt;0),'Test Sample Data'!J544,$B$1),"")</f>
        <v/>
      </c>
      <c r="K545" s="15" t="str">
        <f>IF(SUM('Test Sample Data'!K$3:K$98)&gt;10,IF(AND(ISNUMBER('Test Sample Data'!K544),'Test Sample Data'!K544&lt;$B$1,'Test Sample Data'!K544&gt;0),'Test Sample Data'!K544,$B$1),"")</f>
        <v/>
      </c>
      <c r="L545" s="15" t="str">
        <f>IF(SUM('Test Sample Data'!L$3:L$98)&gt;10,IF(AND(ISNUMBER('Test Sample Data'!L544),'Test Sample Data'!L544&lt;$B$1,'Test Sample Data'!L544&gt;0),'Test Sample Data'!L544,$B$1),"")</f>
        <v/>
      </c>
      <c r="M545" s="15" t="str">
        <f>IF(SUM('Test Sample Data'!M$3:M$98)&gt;10,IF(AND(ISNUMBER('Test Sample Data'!M544),'Test Sample Data'!M544&lt;$B$1,'Test Sample Data'!M544&gt;0),'Test Sample Data'!M544,$B$1),"")</f>
        <v/>
      </c>
      <c r="N545" s="15" t="str">
        <f>'Gene Table'!E544</f>
        <v>STIP1</v>
      </c>
      <c r="O545" s="14" t="s">
        <v>253</v>
      </c>
      <c r="P545" s="15" t="str">
        <f>IF(SUM('Control Sample Data'!D$3:D$98)&gt;10,IF(AND(ISNUMBER('Control Sample Data'!D544),'Control Sample Data'!D544&lt;$B$1,'Control Sample Data'!D544&gt;0),'Control Sample Data'!D544,$B$1),"")</f>
        <v/>
      </c>
      <c r="Q545" s="15" t="str">
        <f>IF(SUM('Control Sample Data'!E$3:E$98)&gt;10,IF(AND(ISNUMBER('Control Sample Data'!E544),'Control Sample Data'!E544&lt;$B$1,'Control Sample Data'!E544&gt;0),'Control Sample Data'!E544,$B$1),"")</f>
        <v/>
      </c>
      <c r="R545" s="15" t="str">
        <f>IF(SUM('Control Sample Data'!F$3:F$98)&gt;10,IF(AND(ISNUMBER('Control Sample Data'!F544),'Control Sample Data'!F544&lt;$B$1,'Control Sample Data'!F544&gt;0),'Control Sample Data'!F544,$B$1),"")</f>
        <v/>
      </c>
      <c r="S545" s="15" t="str">
        <f>IF(SUM('Control Sample Data'!G$3:G$98)&gt;10,IF(AND(ISNUMBER('Control Sample Data'!G544),'Control Sample Data'!G544&lt;$B$1,'Control Sample Data'!G544&gt;0),'Control Sample Data'!G544,$B$1),"")</f>
        <v/>
      </c>
      <c r="T545" s="15" t="str">
        <f>IF(SUM('Control Sample Data'!H$3:H$98)&gt;10,IF(AND(ISNUMBER('Control Sample Data'!H544),'Control Sample Data'!H544&lt;$B$1,'Control Sample Data'!H544&gt;0),'Control Sample Data'!H544,$B$1),"")</f>
        <v/>
      </c>
      <c r="U545" s="15" t="str">
        <f>IF(SUM('Control Sample Data'!I$3:I$98)&gt;10,IF(AND(ISNUMBER('Control Sample Data'!I544),'Control Sample Data'!I544&lt;$B$1,'Control Sample Data'!I544&gt;0),'Control Sample Data'!I544,$B$1),"")</f>
        <v/>
      </c>
      <c r="V545" s="15" t="str">
        <f>IF(SUM('Control Sample Data'!J$3:J$98)&gt;10,IF(AND(ISNUMBER('Control Sample Data'!J544),'Control Sample Data'!J544&lt;$B$1,'Control Sample Data'!J544&gt;0),'Control Sample Data'!J544,$B$1),"")</f>
        <v/>
      </c>
      <c r="W545" s="15" t="str">
        <f>IF(SUM('Control Sample Data'!K$3:K$98)&gt;10,IF(AND(ISNUMBER('Control Sample Data'!K544),'Control Sample Data'!K544&lt;$B$1,'Control Sample Data'!K544&gt;0),'Control Sample Data'!K544,$B$1),"")</f>
        <v/>
      </c>
      <c r="X545" s="15" t="str">
        <f>IF(SUM('Control Sample Data'!L$3:L$98)&gt;10,IF(AND(ISNUMBER('Control Sample Data'!L544),'Control Sample Data'!L544&lt;$B$1,'Control Sample Data'!L544&gt;0),'Control Sample Data'!L544,$B$1),"")</f>
        <v/>
      </c>
      <c r="Y545" s="15" t="str">
        <f>IF(SUM('Control Sample Data'!M$3:M$98)&gt;10,IF(AND(ISNUMBER('Control Sample Data'!M544),'Control Sample Data'!M544&lt;$B$1,'Control Sample Data'!M544&gt;0),'Control Sample Data'!M544,$B$1),"")</f>
        <v/>
      </c>
      <c r="AT545" s="34" t="str">
        <f t="shared" si="440"/>
        <v/>
      </c>
      <c r="AU545" s="34" t="str">
        <f t="shared" si="441"/>
        <v/>
      </c>
      <c r="AV545" s="34" t="str">
        <f t="shared" si="442"/>
        <v/>
      </c>
      <c r="AW545" s="34" t="str">
        <f t="shared" si="443"/>
        <v/>
      </c>
      <c r="AX545" s="34" t="str">
        <f t="shared" si="444"/>
        <v/>
      </c>
      <c r="AY545" s="34" t="str">
        <f t="shared" si="445"/>
        <v/>
      </c>
      <c r="AZ545" s="34" t="str">
        <f t="shared" si="446"/>
        <v/>
      </c>
      <c r="BA545" s="34" t="str">
        <f t="shared" si="447"/>
        <v/>
      </c>
      <c r="BB545" s="34" t="str">
        <f t="shared" si="448"/>
        <v/>
      </c>
      <c r="BC545" s="34" t="str">
        <f t="shared" si="449"/>
        <v/>
      </c>
      <c r="BD545" s="34" t="str">
        <f t="shared" si="450"/>
        <v/>
      </c>
      <c r="BE545" s="34" t="str">
        <f t="shared" si="451"/>
        <v/>
      </c>
      <c r="BF545" s="34" t="str">
        <f t="shared" si="452"/>
        <v/>
      </c>
      <c r="BG545" s="34" t="str">
        <f t="shared" si="453"/>
        <v/>
      </c>
      <c r="BH545" s="34" t="str">
        <f t="shared" si="454"/>
        <v/>
      </c>
      <c r="BI545" s="34" t="str">
        <f t="shared" si="455"/>
        <v/>
      </c>
      <c r="BJ545" s="34" t="str">
        <f t="shared" si="456"/>
        <v/>
      </c>
      <c r="BK545" s="34" t="str">
        <f t="shared" si="457"/>
        <v/>
      </c>
      <c r="BL545" s="34" t="str">
        <f t="shared" si="458"/>
        <v/>
      </c>
      <c r="BM545" s="34" t="str">
        <f t="shared" si="459"/>
        <v/>
      </c>
      <c r="BN545" s="36" t="e">
        <f t="shared" si="461"/>
        <v>#DIV/0!</v>
      </c>
      <c r="BO545" s="36" t="e">
        <f t="shared" si="462"/>
        <v>#DIV/0!</v>
      </c>
      <c r="BP545" s="37" t="str">
        <f t="shared" si="463"/>
        <v/>
      </c>
      <c r="BQ545" s="37" t="str">
        <f t="shared" si="464"/>
        <v/>
      </c>
      <c r="BR545" s="37" t="str">
        <f t="shared" si="465"/>
        <v/>
      </c>
      <c r="BS545" s="37" t="str">
        <f t="shared" si="466"/>
        <v/>
      </c>
      <c r="BT545" s="37" t="str">
        <f t="shared" si="467"/>
        <v/>
      </c>
      <c r="BU545" s="37" t="str">
        <f t="shared" si="468"/>
        <v/>
      </c>
      <c r="BV545" s="37" t="str">
        <f t="shared" si="469"/>
        <v/>
      </c>
      <c r="BW545" s="37" t="str">
        <f t="shared" si="470"/>
        <v/>
      </c>
      <c r="BX545" s="37" t="str">
        <f t="shared" si="471"/>
        <v/>
      </c>
      <c r="BY545" s="37" t="str">
        <f t="shared" si="472"/>
        <v/>
      </c>
      <c r="BZ545" s="37" t="str">
        <f t="shared" si="473"/>
        <v/>
      </c>
      <c r="CA545" s="37" t="str">
        <f t="shared" si="474"/>
        <v/>
      </c>
      <c r="CB545" s="37" t="str">
        <f t="shared" si="475"/>
        <v/>
      </c>
      <c r="CC545" s="37" t="str">
        <f t="shared" si="476"/>
        <v/>
      </c>
      <c r="CD545" s="37" t="str">
        <f t="shared" si="477"/>
        <v/>
      </c>
      <c r="CE545" s="37" t="str">
        <f t="shared" si="478"/>
        <v/>
      </c>
      <c r="CF545" s="37" t="str">
        <f t="shared" si="479"/>
        <v/>
      </c>
      <c r="CG545" s="37" t="str">
        <f t="shared" si="480"/>
        <v/>
      </c>
      <c r="CH545" s="37" t="str">
        <f t="shared" si="481"/>
        <v/>
      </c>
      <c r="CI545" s="37" t="str">
        <f t="shared" si="482"/>
        <v/>
      </c>
    </row>
    <row r="546" spans="1:87" ht="12.75">
      <c r="A546" s="16"/>
      <c r="B546" s="14" t="str">
        <f>'Gene Table'!E545</f>
        <v>EHMT2</v>
      </c>
      <c r="C546" s="14" t="s">
        <v>257</v>
      </c>
      <c r="D546" s="15" t="str">
        <f>IF(SUM('Test Sample Data'!D$3:D$98)&gt;10,IF(AND(ISNUMBER('Test Sample Data'!D545),'Test Sample Data'!D545&lt;$B$1,'Test Sample Data'!D545&gt;0),'Test Sample Data'!D545,$B$1),"")</f>
        <v/>
      </c>
      <c r="E546" s="15" t="str">
        <f>IF(SUM('Test Sample Data'!E$3:E$98)&gt;10,IF(AND(ISNUMBER('Test Sample Data'!E545),'Test Sample Data'!E545&lt;$B$1,'Test Sample Data'!E545&gt;0),'Test Sample Data'!E545,$B$1),"")</f>
        <v/>
      </c>
      <c r="F546" s="15" t="str">
        <f>IF(SUM('Test Sample Data'!F$3:F$98)&gt;10,IF(AND(ISNUMBER('Test Sample Data'!F545),'Test Sample Data'!F545&lt;$B$1,'Test Sample Data'!F545&gt;0),'Test Sample Data'!F545,$B$1),"")</f>
        <v/>
      </c>
      <c r="G546" s="15" t="str">
        <f>IF(SUM('Test Sample Data'!G$3:G$98)&gt;10,IF(AND(ISNUMBER('Test Sample Data'!G545),'Test Sample Data'!G545&lt;$B$1,'Test Sample Data'!G545&gt;0),'Test Sample Data'!G545,$B$1),"")</f>
        <v/>
      </c>
      <c r="H546" s="15" t="str">
        <f>IF(SUM('Test Sample Data'!H$3:H$98)&gt;10,IF(AND(ISNUMBER('Test Sample Data'!H545),'Test Sample Data'!H545&lt;$B$1,'Test Sample Data'!H545&gt;0),'Test Sample Data'!H545,$B$1),"")</f>
        <v/>
      </c>
      <c r="I546" s="15" t="str">
        <f>IF(SUM('Test Sample Data'!I$3:I$98)&gt;10,IF(AND(ISNUMBER('Test Sample Data'!I545),'Test Sample Data'!I545&lt;$B$1,'Test Sample Data'!I545&gt;0),'Test Sample Data'!I545,$B$1),"")</f>
        <v/>
      </c>
      <c r="J546" s="15" t="str">
        <f>IF(SUM('Test Sample Data'!J$3:J$98)&gt;10,IF(AND(ISNUMBER('Test Sample Data'!J545),'Test Sample Data'!J545&lt;$B$1,'Test Sample Data'!J545&gt;0),'Test Sample Data'!J545,$B$1),"")</f>
        <v/>
      </c>
      <c r="K546" s="15" t="str">
        <f>IF(SUM('Test Sample Data'!K$3:K$98)&gt;10,IF(AND(ISNUMBER('Test Sample Data'!K545),'Test Sample Data'!K545&lt;$B$1,'Test Sample Data'!K545&gt;0),'Test Sample Data'!K545,$B$1),"")</f>
        <v/>
      </c>
      <c r="L546" s="15" t="str">
        <f>IF(SUM('Test Sample Data'!L$3:L$98)&gt;10,IF(AND(ISNUMBER('Test Sample Data'!L545),'Test Sample Data'!L545&lt;$B$1,'Test Sample Data'!L545&gt;0),'Test Sample Data'!L545,$B$1),"")</f>
        <v/>
      </c>
      <c r="M546" s="15" t="str">
        <f>IF(SUM('Test Sample Data'!M$3:M$98)&gt;10,IF(AND(ISNUMBER('Test Sample Data'!M545),'Test Sample Data'!M545&lt;$B$1,'Test Sample Data'!M545&gt;0),'Test Sample Data'!M545,$B$1),"")</f>
        <v/>
      </c>
      <c r="N546" s="15" t="str">
        <f>'Gene Table'!E545</f>
        <v>EHMT2</v>
      </c>
      <c r="O546" s="14" t="s">
        <v>257</v>
      </c>
      <c r="P546" s="15" t="str">
        <f>IF(SUM('Control Sample Data'!D$3:D$98)&gt;10,IF(AND(ISNUMBER('Control Sample Data'!D545),'Control Sample Data'!D545&lt;$B$1,'Control Sample Data'!D545&gt;0),'Control Sample Data'!D545,$B$1),"")</f>
        <v/>
      </c>
      <c r="Q546" s="15" t="str">
        <f>IF(SUM('Control Sample Data'!E$3:E$98)&gt;10,IF(AND(ISNUMBER('Control Sample Data'!E545),'Control Sample Data'!E545&lt;$B$1,'Control Sample Data'!E545&gt;0),'Control Sample Data'!E545,$B$1),"")</f>
        <v/>
      </c>
      <c r="R546" s="15" t="str">
        <f>IF(SUM('Control Sample Data'!F$3:F$98)&gt;10,IF(AND(ISNUMBER('Control Sample Data'!F545),'Control Sample Data'!F545&lt;$B$1,'Control Sample Data'!F545&gt;0),'Control Sample Data'!F545,$B$1),"")</f>
        <v/>
      </c>
      <c r="S546" s="15" t="str">
        <f>IF(SUM('Control Sample Data'!G$3:G$98)&gt;10,IF(AND(ISNUMBER('Control Sample Data'!G545),'Control Sample Data'!G545&lt;$B$1,'Control Sample Data'!G545&gt;0),'Control Sample Data'!G545,$B$1),"")</f>
        <v/>
      </c>
      <c r="T546" s="15" t="str">
        <f>IF(SUM('Control Sample Data'!H$3:H$98)&gt;10,IF(AND(ISNUMBER('Control Sample Data'!H545),'Control Sample Data'!H545&lt;$B$1,'Control Sample Data'!H545&gt;0),'Control Sample Data'!H545,$B$1),"")</f>
        <v/>
      </c>
      <c r="U546" s="15" t="str">
        <f>IF(SUM('Control Sample Data'!I$3:I$98)&gt;10,IF(AND(ISNUMBER('Control Sample Data'!I545),'Control Sample Data'!I545&lt;$B$1,'Control Sample Data'!I545&gt;0),'Control Sample Data'!I545,$B$1),"")</f>
        <v/>
      </c>
      <c r="V546" s="15" t="str">
        <f>IF(SUM('Control Sample Data'!J$3:J$98)&gt;10,IF(AND(ISNUMBER('Control Sample Data'!J545),'Control Sample Data'!J545&lt;$B$1,'Control Sample Data'!J545&gt;0),'Control Sample Data'!J545,$B$1),"")</f>
        <v/>
      </c>
      <c r="W546" s="15" t="str">
        <f>IF(SUM('Control Sample Data'!K$3:K$98)&gt;10,IF(AND(ISNUMBER('Control Sample Data'!K545),'Control Sample Data'!K545&lt;$B$1,'Control Sample Data'!K545&gt;0),'Control Sample Data'!K545,$B$1),"")</f>
        <v/>
      </c>
      <c r="X546" s="15" t="str">
        <f>IF(SUM('Control Sample Data'!L$3:L$98)&gt;10,IF(AND(ISNUMBER('Control Sample Data'!L545),'Control Sample Data'!L545&lt;$B$1,'Control Sample Data'!L545&gt;0),'Control Sample Data'!L545,$B$1),"")</f>
        <v/>
      </c>
      <c r="Y546" s="15" t="str">
        <f>IF(SUM('Control Sample Data'!M$3:M$98)&gt;10,IF(AND(ISNUMBER('Control Sample Data'!M545),'Control Sample Data'!M545&lt;$B$1,'Control Sample Data'!M545&gt;0),'Control Sample Data'!M545,$B$1),"")</f>
        <v/>
      </c>
      <c r="AT546" s="34" t="str">
        <f t="shared" si="440"/>
        <v/>
      </c>
      <c r="AU546" s="34" t="str">
        <f t="shared" si="441"/>
        <v/>
      </c>
      <c r="AV546" s="34" t="str">
        <f t="shared" si="442"/>
        <v/>
      </c>
      <c r="AW546" s="34" t="str">
        <f t="shared" si="443"/>
        <v/>
      </c>
      <c r="AX546" s="34" t="str">
        <f t="shared" si="444"/>
        <v/>
      </c>
      <c r="AY546" s="34" t="str">
        <f t="shared" si="445"/>
        <v/>
      </c>
      <c r="AZ546" s="34" t="str">
        <f t="shared" si="446"/>
        <v/>
      </c>
      <c r="BA546" s="34" t="str">
        <f t="shared" si="447"/>
        <v/>
      </c>
      <c r="BB546" s="34" t="str">
        <f t="shared" si="448"/>
        <v/>
      </c>
      <c r="BC546" s="34" t="str">
        <f t="shared" si="449"/>
        <v/>
      </c>
      <c r="BD546" s="34" t="str">
        <f t="shared" si="450"/>
        <v/>
      </c>
      <c r="BE546" s="34" t="str">
        <f t="shared" si="451"/>
        <v/>
      </c>
      <c r="BF546" s="34" t="str">
        <f t="shared" si="452"/>
        <v/>
      </c>
      <c r="BG546" s="34" t="str">
        <f t="shared" si="453"/>
        <v/>
      </c>
      <c r="BH546" s="34" t="str">
        <f t="shared" si="454"/>
        <v/>
      </c>
      <c r="BI546" s="34" t="str">
        <f t="shared" si="455"/>
        <v/>
      </c>
      <c r="BJ546" s="34" t="str">
        <f t="shared" si="456"/>
        <v/>
      </c>
      <c r="BK546" s="34" t="str">
        <f t="shared" si="457"/>
        <v/>
      </c>
      <c r="BL546" s="34" t="str">
        <f t="shared" si="458"/>
        <v/>
      </c>
      <c r="BM546" s="34" t="str">
        <f t="shared" si="459"/>
        <v/>
      </c>
      <c r="BN546" s="36" t="e">
        <f t="shared" si="461"/>
        <v>#DIV/0!</v>
      </c>
      <c r="BO546" s="36" t="e">
        <f t="shared" si="462"/>
        <v>#DIV/0!</v>
      </c>
      <c r="BP546" s="37" t="str">
        <f t="shared" si="463"/>
        <v/>
      </c>
      <c r="BQ546" s="37" t="str">
        <f t="shared" si="464"/>
        <v/>
      </c>
      <c r="BR546" s="37" t="str">
        <f t="shared" si="465"/>
        <v/>
      </c>
      <c r="BS546" s="37" t="str">
        <f t="shared" si="466"/>
        <v/>
      </c>
      <c r="BT546" s="37" t="str">
        <f t="shared" si="467"/>
        <v/>
      </c>
      <c r="BU546" s="37" t="str">
        <f t="shared" si="468"/>
        <v/>
      </c>
      <c r="BV546" s="37" t="str">
        <f t="shared" si="469"/>
        <v/>
      </c>
      <c r="BW546" s="37" t="str">
        <f t="shared" si="470"/>
        <v/>
      </c>
      <c r="BX546" s="37" t="str">
        <f t="shared" si="471"/>
        <v/>
      </c>
      <c r="BY546" s="37" t="str">
        <f t="shared" si="472"/>
        <v/>
      </c>
      <c r="BZ546" s="37" t="str">
        <f t="shared" si="473"/>
        <v/>
      </c>
      <c r="CA546" s="37" t="str">
        <f t="shared" si="474"/>
        <v/>
      </c>
      <c r="CB546" s="37" t="str">
        <f t="shared" si="475"/>
        <v/>
      </c>
      <c r="CC546" s="37" t="str">
        <f t="shared" si="476"/>
        <v/>
      </c>
      <c r="CD546" s="37" t="str">
        <f t="shared" si="477"/>
        <v/>
      </c>
      <c r="CE546" s="37" t="str">
        <f t="shared" si="478"/>
        <v/>
      </c>
      <c r="CF546" s="37" t="str">
        <f t="shared" si="479"/>
        <v/>
      </c>
      <c r="CG546" s="37" t="str">
        <f t="shared" si="480"/>
        <v/>
      </c>
      <c r="CH546" s="37" t="str">
        <f t="shared" si="481"/>
        <v/>
      </c>
      <c r="CI546" s="37" t="str">
        <f t="shared" si="482"/>
        <v/>
      </c>
    </row>
    <row r="547" spans="1:87" ht="12.75">
      <c r="A547" s="16"/>
      <c r="B547" s="14" t="str">
        <f>'Gene Table'!E546</f>
        <v>MAGED2</v>
      </c>
      <c r="C547" s="14" t="s">
        <v>261</v>
      </c>
      <c r="D547" s="15" t="str">
        <f>IF(SUM('Test Sample Data'!D$3:D$98)&gt;10,IF(AND(ISNUMBER('Test Sample Data'!D546),'Test Sample Data'!D546&lt;$B$1,'Test Sample Data'!D546&gt;0),'Test Sample Data'!D546,$B$1),"")</f>
        <v/>
      </c>
      <c r="E547" s="15" t="str">
        <f>IF(SUM('Test Sample Data'!E$3:E$98)&gt;10,IF(AND(ISNUMBER('Test Sample Data'!E546),'Test Sample Data'!E546&lt;$B$1,'Test Sample Data'!E546&gt;0),'Test Sample Data'!E546,$B$1),"")</f>
        <v/>
      </c>
      <c r="F547" s="15" t="str">
        <f>IF(SUM('Test Sample Data'!F$3:F$98)&gt;10,IF(AND(ISNUMBER('Test Sample Data'!F546),'Test Sample Data'!F546&lt;$B$1,'Test Sample Data'!F546&gt;0),'Test Sample Data'!F546,$B$1),"")</f>
        <v/>
      </c>
      <c r="G547" s="15" t="str">
        <f>IF(SUM('Test Sample Data'!G$3:G$98)&gt;10,IF(AND(ISNUMBER('Test Sample Data'!G546),'Test Sample Data'!G546&lt;$B$1,'Test Sample Data'!G546&gt;0),'Test Sample Data'!G546,$B$1),"")</f>
        <v/>
      </c>
      <c r="H547" s="15" t="str">
        <f>IF(SUM('Test Sample Data'!H$3:H$98)&gt;10,IF(AND(ISNUMBER('Test Sample Data'!H546),'Test Sample Data'!H546&lt;$B$1,'Test Sample Data'!H546&gt;0),'Test Sample Data'!H546,$B$1),"")</f>
        <v/>
      </c>
      <c r="I547" s="15" t="str">
        <f>IF(SUM('Test Sample Data'!I$3:I$98)&gt;10,IF(AND(ISNUMBER('Test Sample Data'!I546),'Test Sample Data'!I546&lt;$B$1,'Test Sample Data'!I546&gt;0),'Test Sample Data'!I546,$B$1),"")</f>
        <v/>
      </c>
      <c r="J547" s="15" t="str">
        <f>IF(SUM('Test Sample Data'!J$3:J$98)&gt;10,IF(AND(ISNUMBER('Test Sample Data'!J546),'Test Sample Data'!J546&lt;$B$1,'Test Sample Data'!J546&gt;0),'Test Sample Data'!J546,$B$1),"")</f>
        <v/>
      </c>
      <c r="K547" s="15" t="str">
        <f>IF(SUM('Test Sample Data'!K$3:K$98)&gt;10,IF(AND(ISNUMBER('Test Sample Data'!K546),'Test Sample Data'!K546&lt;$B$1,'Test Sample Data'!K546&gt;0),'Test Sample Data'!K546,$B$1),"")</f>
        <v/>
      </c>
      <c r="L547" s="15" t="str">
        <f>IF(SUM('Test Sample Data'!L$3:L$98)&gt;10,IF(AND(ISNUMBER('Test Sample Data'!L546),'Test Sample Data'!L546&lt;$B$1,'Test Sample Data'!L546&gt;0),'Test Sample Data'!L546,$B$1),"")</f>
        <v/>
      </c>
      <c r="M547" s="15" t="str">
        <f>IF(SUM('Test Sample Data'!M$3:M$98)&gt;10,IF(AND(ISNUMBER('Test Sample Data'!M546),'Test Sample Data'!M546&lt;$B$1,'Test Sample Data'!M546&gt;0),'Test Sample Data'!M546,$B$1),"")</f>
        <v/>
      </c>
      <c r="N547" s="15" t="str">
        <f>'Gene Table'!E546</f>
        <v>MAGED2</v>
      </c>
      <c r="O547" s="14" t="s">
        <v>261</v>
      </c>
      <c r="P547" s="15" t="str">
        <f>IF(SUM('Control Sample Data'!D$3:D$98)&gt;10,IF(AND(ISNUMBER('Control Sample Data'!D546),'Control Sample Data'!D546&lt;$B$1,'Control Sample Data'!D546&gt;0),'Control Sample Data'!D546,$B$1),"")</f>
        <v/>
      </c>
      <c r="Q547" s="15" t="str">
        <f>IF(SUM('Control Sample Data'!E$3:E$98)&gt;10,IF(AND(ISNUMBER('Control Sample Data'!E546),'Control Sample Data'!E546&lt;$B$1,'Control Sample Data'!E546&gt;0),'Control Sample Data'!E546,$B$1),"")</f>
        <v/>
      </c>
      <c r="R547" s="15" t="str">
        <f>IF(SUM('Control Sample Data'!F$3:F$98)&gt;10,IF(AND(ISNUMBER('Control Sample Data'!F546),'Control Sample Data'!F546&lt;$B$1,'Control Sample Data'!F546&gt;0),'Control Sample Data'!F546,$B$1),"")</f>
        <v/>
      </c>
      <c r="S547" s="15" t="str">
        <f>IF(SUM('Control Sample Data'!G$3:G$98)&gt;10,IF(AND(ISNUMBER('Control Sample Data'!G546),'Control Sample Data'!G546&lt;$B$1,'Control Sample Data'!G546&gt;0),'Control Sample Data'!G546,$B$1),"")</f>
        <v/>
      </c>
      <c r="T547" s="15" t="str">
        <f>IF(SUM('Control Sample Data'!H$3:H$98)&gt;10,IF(AND(ISNUMBER('Control Sample Data'!H546),'Control Sample Data'!H546&lt;$B$1,'Control Sample Data'!H546&gt;0),'Control Sample Data'!H546,$B$1),"")</f>
        <v/>
      </c>
      <c r="U547" s="15" t="str">
        <f>IF(SUM('Control Sample Data'!I$3:I$98)&gt;10,IF(AND(ISNUMBER('Control Sample Data'!I546),'Control Sample Data'!I546&lt;$B$1,'Control Sample Data'!I546&gt;0),'Control Sample Data'!I546,$B$1),"")</f>
        <v/>
      </c>
      <c r="V547" s="15" t="str">
        <f>IF(SUM('Control Sample Data'!J$3:J$98)&gt;10,IF(AND(ISNUMBER('Control Sample Data'!J546),'Control Sample Data'!J546&lt;$B$1,'Control Sample Data'!J546&gt;0),'Control Sample Data'!J546,$B$1),"")</f>
        <v/>
      </c>
      <c r="W547" s="15" t="str">
        <f>IF(SUM('Control Sample Data'!K$3:K$98)&gt;10,IF(AND(ISNUMBER('Control Sample Data'!K546),'Control Sample Data'!K546&lt;$B$1,'Control Sample Data'!K546&gt;0),'Control Sample Data'!K546,$B$1),"")</f>
        <v/>
      </c>
      <c r="X547" s="15" t="str">
        <f>IF(SUM('Control Sample Data'!L$3:L$98)&gt;10,IF(AND(ISNUMBER('Control Sample Data'!L546),'Control Sample Data'!L546&lt;$B$1,'Control Sample Data'!L546&gt;0),'Control Sample Data'!L546,$B$1),"")</f>
        <v/>
      </c>
      <c r="Y547" s="15" t="str">
        <f>IF(SUM('Control Sample Data'!M$3:M$98)&gt;10,IF(AND(ISNUMBER('Control Sample Data'!M546),'Control Sample Data'!M546&lt;$B$1,'Control Sample Data'!M546&gt;0),'Control Sample Data'!M546,$B$1),"")</f>
        <v/>
      </c>
      <c r="AT547" s="34" t="str">
        <f t="shared" si="440"/>
        <v/>
      </c>
      <c r="AU547" s="34" t="str">
        <f t="shared" si="441"/>
        <v/>
      </c>
      <c r="AV547" s="34" t="str">
        <f t="shared" si="442"/>
        <v/>
      </c>
      <c r="AW547" s="34" t="str">
        <f t="shared" si="443"/>
        <v/>
      </c>
      <c r="AX547" s="34" t="str">
        <f t="shared" si="444"/>
        <v/>
      </c>
      <c r="AY547" s="34" t="str">
        <f t="shared" si="445"/>
        <v/>
      </c>
      <c r="AZ547" s="34" t="str">
        <f t="shared" si="446"/>
        <v/>
      </c>
      <c r="BA547" s="34" t="str">
        <f t="shared" si="447"/>
        <v/>
      </c>
      <c r="BB547" s="34" t="str">
        <f t="shared" si="448"/>
        <v/>
      </c>
      <c r="BC547" s="34" t="str">
        <f t="shared" si="449"/>
        <v/>
      </c>
      <c r="BD547" s="34" t="str">
        <f t="shared" si="450"/>
        <v/>
      </c>
      <c r="BE547" s="34" t="str">
        <f t="shared" si="451"/>
        <v/>
      </c>
      <c r="BF547" s="34" t="str">
        <f t="shared" si="452"/>
        <v/>
      </c>
      <c r="BG547" s="34" t="str">
        <f t="shared" si="453"/>
        <v/>
      </c>
      <c r="BH547" s="34" t="str">
        <f t="shared" si="454"/>
        <v/>
      </c>
      <c r="BI547" s="34" t="str">
        <f t="shared" si="455"/>
        <v/>
      </c>
      <c r="BJ547" s="34" t="str">
        <f t="shared" si="456"/>
        <v/>
      </c>
      <c r="BK547" s="34" t="str">
        <f t="shared" si="457"/>
        <v/>
      </c>
      <c r="BL547" s="34" t="str">
        <f t="shared" si="458"/>
        <v/>
      </c>
      <c r="BM547" s="34" t="str">
        <f t="shared" si="459"/>
        <v/>
      </c>
      <c r="BN547" s="36" t="e">
        <f t="shared" si="461"/>
        <v>#DIV/0!</v>
      </c>
      <c r="BO547" s="36" t="e">
        <f t="shared" si="462"/>
        <v>#DIV/0!</v>
      </c>
      <c r="BP547" s="37" t="str">
        <f t="shared" si="463"/>
        <v/>
      </c>
      <c r="BQ547" s="37" t="str">
        <f t="shared" si="464"/>
        <v/>
      </c>
      <c r="BR547" s="37" t="str">
        <f t="shared" si="465"/>
        <v/>
      </c>
      <c r="BS547" s="37" t="str">
        <f t="shared" si="466"/>
        <v/>
      </c>
      <c r="BT547" s="37" t="str">
        <f t="shared" si="467"/>
        <v/>
      </c>
      <c r="BU547" s="37" t="str">
        <f t="shared" si="468"/>
        <v/>
      </c>
      <c r="BV547" s="37" t="str">
        <f t="shared" si="469"/>
        <v/>
      </c>
      <c r="BW547" s="37" t="str">
        <f t="shared" si="470"/>
        <v/>
      </c>
      <c r="BX547" s="37" t="str">
        <f t="shared" si="471"/>
        <v/>
      </c>
      <c r="BY547" s="37" t="str">
        <f t="shared" si="472"/>
        <v/>
      </c>
      <c r="BZ547" s="37" t="str">
        <f t="shared" si="473"/>
        <v/>
      </c>
      <c r="CA547" s="37" t="str">
        <f t="shared" si="474"/>
        <v/>
      </c>
      <c r="CB547" s="37" t="str">
        <f t="shared" si="475"/>
        <v/>
      </c>
      <c r="CC547" s="37" t="str">
        <f t="shared" si="476"/>
        <v/>
      </c>
      <c r="CD547" s="37" t="str">
        <f t="shared" si="477"/>
        <v/>
      </c>
      <c r="CE547" s="37" t="str">
        <f t="shared" si="478"/>
        <v/>
      </c>
      <c r="CF547" s="37" t="str">
        <f t="shared" si="479"/>
        <v/>
      </c>
      <c r="CG547" s="37" t="str">
        <f t="shared" si="480"/>
        <v/>
      </c>
      <c r="CH547" s="37" t="str">
        <f t="shared" si="481"/>
        <v/>
      </c>
      <c r="CI547" s="37" t="str">
        <f t="shared" si="482"/>
        <v/>
      </c>
    </row>
    <row r="548" spans="1:87" ht="12.75">
      <c r="A548" s="16"/>
      <c r="B548" s="14" t="str">
        <f>'Gene Table'!E547</f>
        <v>PPP1R13L</v>
      </c>
      <c r="C548" s="14" t="s">
        <v>265</v>
      </c>
      <c r="D548" s="15" t="str">
        <f>IF(SUM('Test Sample Data'!D$3:D$98)&gt;10,IF(AND(ISNUMBER('Test Sample Data'!D547),'Test Sample Data'!D547&lt;$B$1,'Test Sample Data'!D547&gt;0),'Test Sample Data'!D547,$B$1),"")</f>
        <v/>
      </c>
      <c r="E548" s="15" t="str">
        <f>IF(SUM('Test Sample Data'!E$3:E$98)&gt;10,IF(AND(ISNUMBER('Test Sample Data'!E547),'Test Sample Data'!E547&lt;$B$1,'Test Sample Data'!E547&gt;0),'Test Sample Data'!E547,$B$1),"")</f>
        <v/>
      </c>
      <c r="F548" s="15" t="str">
        <f>IF(SUM('Test Sample Data'!F$3:F$98)&gt;10,IF(AND(ISNUMBER('Test Sample Data'!F547),'Test Sample Data'!F547&lt;$B$1,'Test Sample Data'!F547&gt;0),'Test Sample Data'!F547,$B$1),"")</f>
        <v/>
      </c>
      <c r="G548" s="15" t="str">
        <f>IF(SUM('Test Sample Data'!G$3:G$98)&gt;10,IF(AND(ISNUMBER('Test Sample Data'!G547),'Test Sample Data'!G547&lt;$B$1,'Test Sample Data'!G547&gt;0),'Test Sample Data'!G547,$B$1),"")</f>
        <v/>
      </c>
      <c r="H548" s="15" t="str">
        <f>IF(SUM('Test Sample Data'!H$3:H$98)&gt;10,IF(AND(ISNUMBER('Test Sample Data'!H547),'Test Sample Data'!H547&lt;$B$1,'Test Sample Data'!H547&gt;0),'Test Sample Data'!H547,$B$1),"")</f>
        <v/>
      </c>
      <c r="I548" s="15" t="str">
        <f>IF(SUM('Test Sample Data'!I$3:I$98)&gt;10,IF(AND(ISNUMBER('Test Sample Data'!I547),'Test Sample Data'!I547&lt;$B$1,'Test Sample Data'!I547&gt;0),'Test Sample Data'!I547,$B$1),"")</f>
        <v/>
      </c>
      <c r="J548" s="15" t="str">
        <f>IF(SUM('Test Sample Data'!J$3:J$98)&gt;10,IF(AND(ISNUMBER('Test Sample Data'!J547),'Test Sample Data'!J547&lt;$B$1,'Test Sample Data'!J547&gt;0),'Test Sample Data'!J547,$B$1),"")</f>
        <v/>
      </c>
      <c r="K548" s="15" t="str">
        <f>IF(SUM('Test Sample Data'!K$3:K$98)&gt;10,IF(AND(ISNUMBER('Test Sample Data'!K547),'Test Sample Data'!K547&lt;$B$1,'Test Sample Data'!K547&gt;0),'Test Sample Data'!K547,$B$1),"")</f>
        <v/>
      </c>
      <c r="L548" s="15" t="str">
        <f>IF(SUM('Test Sample Data'!L$3:L$98)&gt;10,IF(AND(ISNUMBER('Test Sample Data'!L547),'Test Sample Data'!L547&lt;$B$1,'Test Sample Data'!L547&gt;0),'Test Sample Data'!L547,$B$1),"")</f>
        <v/>
      </c>
      <c r="M548" s="15" t="str">
        <f>IF(SUM('Test Sample Data'!M$3:M$98)&gt;10,IF(AND(ISNUMBER('Test Sample Data'!M547),'Test Sample Data'!M547&lt;$B$1,'Test Sample Data'!M547&gt;0),'Test Sample Data'!M547,$B$1),"")</f>
        <v/>
      </c>
      <c r="N548" s="15" t="str">
        <f>'Gene Table'!E547</f>
        <v>PPP1R13L</v>
      </c>
      <c r="O548" s="14" t="s">
        <v>265</v>
      </c>
      <c r="P548" s="15" t="str">
        <f>IF(SUM('Control Sample Data'!D$3:D$98)&gt;10,IF(AND(ISNUMBER('Control Sample Data'!D547),'Control Sample Data'!D547&lt;$B$1,'Control Sample Data'!D547&gt;0),'Control Sample Data'!D547,$B$1),"")</f>
        <v/>
      </c>
      <c r="Q548" s="15" t="str">
        <f>IF(SUM('Control Sample Data'!E$3:E$98)&gt;10,IF(AND(ISNUMBER('Control Sample Data'!E547),'Control Sample Data'!E547&lt;$B$1,'Control Sample Data'!E547&gt;0),'Control Sample Data'!E547,$B$1),"")</f>
        <v/>
      </c>
      <c r="R548" s="15" t="str">
        <f>IF(SUM('Control Sample Data'!F$3:F$98)&gt;10,IF(AND(ISNUMBER('Control Sample Data'!F547),'Control Sample Data'!F547&lt;$B$1,'Control Sample Data'!F547&gt;0),'Control Sample Data'!F547,$B$1),"")</f>
        <v/>
      </c>
      <c r="S548" s="15" t="str">
        <f>IF(SUM('Control Sample Data'!G$3:G$98)&gt;10,IF(AND(ISNUMBER('Control Sample Data'!G547),'Control Sample Data'!G547&lt;$B$1,'Control Sample Data'!G547&gt;0),'Control Sample Data'!G547,$B$1),"")</f>
        <v/>
      </c>
      <c r="T548" s="15" t="str">
        <f>IF(SUM('Control Sample Data'!H$3:H$98)&gt;10,IF(AND(ISNUMBER('Control Sample Data'!H547),'Control Sample Data'!H547&lt;$B$1,'Control Sample Data'!H547&gt;0),'Control Sample Data'!H547,$B$1),"")</f>
        <v/>
      </c>
      <c r="U548" s="15" t="str">
        <f>IF(SUM('Control Sample Data'!I$3:I$98)&gt;10,IF(AND(ISNUMBER('Control Sample Data'!I547),'Control Sample Data'!I547&lt;$B$1,'Control Sample Data'!I547&gt;0),'Control Sample Data'!I547,$B$1),"")</f>
        <v/>
      </c>
      <c r="V548" s="15" t="str">
        <f>IF(SUM('Control Sample Data'!J$3:J$98)&gt;10,IF(AND(ISNUMBER('Control Sample Data'!J547),'Control Sample Data'!J547&lt;$B$1,'Control Sample Data'!J547&gt;0),'Control Sample Data'!J547,$B$1),"")</f>
        <v/>
      </c>
      <c r="W548" s="15" t="str">
        <f>IF(SUM('Control Sample Data'!K$3:K$98)&gt;10,IF(AND(ISNUMBER('Control Sample Data'!K547),'Control Sample Data'!K547&lt;$B$1,'Control Sample Data'!K547&gt;0),'Control Sample Data'!K547,$B$1),"")</f>
        <v/>
      </c>
      <c r="X548" s="15" t="str">
        <f>IF(SUM('Control Sample Data'!L$3:L$98)&gt;10,IF(AND(ISNUMBER('Control Sample Data'!L547),'Control Sample Data'!L547&lt;$B$1,'Control Sample Data'!L547&gt;0),'Control Sample Data'!L547,$B$1),"")</f>
        <v/>
      </c>
      <c r="Y548" s="15" t="str">
        <f>IF(SUM('Control Sample Data'!M$3:M$98)&gt;10,IF(AND(ISNUMBER('Control Sample Data'!M547),'Control Sample Data'!M547&lt;$B$1,'Control Sample Data'!M547&gt;0),'Control Sample Data'!M547,$B$1),"")</f>
        <v/>
      </c>
      <c r="AT548" s="34" t="str">
        <f t="shared" si="440"/>
        <v/>
      </c>
      <c r="AU548" s="34" t="str">
        <f t="shared" si="441"/>
        <v/>
      </c>
      <c r="AV548" s="34" t="str">
        <f t="shared" si="442"/>
        <v/>
      </c>
      <c r="AW548" s="34" t="str">
        <f t="shared" si="443"/>
        <v/>
      </c>
      <c r="AX548" s="34" t="str">
        <f t="shared" si="444"/>
        <v/>
      </c>
      <c r="AY548" s="34" t="str">
        <f t="shared" si="445"/>
        <v/>
      </c>
      <c r="AZ548" s="34" t="str">
        <f t="shared" si="446"/>
        <v/>
      </c>
      <c r="BA548" s="34" t="str">
        <f t="shared" si="447"/>
        <v/>
      </c>
      <c r="BB548" s="34" t="str">
        <f t="shared" si="448"/>
        <v/>
      </c>
      <c r="BC548" s="34" t="str">
        <f t="shared" si="449"/>
        <v/>
      </c>
      <c r="BD548" s="34" t="str">
        <f t="shared" si="450"/>
        <v/>
      </c>
      <c r="BE548" s="34" t="str">
        <f t="shared" si="451"/>
        <v/>
      </c>
      <c r="BF548" s="34" t="str">
        <f t="shared" si="452"/>
        <v/>
      </c>
      <c r="BG548" s="34" t="str">
        <f t="shared" si="453"/>
        <v/>
      </c>
      <c r="BH548" s="34" t="str">
        <f t="shared" si="454"/>
        <v/>
      </c>
      <c r="BI548" s="34" t="str">
        <f t="shared" si="455"/>
        <v/>
      </c>
      <c r="BJ548" s="34" t="str">
        <f t="shared" si="456"/>
        <v/>
      </c>
      <c r="BK548" s="34" t="str">
        <f t="shared" si="457"/>
        <v/>
      </c>
      <c r="BL548" s="34" t="str">
        <f t="shared" si="458"/>
        <v/>
      </c>
      <c r="BM548" s="34" t="str">
        <f t="shared" si="459"/>
        <v/>
      </c>
      <c r="BN548" s="36" t="e">
        <f t="shared" si="461"/>
        <v>#DIV/0!</v>
      </c>
      <c r="BO548" s="36" t="e">
        <f t="shared" si="462"/>
        <v>#DIV/0!</v>
      </c>
      <c r="BP548" s="37" t="str">
        <f t="shared" si="463"/>
        <v/>
      </c>
      <c r="BQ548" s="37" t="str">
        <f t="shared" si="464"/>
        <v/>
      </c>
      <c r="BR548" s="37" t="str">
        <f t="shared" si="465"/>
        <v/>
      </c>
      <c r="BS548" s="37" t="str">
        <f t="shared" si="466"/>
        <v/>
      </c>
      <c r="BT548" s="37" t="str">
        <f t="shared" si="467"/>
        <v/>
      </c>
      <c r="BU548" s="37" t="str">
        <f t="shared" si="468"/>
        <v/>
      </c>
      <c r="BV548" s="37" t="str">
        <f t="shared" si="469"/>
        <v/>
      </c>
      <c r="BW548" s="37" t="str">
        <f t="shared" si="470"/>
        <v/>
      </c>
      <c r="BX548" s="37" t="str">
        <f t="shared" si="471"/>
        <v/>
      </c>
      <c r="BY548" s="37" t="str">
        <f t="shared" si="472"/>
        <v/>
      </c>
      <c r="BZ548" s="37" t="str">
        <f t="shared" si="473"/>
        <v/>
      </c>
      <c r="CA548" s="37" t="str">
        <f t="shared" si="474"/>
        <v/>
      </c>
      <c r="CB548" s="37" t="str">
        <f t="shared" si="475"/>
        <v/>
      </c>
      <c r="CC548" s="37" t="str">
        <f t="shared" si="476"/>
        <v/>
      </c>
      <c r="CD548" s="37" t="str">
        <f t="shared" si="477"/>
        <v/>
      </c>
      <c r="CE548" s="37" t="str">
        <f t="shared" si="478"/>
        <v/>
      </c>
      <c r="CF548" s="37" t="str">
        <f t="shared" si="479"/>
        <v/>
      </c>
      <c r="CG548" s="37" t="str">
        <f t="shared" si="480"/>
        <v/>
      </c>
      <c r="CH548" s="37" t="str">
        <f t="shared" si="481"/>
        <v/>
      </c>
      <c r="CI548" s="37" t="str">
        <f t="shared" si="482"/>
        <v/>
      </c>
    </row>
    <row r="549" spans="1:87" ht="12.75">
      <c r="A549" s="16"/>
      <c r="B549" s="14" t="str">
        <f>'Gene Table'!E548</f>
        <v>ALDH1L1</v>
      </c>
      <c r="C549" s="14" t="s">
        <v>269</v>
      </c>
      <c r="D549" s="15" t="str">
        <f>IF(SUM('Test Sample Data'!D$3:D$98)&gt;10,IF(AND(ISNUMBER('Test Sample Data'!D548),'Test Sample Data'!D548&lt;$B$1,'Test Sample Data'!D548&gt;0),'Test Sample Data'!D548,$B$1),"")</f>
        <v/>
      </c>
      <c r="E549" s="15" t="str">
        <f>IF(SUM('Test Sample Data'!E$3:E$98)&gt;10,IF(AND(ISNUMBER('Test Sample Data'!E548),'Test Sample Data'!E548&lt;$B$1,'Test Sample Data'!E548&gt;0),'Test Sample Data'!E548,$B$1),"")</f>
        <v/>
      </c>
      <c r="F549" s="15" t="str">
        <f>IF(SUM('Test Sample Data'!F$3:F$98)&gt;10,IF(AND(ISNUMBER('Test Sample Data'!F548),'Test Sample Data'!F548&lt;$B$1,'Test Sample Data'!F548&gt;0),'Test Sample Data'!F548,$B$1),"")</f>
        <v/>
      </c>
      <c r="G549" s="15" t="str">
        <f>IF(SUM('Test Sample Data'!G$3:G$98)&gt;10,IF(AND(ISNUMBER('Test Sample Data'!G548),'Test Sample Data'!G548&lt;$B$1,'Test Sample Data'!G548&gt;0),'Test Sample Data'!G548,$B$1),"")</f>
        <v/>
      </c>
      <c r="H549" s="15" t="str">
        <f>IF(SUM('Test Sample Data'!H$3:H$98)&gt;10,IF(AND(ISNUMBER('Test Sample Data'!H548),'Test Sample Data'!H548&lt;$B$1,'Test Sample Data'!H548&gt;0),'Test Sample Data'!H548,$B$1),"")</f>
        <v/>
      </c>
      <c r="I549" s="15" t="str">
        <f>IF(SUM('Test Sample Data'!I$3:I$98)&gt;10,IF(AND(ISNUMBER('Test Sample Data'!I548),'Test Sample Data'!I548&lt;$B$1,'Test Sample Data'!I548&gt;0),'Test Sample Data'!I548,$B$1),"")</f>
        <v/>
      </c>
      <c r="J549" s="15" t="str">
        <f>IF(SUM('Test Sample Data'!J$3:J$98)&gt;10,IF(AND(ISNUMBER('Test Sample Data'!J548),'Test Sample Data'!J548&lt;$B$1,'Test Sample Data'!J548&gt;0),'Test Sample Data'!J548,$B$1),"")</f>
        <v/>
      </c>
      <c r="K549" s="15" t="str">
        <f>IF(SUM('Test Sample Data'!K$3:K$98)&gt;10,IF(AND(ISNUMBER('Test Sample Data'!K548),'Test Sample Data'!K548&lt;$B$1,'Test Sample Data'!K548&gt;0),'Test Sample Data'!K548,$B$1),"")</f>
        <v/>
      </c>
      <c r="L549" s="15" t="str">
        <f>IF(SUM('Test Sample Data'!L$3:L$98)&gt;10,IF(AND(ISNUMBER('Test Sample Data'!L548),'Test Sample Data'!L548&lt;$B$1,'Test Sample Data'!L548&gt;0),'Test Sample Data'!L548,$B$1),"")</f>
        <v/>
      </c>
      <c r="M549" s="15" t="str">
        <f>IF(SUM('Test Sample Data'!M$3:M$98)&gt;10,IF(AND(ISNUMBER('Test Sample Data'!M548),'Test Sample Data'!M548&lt;$B$1,'Test Sample Data'!M548&gt;0),'Test Sample Data'!M548,$B$1),"")</f>
        <v/>
      </c>
      <c r="N549" s="15" t="str">
        <f>'Gene Table'!E548</f>
        <v>ALDH1L1</v>
      </c>
      <c r="O549" s="14" t="s">
        <v>269</v>
      </c>
      <c r="P549" s="15" t="str">
        <f>IF(SUM('Control Sample Data'!D$3:D$98)&gt;10,IF(AND(ISNUMBER('Control Sample Data'!D548),'Control Sample Data'!D548&lt;$B$1,'Control Sample Data'!D548&gt;0),'Control Sample Data'!D548,$B$1),"")</f>
        <v/>
      </c>
      <c r="Q549" s="15" t="str">
        <f>IF(SUM('Control Sample Data'!E$3:E$98)&gt;10,IF(AND(ISNUMBER('Control Sample Data'!E548),'Control Sample Data'!E548&lt;$B$1,'Control Sample Data'!E548&gt;0),'Control Sample Data'!E548,$B$1),"")</f>
        <v/>
      </c>
      <c r="R549" s="15" t="str">
        <f>IF(SUM('Control Sample Data'!F$3:F$98)&gt;10,IF(AND(ISNUMBER('Control Sample Data'!F548),'Control Sample Data'!F548&lt;$B$1,'Control Sample Data'!F548&gt;0),'Control Sample Data'!F548,$B$1),"")</f>
        <v/>
      </c>
      <c r="S549" s="15" t="str">
        <f>IF(SUM('Control Sample Data'!G$3:G$98)&gt;10,IF(AND(ISNUMBER('Control Sample Data'!G548),'Control Sample Data'!G548&lt;$B$1,'Control Sample Data'!G548&gt;0),'Control Sample Data'!G548,$B$1),"")</f>
        <v/>
      </c>
      <c r="T549" s="15" t="str">
        <f>IF(SUM('Control Sample Data'!H$3:H$98)&gt;10,IF(AND(ISNUMBER('Control Sample Data'!H548),'Control Sample Data'!H548&lt;$B$1,'Control Sample Data'!H548&gt;0),'Control Sample Data'!H548,$B$1),"")</f>
        <v/>
      </c>
      <c r="U549" s="15" t="str">
        <f>IF(SUM('Control Sample Data'!I$3:I$98)&gt;10,IF(AND(ISNUMBER('Control Sample Data'!I548),'Control Sample Data'!I548&lt;$B$1,'Control Sample Data'!I548&gt;0),'Control Sample Data'!I548,$B$1),"")</f>
        <v/>
      </c>
      <c r="V549" s="15" t="str">
        <f>IF(SUM('Control Sample Data'!J$3:J$98)&gt;10,IF(AND(ISNUMBER('Control Sample Data'!J548),'Control Sample Data'!J548&lt;$B$1,'Control Sample Data'!J548&gt;0),'Control Sample Data'!J548,$B$1),"")</f>
        <v/>
      </c>
      <c r="W549" s="15" t="str">
        <f>IF(SUM('Control Sample Data'!K$3:K$98)&gt;10,IF(AND(ISNUMBER('Control Sample Data'!K548),'Control Sample Data'!K548&lt;$B$1,'Control Sample Data'!K548&gt;0),'Control Sample Data'!K548,$B$1),"")</f>
        <v/>
      </c>
      <c r="X549" s="15" t="str">
        <f>IF(SUM('Control Sample Data'!L$3:L$98)&gt;10,IF(AND(ISNUMBER('Control Sample Data'!L548),'Control Sample Data'!L548&lt;$B$1,'Control Sample Data'!L548&gt;0),'Control Sample Data'!L548,$B$1),"")</f>
        <v/>
      </c>
      <c r="Y549" s="15" t="str">
        <f>IF(SUM('Control Sample Data'!M$3:M$98)&gt;10,IF(AND(ISNUMBER('Control Sample Data'!M548),'Control Sample Data'!M548&lt;$B$1,'Control Sample Data'!M548&gt;0),'Control Sample Data'!M548,$B$1),"")</f>
        <v/>
      </c>
      <c r="AT549" s="34" t="str">
        <f aca="true" t="shared" si="483" ref="AT549:AT579">IF(ISERROR(D549-Z$506),"",D549-Z$506)</f>
        <v/>
      </c>
      <c r="AU549" s="34" t="str">
        <f aca="true" t="shared" si="484" ref="AU549:AU579">IF(ISERROR(E549-AA$506),"",E549-AA$506)</f>
        <v/>
      </c>
      <c r="AV549" s="34" t="str">
        <f aca="true" t="shared" si="485" ref="AV549:AV579">IF(ISERROR(F549-AB$506),"",F549-AB$506)</f>
        <v/>
      </c>
      <c r="AW549" s="34" t="str">
        <f aca="true" t="shared" si="486" ref="AW549:AW579">IF(ISERROR(G549-AC$506),"",G549-AC$506)</f>
        <v/>
      </c>
      <c r="AX549" s="34" t="str">
        <f aca="true" t="shared" si="487" ref="AX549:AX579">IF(ISERROR(H549-AD$506),"",H549-AD$506)</f>
        <v/>
      </c>
      <c r="AY549" s="34" t="str">
        <f aca="true" t="shared" si="488" ref="AY549:AY579">IF(ISERROR(I549-AE$506),"",I549-AE$506)</f>
        <v/>
      </c>
      <c r="AZ549" s="34" t="str">
        <f aca="true" t="shared" si="489" ref="AZ549:AZ579">IF(ISERROR(J549-AF$506),"",J549-AF$506)</f>
        <v/>
      </c>
      <c r="BA549" s="34" t="str">
        <f aca="true" t="shared" si="490" ref="BA549:BA579">IF(ISERROR(K549-AG$506),"",K549-AG$506)</f>
        <v/>
      </c>
      <c r="BB549" s="34" t="str">
        <f aca="true" t="shared" si="491" ref="BB549:BB579">IF(ISERROR(L549-AH$506),"",L549-AH$506)</f>
        <v/>
      </c>
      <c r="BC549" s="34" t="str">
        <f aca="true" t="shared" si="492" ref="BC549:BC579">IF(ISERROR(M549-AI$506),"",M549-AI$506)</f>
        <v/>
      </c>
      <c r="BD549" s="34" t="str">
        <f aca="true" t="shared" si="493" ref="BD549:BD579">IF(ISERROR(P549-AJ$506),"",P549-AJ$506)</f>
        <v/>
      </c>
      <c r="BE549" s="34" t="str">
        <f aca="true" t="shared" si="494" ref="BE549:BE579">IF(ISERROR(Q549-AK$506),"",Q549-AK$506)</f>
        <v/>
      </c>
      <c r="BF549" s="34" t="str">
        <f aca="true" t="shared" si="495" ref="BF549:BF579">IF(ISERROR(R549-AL$506),"",R549-AL$506)</f>
        <v/>
      </c>
      <c r="BG549" s="34" t="str">
        <f aca="true" t="shared" si="496" ref="BG549:BG579">IF(ISERROR(S549-AM$506),"",S549-AM$506)</f>
        <v/>
      </c>
      <c r="BH549" s="34" t="str">
        <f aca="true" t="shared" si="497" ref="BH549:BH579">IF(ISERROR(T549-AN$506),"",T549-AN$506)</f>
        <v/>
      </c>
      <c r="BI549" s="34" t="str">
        <f aca="true" t="shared" si="498" ref="BI549:BI579">IF(ISERROR(U549-AO$506),"",U549-AO$506)</f>
        <v/>
      </c>
      <c r="BJ549" s="34" t="str">
        <f aca="true" t="shared" si="499" ref="BJ549:BJ579">IF(ISERROR(V549-AP$506),"",V549-AP$506)</f>
        <v/>
      </c>
      <c r="BK549" s="34" t="str">
        <f aca="true" t="shared" si="500" ref="BK549:BK579">IF(ISERROR(W549-AQ$506),"",W549-AQ$506)</f>
        <v/>
      </c>
      <c r="BL549" s="34" t="str">
        <f aca="true" t="shared" si="501" ref="BL549:BL579">IF(ISERROR(X549-AR$506),"",X549-AR$506)</f>
        <v/>
      </c>
      <c r="BM549" s="34" t="str">
        <f aca="true" t="shared" si="502" ref="BM549:BM579">IF(ISERROR(Y549-AS$506),"",Y549-AS$506)</f>
        <v/>
      </c>
      <c r="BN549" s="36" t="e">
        <f t="shared" si="461"/>
        <v>#DIV/0!</v>
      </c>
      <c r="BO549" s="36" t="e">
        <f t="shared" si="462"/>
        <v>#DIV/0!</v>
      </c>
      <c r="BP549" s="37" t="str">
        <f t="shared" si="463"/>
        <v/>
      </c>
      <c r="BQ549" s="37" t="str">
        <f t="shared" si="464"/>
        <v/>
      </c>
      <c r="BR549" s="37" t="str">
        <f t="shared" si="465"/>
        <v/>
      </c>
      <c r="BS549" s="37" t="str">
        <f t="shared" si="466"/>
        <v/>
      </c>
      <c r="BT549" s="37" t="str">
        <f t="shared" si="467"/>
        <v/>
      </c>
      <c r="BU549" s="37" t="str">
        <f t="shared" si="468"/>
        <v/>
      </c>
      <c r="BV549" s="37" t="str">
        <f t="shared" si="469"/>
        <v/>
      </c>
      <c r="BW549" s="37" t="str">
        <f t="shared" si="470"/>
        <v/>
      </c>
      <c r="BX549" s="37" t="str">
        <f t="shared" si="471"/>
        <v/>
      </c>
      <c r="BY549" s="37" t="str">
        <f t="shared" si="472"/>
        <v/>
      </c>
      <c r="BZ549" s="37" t="str">
        <f t="shared" si="473"/>
        <v/>
      </c>
      <c r="CA549" s="37" t="str">
        <f t="shared" si="474"/>
        <v/>
      </c>
      <c r="CB549" s="37" t="str">
        <f t="shared" si="475"/>
        <v/>
      </c>
      <c r="CC549" s="37" t="str">
        <f t="shared" si="476"/>
        <v/>
      </c>
      <c r="CD549" s="37" t="str">
        <f t="shared" si="477"/>
        <v/>
      </c>
      <c r="CE549" s="37" t="str">
        <f t="shared" si="478"/>
        <v/>
      </c>
      <c r="CF549" s="37" t="str">
        <f t="shared" si="479"/>
        <v/>
      </c>
      <c r="CG549" s="37" t="str">
        <f t="shared" si="480"/>
        <v/>
      </c>
      <c r="CH549" s="37" t="str">
        <f t="shared" si="481"/>
        <v/>
      </c>
      <c r="CI549" s="37" t="str">
        <f t="shared" si="482"/>
        <v/>
      </c>
    </row>
    <row r="550" spans="1:87" ht="12.75">
      <c r="A550" s="16"/>
      <c r="B550" s="14" t="str">
        <f>'Gene Table'!E549</f>
        <v>CTCF</v>
      </c>
      <c r="C550" s="14" t="s">
        <v>273</v>
      </c>
      <c r="D550" s="15" t="str">
        <f>IF(SUM('Test Sample Data'!D$3:D$98)&gt;10,IF(AND(ISNUMBER('Test Sample Data'!D549),'Test Sample Data'!D549&lt;$B$1,'Test Sample Data'!D549&gt;0),'Test Sample Data'!D549,$B$1),"")</f>
        <v/>
      </c>
      <c r="E550" s="15" t="str">
        <f>IF(SUM('Test Sample Data'!E$3:E$98)&gt;10,IF(AND(ISNUMBER('Test Sample Data'!E549),'Test Sample Data'!E549&lt;$B$1,'Test Sample Data'!E549&gt;0),'Test Sample Data'!E549,$B$1),"")</f>
        <v/>
      </c>
      <c r="F550" s="15" t="str">
        <f>IF(SUM('Test Sample Data'!F$3:F$98)&gt;10,IF(AND(ISNUMBER('Test Sample Data'!F549),'Test Sample Data'!F549&lt;$B$1,'Test Sample Data'!F549&gt;0),'Test Sample Data'!F549,$B$1),"")</f>
        <v/>
      </c>
      <c r="G550" s="15" t="str">
        <f>IF(SUM('Test Sample Data'!G$3:G$98)&gt;10,IF(AND(ISNUMBER('Test Sample Data'!G549),'Test Sample Data'!G549&lt;$B$1,'Test Sample Data'!G549&gt;0),'Test Sample Data'!G549,$B$1),"")</f>
        <v/>
      </c>
      <c r="H550" s="15" t="str">
        <f>IF(SUM('Test Sample Data'!H$3:H$98)&gt;10,IF(AND(ISNUMBER('Test Sample Data'!H549),'Test Sample Data'!H549&lt;$B$1,'Test Sample Data'!H549&gt;0),'Test Sample Data'!H549,$B$1),"")</f>
        <v/>
      </c>
      <c r="I550" s="15" t="str">
        <f>IF(SUM('Test Sample Data'!I$3:I$98)&gt;10,IF(AND(ISNUMBER('Test Sample Data'!I549),'Test Sample Data'!I549&lt;$B$1,'Test Sample Data'!I549&gt;0),'Test Sample Data'!I549,$B$1),"")</f>
        <v/>
      </c>
      <c r="J550" s="15" t="str">
        <f>IF(SUM('Test Sample Data'!J$3:J$98)&gt;10,IF(AND(ISNUMBER('Test Sample Data'!J549),'Test Sample Data'!J549&lt;$B$1,'Test Sample Data'!J549&gt;0),'Test Sample Data'!J549,$B$1),"")</f>
        <v/>
      </c>
      <c r="K550" s="15" t="str">
        <f>IF(SUM('Test Sample Data'!K$3:K$98)&gt;10,IF(AND(ISNUMBER('Test Sample Data'!K549),'Test Sample Data'!K549&lt;$B$1,'Test Sample Data'!K549&gt;0),'Test Sample Data'!K549,$B$1),"")</f>
        <v/>
      </c>
      <c r="L550" s="15" t="str">
        <f>IF(SUM('Test Sample Data'!L$3:L$98)&gt;10,IF(AND(ISNUMBER('Test Sample Data'!L549),'Test Sample Data'!L549&lt;$B$1,'Test Sample Data'!L549&gt;0),'Test Sample Data'!L549,$B$1),"")</f>
        <v/>
      </c>
      <c r="M550" s="15" t="str">
        <f>IF(SUM('Test Sample Data'!M$3:M$98)&gt;10,IF(AND(ISNUMBER('Test Sample Data'!M549),'Test Sample Data'!M549&lt;$B$1,'Test Sample Data'!M549&gt;0),'Test Sample Data'!M549,$B$1),"")</f>
        <v/>
      </c>
      <c r="N550" s="15" t="str">
        <f>'Gene Table'!E549</f>
        <v>CTCF</v>
      </c>
      <c r="O550" s="14" t="s">
        <v>273</v>
      </c>
      <c r="P550" s="15" t="str">
        <f>IF(SUM('Control Sample Data'!D$3:D$98)&gt;10,IF(AND(ISNUMBER('Control Sample Data'!D549),'Control Sample Data'!D549&lt;$B$1,'Control Sample Data'!D549&gt;0),'Control Sample Data'!D549,$B$1),"")</f>
        <v/>
      </c>
      <c r="Q550" s="15" t="str">
        <f>IF(SUM('Control Sample Data'!E$3:E$98)&gt;10,IF(AND(ISNUMBER('Control Sample Data'!E549),'Control Sample Data'!E549&lt;$B$1,'Control Sample Data'!E549&gt;0),'Control Sample Data'!E549,$B$1),"")</f>
        <v/>
      </c>
      <c r="R550" s="15" t="str">
        <f>IF(SUM('Control Sample Data'!F$3:F$98)&gt;10,IF(AND(ISNUMBER('Control Sample Data'!F549),'Control Sample Data'!F549&lt;$B$1,'Control Sample Data'!F549&gt;0),'Control Sample Data'!F549,$B$1),"")</f>
        <v/>
      </c>
      <c r="S550" s="15" t="str">
        <f>IF(SUM('Control Sample Data'!G$3:G$98)&gt;10,IF(AND(ISNUMBER('Control Sample Data'!G549),'Control Sample Data'!G549&lt;$B$1,'Control Sample Data'!G549&gt;0),'Control Sample Data'!G549,$B$1),"")</f>
        <v/>
      </c>
      <c r="T550" s="15" t="str">
        <f>IF(SUM('Control Sample Data'!H$3:H$98)&gt;10,IF(AND(ISNUMBER('Control Sample Data'!H549),'Control Sample Data'!H549&lt;$B$1,'Control Sample Data'!H549&gt;0),'Control Sample Data'!H549,$B$1),"")</f>
        <v/>
      </c>
      <c r="U550" s="15" t="str">
        <f>IF(SUM('Control Sample Data'!I$3:I$98)&gt;10,IF(AND(ISNUMBER('Control Sample Data'!I549),'Control Sample Data'!I549&lt;$B$1,'Control Sample Data'!I549&gt;0),'Control Sample Data'!I549,$B$1),"")</f>
        <v/>
      </c>
      <c r="V550" s="15" t="str">
        <f>IF(SUM('Control Sample Data'!J$3:J$98)&gt;10,IF(AND(ISNUMBER('Control Sample Data'!J549),'Control Sample Data'!J549&lt;$B$1,'Control Sample Data'!J549&gt;0),'Control Sample Data'!J549,$B$1),"")</f>
        <v/>
      </c>
      <c r="W550" s="15" t="str">
        <f>IF(SUM('Control Sample Data'!K$3:K$98)&gt;10,IF(AND(ISNUMBER('Control Sample Data'!K549),'Control Sample Data'!K549&lt;$B$1,'Control Sample Data'!K549&gt;0),'Control Sample Data'!K549,$B$1),"")</f>
        <v/>
      </c>
      <c r="X550" s="15" t="str">
        <f>IF(SUM('Control Sample Data'!L$3:L$98)&gt;10,IF(AND(ISNUMBER('Control Sample Data'!L549),'Control Sample Data'!L549&lt;$B$1,'Control Sample Data'!L549&gt;0),'Control Sample Data'!L549,$B$1),"")</f>
        <v/>
      </c>
      <c r="Y550" s="15" t="str">
        <f>IF(SUM('Control Sample Data'!M$3:M$98)&gt;10,IF(AND(ISNUMBER('Control Sample Data'!M549),'Control Sample Data'!M549&lt;$B$1,'Control Sample Data'!M549&gt;0),'Control Sample Data'!M549,$B$1),"")</f>
        <v/>
      </c>
      <c r="AT550" s="34" t="str">
        <f t="shared" si="483"/>
        <v/>
      </c>
      <c r="AU550" s="34" t="str">
        <f t="shared" si="484"/>
        <v/>
      </c>
      <c r="AV550" s="34" t="str">
        <f t="shared" si="485"/>
        <v/>
      </c>
      <c r="AW550" s="34" t="str">
        <f t="shared" si="486"/>
        <v/>
      </c>
      <c r="AX550" s="34" t="str">
        <f t="shared" si="487"/>
        <v/>
      </c>
      <c r="AY550" s="34" t="str">
        <f t="shared" si="488"/>
        <v/>
      </c>
      <c r="AZ550" s="34" t="str">
        <f t="shared" si="489"/>
        <v/>
      </c>
      <c r="BA550" s="34" t="str">
        <f t="shared" si="490"/>
        <v/>
      </c>
      <c r="BB550" s="34" t="str">
        <f t="shared" si="491"/>
        <v/>
      </c>
      <c r="BC550" s="34" t="str">
        <f t="shared" si="492"/>
        <v/>
      </c>
      <c r="BD550" s="34" t="str">
        <f t="shared" si="493"/>
        <v/>
      </c>
      <c r="BE550" s="34" t="str">
        <f t="shared" si="494"/>
        <v/>
      </c>
      <c r="BF550" s="34" t="str">
        <f t="shared" si="495"/>
        <v/>
      </c>
      <c r="BG550" s="34" t="str">
        <f t="shared" si="496"/>
        <v/>
      </c>
      <c r="BH550" s="34" t="str">
        <f t="shared" si="497"/>
        <v/>
      </c>
      <c r="BI550" s="34" t="str">
        <f t="shared" si="498"/>
        <v/>
      </c>
      <c r="BJ550" s="34" t="str">
        <f t="shared" si="499"/>
        <v/>
      </c>
      <c r="BK550" s="34" t="str">
        <f t="shared" si="500"/>
        <v/>
      </c>
      <c r="BL550" s="34" t="str">
        <f t="shared" si="501"/>
        <v/>
      </c>
      <c r="BM550" s="34" t="str">
        <f t="shared" si="502"/>
        <v/>
      </c>
      <c r="BN550" s="36" t="e">
        <f t="shared" si="461"/>
        <v>#DIV/0!</v>
      </c>
      <c r="BO550" s="36" t="e">
        <f t="shared" si="462"/>
        <v>#DIV/0!</v>
      </c>
      <c r="BP550" s="37" t="str">
        <f t="shared" si="463"/>
        <v/>
      </c>
      <c r="BQ550" s="37" t="str">
        <f t="shared" si="464"/>
        <v/>
      </c>
      <c r="BR550" s="37" t="str">
        <f t="shared" si="465"/>
        <v/>
      </c>
      <c r="BS550" s="37" t="str">
        <f t="shared" si="466"/>
        <v/>
      </c>
      <c r="BT550" s="37" t="str">
        <f t="shared" si="467"/>
        <v/>
      </c>
      <c r="BU550" s="37" t="str">
        <f t="shared" si="468"/>
        <v/>
      </c>
      <c r="BV550" s="37" t="str">
        <f t="shared" si="469"/>
        <v/>
      </c>
      <c r="BW550" s="37" t="str">
        <f t="shared" si="470"/>
        <v/>
      </c>
      <c r="BX550" s="37" t="str">
        <f t="shared" si="471"/>
        <v/>
      </c>
      <c r="BY550" s="37" t="str">
        <f t="shared" si="472"/>
        <v/>
      </c>
      <c r="BZ550" s="37" t="str">
        <f t="shared" si="473"/>
        <v/>
      </c>
      <c r="CA550" s="37" t="str">
        <f t="shared" si="474"/>
        <v/>
      </c>
      <c r="CB550" s="37" t="str">
        <f t="shared" si="475"/>
        <v/>
      </c>
      <c r="CC550" s="37" t="str">
        <f t="shared" si="476"/>
        <v/>
      </c>
      <c r="CD550" s="37" t="str">
        <f t="shared" si="477"/>
        <v/>
      </c>
      <c r="CE550" s="37" t="str">
        <f t="shared" si="478"/>
        <v/>
      </c>
      <c r="CF550" s="37" t="str">
        <f t="shared" si="479"/>
        <v/>
      </c>
      <c r="CG550" s="37" t="str">
        <f t="shared" si="480"/>
        <v/>
      </c>
      <c r="CH550" s="37" t="str">
        <f t="shared" si="481"/>
        <v/>
      </c>
      <c r="CI550" s="37" t="str">
        <f t="shared" si="482"/>
        <v/>
      </c>
    </row>
    <row r="551" spans="1:87" ht="12.75">
      <c r="A551" s="16"/>
      <c r="B551" s="14" t="str">
        <f>'Gene Table'!E550</f>
        <v>POSTN</v>
      </c>
      <c r="C551" s="14" t="s">
        <v>277</v>
      </c>
      <c r="D551" s="15" t="str">
        <f>IF(SUM('Test Sample Data'!D$3:D$98)&gt;10,IF(AND(ISNUMBER('Test Sample Data'!D550),'Test Sample Data'!D550&lt;$B$1,'Test Sample Data'!D550&gt;0),'Test Sample Data'!D550,$B$1),"")</f>
        <v/>
      </c>
      <c r="E551" s="15" t="str">
        <f>IF(SUM('Test Sample Data'!E$3:E$98)&gt;10,IF(AND(ISNUMBER('Test Sample Data'!E550),'Test Sample Data'!E550&lt;$B$1,'Test Sample Data'!E550&gt;0),'Test Sample Data'!E550,$B$1),"")</f>
        <v/>
      </c>
      <c r="F551" s="15" t="str">
        <f>IF(SUM('Test Sample Data'!F$3:F$98)&gt;10,IF(AND(ISNUMBER('Test Sample Data'!F550),'Test Sample Data'!F550&lt;$B$1,'Test Sample Data'!F550&gt;0),'Test Sample Data'!F550,$B$1),"")</f>
        <v/>
      </c>
      <c r="G551" s="15" t="str">
        <f>IF(SUM('Test Sample Data'!G$3:G$98)&gt;10,IF(AND(ISNUMBER('Test Sample Data'!G550),'Test Sample Data'!G550&lt;$B$1,'Test Sample Data'!G550&gt;0),'Test Sample Data'!G550,$B$1),"")</f>
        <v/>
      </c>
      <c r="H551" s="15" t="str">
        <f>IF(SUM('Test Sample Data'!H$3:H$98)&gt;10,IF(AND(ISNUMBER('Test Sample Data'!H550),'Test Sample Data'!H550&lt;$B$1,'Test Sample Data'!H550&gt;0),'Test Sample Data'!H550,$B$1),"")</f>
        <v/>
      </c>
      <c r="I551" s="15" t="str">
        <f>IF(SUM('Test Sample Data'!I$3:I$98)&gt;10,IF(AND(ISNUMBER('Test Sample Data'!I550),'Test Sample Data'!I550&lt;$B$1,'Test Sample Data'!I550&gt;0),'Test Sample Data'!I550,$B$1),"")</f>
        <v/>
      </c>
      <c r="J551" s="15" t="str">
        <f>IF(SUM('Test Sample Data'!J$3:J$98)&gt;10,IF(AND(ISNUMBER('Test Sample Data'!J550),'Test Sample Data'!J550&lt;$B$1,'Test Sample Data'!J550&gt;0),'Test Sample Data'!J550,$B$1),"")</f>
        <v/>
      </c>
      <c r="K551" s="15" t="str">
        <f>IF(SUM('Test Sample Data'!K$3:K$98)&gt;10,IF(AND(ISNUMBER('Test Sample Data'!K550),'Test Sample Data'!K550&lt;$B$1,'Test Sample Data'!K550&gt;0),'Test Sample Data'!K550,$B$1),"")</f>
        <v/>
      </c>
      <c r="L551" s="15" t="str">
        <f>IF(SUM('Test Sample Data'!L$3:L$98)&gt;10,IF(AND(ISNUMBER('Test Sample Data'!L550),'Test Sample Data'!L550&lt;$B$1,'Test Sample Data'!L550&gt;0),'Test Sample Data'!L550,$B$1),"")</f>
        <v/>
      </c>
      <c r="M551" s="15" t="str">
        <f>IF(SUM('Test Sample Data'!M$3:M$98)&gt;10,IF(AND(ISNUMBER('Test Sample Data'!M550),'Test Sample Data'!M550&lt;$B$1,'Test Sample Data'!M550&gt;0),'Test Sample Data'!M550,$B$1),"")</f>
        <v/>
      </c>
      <c r="N551" s="15" t="str">
        <f>'Gene Table'!E550</f>
        <v>POSTN</v>
      </c>
      <c r="O551" s="14" t="s">
        <v>277</v>
      </c>
      <c r="P551" s="15" t="str">
        <f>IF(SUM('Control Sample Data'!D$3:D$98)&gt;10,IF(AND(ISNUMBER('Control Sample Data'!D550),'Control Sample Data'!D550&lt;$B$1,'Control Sample Data'!D550&gt;0),'Control Sample Data'!D550,$B$1),"")</f>
        <v/>
      </c>
      <c r="Q551" s="15" t="str">
        <f>IF(SUM('Control Sample Data'!E$3:E$98)&gt;10,IF(AND(ISNUMBER('Control Sample Data'!E550),'Control Sample Data'!E550&lt;$B$1,'Control Sample Data'!E550&gt;0),'Control Sample Data'!E550,$B$1),"")</f>
        <v/>
      </c>
      <c r="R551" s="15" t="str">
        <f>IF(SUM('Control Sample Data'!F$3:F$98)&gt;10,IF(AND(ISNUMBER('Control Sample Data'!F550),'Control Sample Data'!F550&lt;$B$1,'Control Sample Data'!F550&gt;0),'Control Sample Data'!F550,$B$1),"")</f>
        <v/>
      </c>
      <c r="S551" s="15" t="str">
        <f>IF(SUM('Control Sample Data'!G$3:G$98)&gt;10,IF(AND(ISNUMBER('Control Sample Data'!G550),'Control Sample Data'!G550&lt;$B$1,'Control Sample Data'!G550&gt;0),'Control Sample Data'!G550,$B$1),"")</f>
        <v/>
      </c>
      <c r="T551" s="15" t="str">
        <f>IF(SUM('Control Sample Data'!H$3:H$98)&gt;10,IF(AND(ISNUMBER('Control Sample Data'!H550),'Control Sample Data'!H550&lt;$B$1,'Control Sample Data'!H550&gt;0),'Control Sample Data'!H550,$B$1),"")</f>
        <v/>
      </c>
      <c r="U551" s="15" t="str">
        <f>IF(SUM('Control Sample Data'!I$3:I$98)&gt;10,IF(AND(ISNUMBER('Control Sample Data'!I550),'Control Sample Data'!I550&lt;$B$1,'Control Sample Data'!I550&gt;0),'Control Sample Data'!I550,$B$1),"")</f>
        <v/>
      </c>
      <c r="V551" s="15" t="str">
        <f>IF(SUM('Control Sample Data'!J$3:J$98)&gt;10,IF(AND(ISNUMBER('Control Sample Data'!J550),'Control Sample Data'!J550&lt;$B$1,'Control Sample Data'!J550&gt;0),'Control Sample Data'!J550,$B$1),"")</f>
        <v/>
      </c>
      <c r="W551" s="15" t="str">
        <f>IF(SUM('Control Sample Data'!K$3:K$98)&gt;10,IF(AND(ISNUMBER('Control Sample Data'!K550),'Control Sample Data'!K550&lt;$B$1,'Control Sample Data'!K550&gt;0),'Control Sample Data'!K550,$B$1),"")</f>
        <v/>
      </c>
      <c r="X551" s="15" t="str">
        <f>IF(SUM('Control Sample Data'!L$3:L$98)&gt;10,IF(AND(ISNUMBER('Control Sample Data'!L550),'Control Sample Data'!L550&lt;$B$1,'Control Sample Data'!L550&gt;0),'Control Sample Data'!L550,$B$1),"")</f>
        <v/>
      </c>
      <c r="Y551" s="15" t="str">
        <f>IF(SUM('Control Sample Data'!M$3:M$98)&gt;10,IF(AND(ISNUMBER('Control Sample Data'!M550),'Control Sample Data'!M550&lt;$B$1,'Control Sample Data'!M550&gt;0),'Control Sample Data'!M550,$B$1),"")</f>
        <v/>
      </c>
      <c r="AT551" s="34" t="str">
        <f t="shared" si="483"/>
        <v/>
      </c>
      <c r="AU551" s="34" t="str">
        <f t="shared" si="484"/>
        <v/>
      </c>
      <c r="AV551" s="34" t="str">
        <f t="shared" si="485"/>
        <v/>
      </c>
      <c r="AW551" s="34" t="str">
        <f t="shared" si="486"/>
        <v/>
      </c>
      <c r="AX551" s="34" t="str">
        <f t="shared" si="487"/>
        <v/>
      </c>
      <c r="AY551" s="34" t="str">
        <f t="shared" si="488"/>
        <v/>
      </c>
      <c r="AZ551" s="34" t="str">
        <f t="shared" si="489"/>
        <v/>
      </c>
      <c r="BA551" s="34" t="str">
        <f t="shared" si="490"/>
        <v/>
      </c>
      <c r="BB551" s="34" t="str">
        <f t="shared" si="491"/>
        <v/>
      </c>
      <c r="BC551" s="34" t="str">
        <f t="shared" si="492"/>
        <v/>
      </c>
      <c r="BD551" s="34" t="str">
        <f t="shared" si="493"/>
        <v/>
      </c>
      <c r="BE551" s="34" t="str">
        <f t="shared" si="494"/>
        <v/>
      </c>
      <c r="BF551" s="34" t="str">
        <f t="shared" si="495"/>
        <v/>
      </c>
      <c r="BG551" s="34" t="str">
        <f t="shared" si="496"/>
        <v/>
      </c>
      <c r="BH551" s="34" t="str">
        <f t="shared" si="497"/>
        <v/>
      </c>
      <c r="BI551" s="34" t="str">
        <f t="shared" si="498"/>
        <v/>
      </c>
      <c r="BJ551" s="34" t="str">
        <f t="shared" si="499"/>
        <v/>
      </c>
      <c r="BK551" s="34" t="str">
        <f t="shared" si="500"/>
        <v/>
      </c>
      <c r="BL551" s="34" t="str">
        <f t="shared" si="501"/>
        <v/>
      </c>
      <c r="BM551" s="34" t="str">
        <f t="shared" si="502"/>
        <v/>
      </c>
      <c r="BN551" s="36" t="e">
        <f t="shared" si="461"/>
        <v>#DIV/0!</v>
      </c>
      <c r="BO551" s="36" t="e">
        <f t="shared" si="462"/>
        <v>#DIV/0!</v>
      </c>
      <c r="BP551" s="37" t="str">
        <f t="shared" si="463"/>
        <v/>
      </c>
      <c r="BQ551" s="37" t="str">
        <f t="shared" si="464"/>
        <v/>
      </c>
      <c r="BR551" s="37" t="str">
        <f t="shared" si="465"/>
        <v/>
      </c>
      <c r="BS551" s="37" t="str">
        <f t="shared" si="466"/>
        <v/>
      </c>
      <c r="BT551" s="37" t="str">
        <f t="shared" si="467"/>
        <v/>
      </c>
      <c r="BU551" s="37" t="str">
        <f t="shared" si="468"/>
        <v/>
      </c>
      <c r="BV551" s="37" t="str">
        <f t="shared" si="469"/>
        <v/>
      </c>
      <c r="BW551" s="37" t="str">
        <f t="shared" si="470"/>
        <v/>
      </c>
      <c r="BX551" s="37" t="str">
        <f t="shared" si="471"/>
        <v/>
      </c>
      <c r="BY551" s="37" t="str">
        <f t="shared" si="472"/>
        <v/>
      </c>
      <c r="BZ551" s="37" t="str">
        <f t="shared" si="473"/>
        <v/>
      </c>
      <c r="CA551" s="37" t="str">
        <f t="shared" si="474"/>
        <v/>
      </c>
      <c r="CB551" s="37" t="str">
        <f t="shared" si="475"/>
        <v/>
      </c>
      <c r="CC551" s="37" t="str">
        <f t="shared" si="476"/>
        <v/>
      </c>
      <c r="CD551" s="37" t="str">
        <f t="shared" si="477"/>
        <v/>
      </c>
      <c r="CE551" s="37" t="str">
        <f t="shared" si="478"/>
        <v/>
      </c>
      <c r="CF551" s="37" t="str">
        <f t="shared" si="479"/>
        <v/>
      </c>
      <c r="CG551" s="37" t="str">
        <f t="shared" si="480"/>
        <v/>
      </c>
      <c r="CH551" s="37" t="str">
        <f t="shared" si="481"/>
        <v/>
      </c>
      <c r="CI551" s="37" t="str">
        <f t="shared" si="482"/>
        <v/>
      </c>
    </row>
    <row r="552" spans="1:87" ht="12.75">
      <c r="A552" s="16"/>
      <c r="B552" s="14" t="str">
        <f>'Gene Table'!E551</f>
        <v>CENPE</v>
      </c>
      <c r="C552" s="14" t="s">
        <v>281</v>
      </c>
      <c r="D552" s="15" t="str">
        <f>IF(SUM('Test Sample Data'!D$3:D$98)&gt;10,IF(AND(ISNUMBER('Test Sample Data'!D551),'Test Sample Data'!D551&lt;$B$1,'Test Sample Data'!D551&gt;0),'Test Sample Data'!D551,$B$1),"")</f>
        <v/>
      </c>
      <c r="E552" s="15" t="str">
        <f>IF(SUM('Test Sample Data'!E$3:E$98)&gt;10,IF(AND(ISNUMBER('Test Sample Data'!E551),'Test Sample Data'!E551&lt;$B$1,'Test Sample Data'!E551&gt;0),'Test Sample Data'!E551,$B$1),"")</f>
        <v/>
      </c>
      <c r="F552" s="15" t="str">
        <f>IF(SUM('Test Sample Data'!F$3:F$98)&gt;10,IF(AND(ISNUMBER('Test Sample Data'!F551),'Test Sample Data'!F551&lt;$B$1,'Test Sample Data'!F551&gt;0),'Test Sample Data'!F551,$B$1),"")</f>
        <v/>
      </c>
      <c r="G552" s="15" t="str">
        <f>IF(SUM('Test Sample Data'!G$3:G$98)&gt;10,IF(AND(ISNUMBER('Test Sample Data'!G551),'Test Sample Data'!G551&lt;$B$1,'Test Sample Data'!G551&gt;0),'Test Sample Data'!G551,$B$1),"")</f>
        <v/>
      </c>
      <c r="H552" s="15" t="str">
        <f>IF(SUM('Test Sample Data'!H$3:H$98)&gt;10,IF(AND(ISNUMBER('Test Sample Data'!H551),'Test Sample Data'!H551&lt;$B$1,'Test Sample Data'!H551&gt;0),'Test Sample Data'!H551,$B$1),"")</f>
        <v/>
      </c>
      <c r="I552" s="15" t="str">
        <f>IF(SUM('Test Sample Data'!I$3:I$98)&gt;10,IF(AND(ISNUMBER('Test Sample Data'!I551),'Test Sample Data'!I551&lt;$B$1,'Test Sample Data'!I551&gt;0),'Test Sample Data'!I551,$B$1),"")</f>
        <v/>
      </c>
      <c r="J552" s="15" t="str">
        <f>IF(SUM('Test Sample Data'!J$3:J$98)&gt;10,IF(AND(ISNUMBER('Test Sample Data'!J551),'Test Sample Data'!J551&lt;$B$1,'Test Sample Data'!J551&gt;0),'Test Sample Data'!J551,$B$1),"")</f>
        <v/>
      </c>
      <c r="K552" s="15" t="str">
        <f>IF(SUM('Test Sample Data'!K$3:K$98)&gt;10,IF(AND(ISNUMBER('Test Sample Data'!K551),'Test Sample Data'!K551&lt;$B$1,'Test Sample Data'!K551&gt;0),'Test Sample Data'!K551,$B$1),"")</f>
        <v/>
      </c>
      <c r="L552" s="15" t="str">
        <f>IF(SUM('Test Sample Data'!L$3:L$98)&gt;10,IF(AND(ISNUMBER('Test Sample Data'!L551),'Test Sample Data'!L551&lt;$B$1,'Test Sample Data'!L551&gt;0),'Test Sample Data'!L551,$B$1),"")</f>
        <v/>
      </c>
      <c r="M552" s="15" t="str">
        <f>IF(SUM('Test Sample Data'!M$3:M$98)&gt;10,IF(AND(ISNUMBER('Test Sample Data'!M551),'Test Sample Data'!M551&lt;$B$1,'Test Sample Data'!M551&gt;0),'Test Sample Data'!M551,$B$1),"")</f>
        <v/>
      </c>
      <c r="N552" s="15" t="str">
        <f>'Gene Table'!E551</f>
        <v>CENPE</v>
      </c>
      <c r="O552" s="14" t="s">
        <v>281</v>
      </c>
      <c r="P552" s="15" t="str">
        <f>IF(SUM('Control Sample Data'!D$3:D$98)&gt;10,IF(AND(ISNUMBER('Control Sample Data'!D551),'Control Sample Data'!D551&lt;$B$1,'Control Sample Data'!D551&gt;0),'Control Sample Data'!D551,$B$1),"")</f>
        <v/>
      </c>
      <c r="Q552" s="15" t="str">
        <f>IF(SUM('Control Sample Data'!E$3:E$98)&gt;10,IF(AND(ISNUMBER('Control Sample Data'!E551),'Control Sample Data'!E551&lt;$B$1,'Control Sample Data'!E551&gt;0),'Control Sample Data'!E551,$B$1),"")</f>
        <v/>
      </c>
      <c r="R552" s="15" t="str">
        <f>IF(SUM('Control Sample Data'!F$3:F$98)&gt;10,IF(AND(ISNUMBER('Control Sample Data'!F551),'Control Sample Data'!F551&lt;$B$1,'Control Sample Data'!F551&gt;0),'Control Sample Data'!F551,$B$1),"")</f>
        <v/>
      </c>
      <c r="S552" s="15" t="str">
        <f>IF(SUM('Control Sample Data'!G$3:G$98)&gt;10,IF(AND(ISNUMBER('Control Sample Data'!G551),'Control Sample Data'!G551&lt;$B$1,'Control Sample Data'!G551&gt;0),'Control Sample Data'!G551,$B$1),"")</f>
        <v/>
      </c>
      <c r="T552" s="15" t="str">
        <f>IF(SUM('Control Sample Data'!H$3:H$98)&gt;10,IF(AND(ISNUMBER('Control Sample Data'!H551),'Control Sample Data'!H551&lt;$B$1,'Control Sample Data'!H551&gt;0),'Control Sample Data'!H551,$B$1),"")</f>
        <v/>
      </c>
      <c r="U552" s="15" t="str">
        <f>IF(SUM('Control Sample Data'!I$3:I$98)&gt;10,IF(AND(ISNUMBER('Control Sample Data'!I551),'Control Sample Data'!I551&lt;$B$1,'Control Sample Data'!I551&gt;0),'Control Sample Data'!I551,$B$1),"")</f>
        <v/>
      </c>
      <c r="V552" s="15" t="str">
        <f>IF(SUM('Control Sample Data'!J$3:J$98)&gt;10,IF(AND(ISNUMBER('Control Sample Data'!J551),'Control Sample Data'!J551&lt;$B$1,'Control Sample Data'!J551&gt;0),'Control Sample Data'!J551,$B$1),"")</f>
        <v/>
      </c>
      <c r="W552" s="15" t="str">
        <f>IF(SUM('Control Sample Data'!K$3:K$98)&gt;10,IF(AND(ISNUMBER('Control Sample Data'!K551),'Control Sample Data'!K551&lt;$B$1,'Control Sample Data'!K551&gt;0),'Control Sample Data'!K551,$B$1),"")</f>
        <v/>
      </c>
      <c r="X552" s="15" t="str">
        <f>IF(SUM('Control Sample Data'!L$3:L$98)&gt;10,IF(AND(ISNUMBER('Control Sample Data'!L551),'Control Sample Data'!L551&lt;$B$1,'Control Sample Data'!L551&gt;0),'Control Sample Data'!L551,$B$1),"")</f>
        <v/>
      </c>
      <c r="Y552" s="15" t="str">
        <f>IF(SUM('Control Sample Data'!M$3:M$98)&gt;10,IF(AND(ISNUMBER('Control Sample Data'!M551),'Control Sample Data'!M551&lt;$B$1,'Control Sample Data'!M551&gt;0),'Control Sample Data'!M551,$B$1),"")</f>
        <v/>
      </c>
      <c r="AT552" s="34" t="str">
        <f t="shared" si="483"/>
        <v/>
      </c>
      <c r="AU552" s="34" t="str">
        <f t="shared" si="484"/>
        <v/>
      </c>
      <c r="AV552" s="34" t="str">
        <f t="shared" si="485"/>
        <v/>
      </c>
      <c r="AW552" s="34" t="str">
        <f t="shared" si="486"/>
        <v/>
      </c>
      <c r="AX552" s="34" t="str">
        <f t="shared" si="487"/>
        <v/>
      </c>
      <c r="AY552" s="34" t="str">
        <f t="shared" si="488"/>
        <v/>
      </c>
      <c r="AZ552" s="34" t="str">
        <f t="shared" si="489"/>
        <v/>
      </c>
      <c r="BA552" s="34" t="str">
        <f t="shared" si="490"/>
        <v/>
      </c>
      <c r="BB552" s="34" t="str">
        <f t="shared" si="491"/>
        <v/>
      </c>
      <c r="BC552" s="34" t="str">
        <f t="shared" si="492"/>
        <v/>
      </c>
      <c r="BD552" s="34" t="str">
        <f t="shared" si="493"/>
        <v/>
      </c>
      <c r="BE552" s="34" t="str">
        <f t="shared" si="494"/>
        <v/>
      </c>
      <c r="BF552" s="34" t="str">
        <f t="shared" si="495"/>
        <v/>
      </c>
      <c r="BG552" s="34" t="str">
        <f t="shared" si="496"/>
        <v/>
      </c>
      <c r="BH552" s="34" t="str">
        <f t="shared" si="497"/>
        <v/>
      </c>
      <c r="BI552" s="34" t="str">
        <f t="shared" si="498"/>
        <v/>
      </c>
      <c r="BJ552" s="34" t="str">
        <f t="shared" si="499"/>
        <v/>
      </c>
      <c r="BK552" s="34" t="str">
        <f t="shared" si="500"/>
        <v/>
      </c>
      <c r="BL552" s="34" t="str">
        <f t="shared" si="501"/>
        <v/>
      </c>
      <c r="BM552" s="34" t="str">
        <f t="shared" si="502"/>
        <v/>
      </c>
      <c r="BN552" s="36" t="e">
        <f t="shared" si="461"/>
        <v>#DIV/0!</v>
      </c>
      <c r="BO552" s="36" t="e">
        <f t="shared" si="462"/>
        <v>#DIV/0!</v>
      </c>
      <c r="BP552" s="37" t="str">
        <f t="shared" si="463"/>
        <v/>
      </c>
      <c r="BQ552" s="37" t="str">
        <f t="shared" si="464"/>
        <v/>
      </c>
      <c r="BR552" s="37" t="str">
        <f t="shared" si="465"/>
        <v/>
      </c>
      <c r="BS552" s="37" t="str">
        <f t="shared" si="466"/>
        <v/>
      </c>
      <c r="BT552" s="37" t="str">
        <f t="shared" si="467"/>
        <v/>
      </c>
      <c r="BU552" s="37" t="str">
        <f t="shared" si="468"/>
        <v/>
      </c>
      <c r="BV552" s="37" t="str">
        <f t="shared" si="469"/>
        <v/>
      </c>
      <c r="BW552" s="37" t="str">
        <f t="shared" si="470"/>
        <v/>
      </c>
      <c r="BX552" s="37" t="str">
        <f t="shared" si="471"/>
        <v/>
      </c>
      <c r="BY552" s="37" t="str">
        <f t="shared" si="472"/>
        <v/>
      </c>
      <c r="BZ552" s="37" t="str">
        <f t="shared" si="473"/>
        <v/>
      </c>
      <c r="CA552" s="37" t="str">
        <f t="shared" si="474"/>
        <v/>
      </c>
      <c r="CB552" s="37" t="str">
        <f t="shared" si="475"/>
        <v/>
      </c>
      <c r="CC552" s="37" t="str">
        <f t="shared" si="476"/>
        <v/>
      </c>
      <c r="CD552" s="37" t="str">
        <f t="shared" si="477"/>
        <v/>
      </c>
      <c r="CE552" s="37" t="str">
        <f t="shared" si="478"/>
        <v/>
      </c>
      <c r="CF552" s="37" t="str">
        <f t="shared" si="479"/>
        <v/>
      </c>
      <c r="CG552" s="37" t="str">
        <f t="shared" si="480"/>
        <v/>
      </c>
      <c r="CH552" s="37" t="str">
        <f t="shared" si="481"/>
        <v/>
      </c>
      <c r="CI552" s="37" t="str">
        <f t="shared" si="482"/>
        <v/>
      </c>
    </row>
    <row r="553" spans="1:87" ht="12.75">
      <c r="A553" s="16"/>
      <c r="B553" s="14" t="str">
        <f>'Gene Table'!E552</f>
        <v>HOXB13</v>
      </c>
      <c r="C553" s="14" t="s">
        <v>285</v>
      </c>
      <c r="D553" s="15" t="str">
        <f>IF(SUM('Test Sample Data'!D$3:D$98)&gt;10,IF(AND(ISNUMBER('Test Sample Data'!D552),'Test Sample Data'!D552&lt;$B$1,'Test Sample Data'!D552&gt;0),'Test Sample Data'!D552,$B$1),"")</f>
        <v/>
      </c>
      <c r="E553" s="15" t="str">
        <f>IF(SUM('Test Sample Data'!E$3:E$98)&gt;10,IF(AND(ISNUMBER('Test Sample Data'!E552),'Test Sample Data'!E552&lt;$B$1,'Test Sample Data'!E552&gt;0),'Test Sample Data'!E552,$B$1),"")</f>
        <v/>
      </c>
      <c r="F553" s="15" t="str">
        <f>IF(SUM('Test Sample Data'!F$3:F$98)&gt;10,IF(AND(ISNUMBER('Test Sample Data'!F552),'Test Sample Data'!F552&lt;$B$1,'Test Sample Data'!F552&gt;0),'Test Sample Data'!F552,$B$1),"")</f>
        <v/>
      </c>
      <c r="G553" s="15" t="str">
        <f>IF(SUM('Test Sample Data'!G$3:G$98)&gt;10,IF(AND(ISNUMBER('Test Sample Data'!G552),'Test Sample Data'!G552&lt;$B$1,'Test Sample Data'!G552&gt;0),'Test Sample Data'!G552,$B$1),"")</f>
        <v/>
      </c>
      <c r="H553" s="15" t="str">
        <f>IF(SUM('Test Sample Data'!H$3:H$98)&gt;10,IF(AND(ISNUMBER('Test Sample Data'!H552),'Test Sample Data'!H552&lt;$B$1,'Test Sample Data'!H552&gt;0),'Test Sample Data'!H552,$B$1),"")</f>
        <v/>
      </c>
      <c r="I553" s="15" t="str">
        <f>IF(SUM('Test Sample Data'!I$3:I$98)&gt;10,IF(AND(ISNUMBER('Test Sample Data'!I552),'Test Sample Data'!I552&lt;$B$1,'Test Sample Data'!I552&gt;0),'Test Sample Data'!I552,$B$1),"")</f>
        <v/>
      </c>
      <c r="J553" s="15" t="str">
        <f>IF(SUM('Test Sample Data'!J$3:J$98)&gt;10,IF(AND(ISNUMBER('Test Sample Data'!J552),'Test Sample Data'!J552&lt;$B$1,'Test Sample Data'!J552&gt;0),'Test Sample Data'!J552,$B$1),"")</f>
        <v/>
      </c>
      <c r="K553" s="15" t="str">
        <f>IF(SUM('Test Sample Data'!K$3:K$98)&gt;10,IF(AND(ISNUMBER('Test Sample Data'!K552),'Test Sample Data'!K552&lt;$B$1,'Test Sample Data'!K552&gt;0),'Test Sample Data'!K552,$B$1),"")</f>
        <v/>
      </c>
      <c r="L553" s="15" t="str">
        <f>IF(SUM('Test Sample Data'!L$3:L$98)&gt;10,IF(AND(ISNUMBER('Test Sample Data'!L552),'Test Sample Data'!L552&lt;$B$1,'Test Sample Data'!L552&gt;0),'Test Sample Data'!L552,$B$1),"")</f>
        <v/>
      </c>
      <c r="M553" s="15" t="str">
        <f>IF(SUM('Test Sample Data'!M$3:M$98)&gt;10,IF(AND(ISNUMBER('Test Sample Data'!M552),'Test Sample Data'!M552&lt;$B$1,'Test Sample Data'!M552&gt;0),'Test Sample Data'!M552,$B$1),"")</f>
        <v/>
      </c>
      <c r="N553" s="15" t="str">
        <f>'Gene Table'!E552</f>
        <v>HOXB13</v>
      </c>
      <c r="O553" s="14" t="s">
        <v>285</v>
      </c>
      <c r="P553" s="15" t="str">
        <f>IF(SUM('Control Sample Data'!D$3:D$98)&gt;10,IF(AND(ISNUMBER('Control Sample Data'!D552),'Control Sample Data'!D552&lt;$B$1,'Control Sample Data'!D552&gt;0),'Control Sample Data'!D552,$B$1),"")</f>
        <v/>
      </c>
      <c r="Q553" s="15" t="str">
        <f>IF(SUM('Control Sample Data'!E$3:E$98)&gt;10,IF(AND(ISNUMBER('Control Sample Data'!E552),'Control Sample Data'!E552&lt;$B$1,'Control Sample Data'!E552&gt;0),'Control Sample Data'!E552,$B$1),"")</f>
        <v/>
      </c>
      <c r="R553" s="15" t="str">
        <f>IF(SUM('Control Sample Data'!F$3:F$98)&gt;10,IF(AND(ISNUMBER('Control Sample Data'!F552),'Control Sample Data'!F552&lt;$B$1,'Control Sample Data'!F552&gt;0),'Control Sample Data'!F552,$B$1),"")</f>
        <v/>
      </c>
      <c r="S553" s="15" t="str">
        <f>IF(SUM('Control Sample Data'!G$3:G$98)&gt;10,IF(AND(ISNUMBER('Control Sample Data'!G552),'Control Sample Data'!G552&lt;$B$1,'Control Sample Data'!G552&gt;0),'Control Sample Data'!G552,$B$1),"")</f>
        <v/>
      </c>
      <c r="T553" s="15" t="str">
        <f>IF(SUM('Control Sample Data'!H$3:H$98)&gt;10,IF(AND(ISNUMBER('Control Sample Data'!H552),'Control Sample Data'!H552&lt;$B$1,'Control Sample Data'!H552&gt;0),'Control Sample Data'!H552,$B$1),"")</f>
        <v/>
      </c>
      <c r="U553" s="15" t="str">
        <f>IF(SUM('Control Sample Data'!I$3:I$98)&gt;10,IF(AND(ISNUMBER('Control Sample Data'!I552),'Control Sample Data'!I552&lt;$B$1,'Control Sample Data'!I552&gt;0),'Control Sample Data'!I552,$B$1),"")</f>
        <v/>
      </c>
      <c r="V553" s="15" t="str">
        <f>IF(SUM('Control Sample Data'!J$3:J$98)&gt;10,IF(AND(ISNUMBER('Control Sample Data'!J552),'Control Sample Data'!J552&lt;$B$1,'Control Sample Data'!J552&gt;0),'Control Sample Data'!J552,$B$1),"")</f>
        <v/>
      </c>
      <c r="W553" s="15" t="str">
        <f>IF(SUM('Control Sample Data'!K$3:K$98)&gt;10,IF(AND(ISNUMBER('Control Sample Data'!K552),'Control Sample Data'!K552&lt;$B$1,'Control Sample Data'!K552&gt;0),'Control Sample Data'!K552,$B$1),"")</f>
        <v/>
      </c>
      <c r="X553" s="15" t="str">
        <f>IF(SUM('Control Sample Data'!L$3:L$98)&gt;10,IF(AND(ISNUMBER('Control Sample Data'!L552),'Control Sample Data'!L552&lt;$B$1,'Control Sample Data'!L552&gt;0),'Control Sample Data'!L552,$B$1),"")</f>
        <v/>
      </c>
      <c r="Y553" s="15" t="str">
        <f>IF(SUM('Control Sample Data'!M$3:M$98)&gt;10,IF(AND(ISNUMBER('Control Sample Data'!M552),'Control Sample Data'!M552&lt;$B$1,'Control Sample Data'!M552&gt;0),'Control Sample Data'!M552,$B$1),"")</f>
        <v/>
      </c>
      <c r="AT553" s="34" t="str">
        <f t="shared" si="483"/>
        <v/>
      </c>
      <c r="AU553" s="34" t="str">
        <f t="shared" si="484"/>
        <v/>
      </c>
      <c r="AV553" s="34" t="str">
        <f t="shared" si="485"/>
        <v/>
      </c>
      <c r="AW553" s="34" t="str">
        <f t="shared" si="486"/>
        <v/>
      </c>
      <c r="AX553" s="34" t="str">
        <f t="shared" si="487"/>
        <v/>
      </c>
      <c r="AY553" s="34" t="str">
        <f t="shared" si="488"/>
        <v/>
      </c>
      <c r="AZ553" s="34" t="str">
        <f t="shared" si="489"/>
        <v/>
      </c>
      <c r="BA553" s="34" t="str">
        <f t="shared" si="490"/>
        <v/>
      </c>
      <c r="BB553" s="34" t="str">
        <f t="shared" si="491"/>
        <v/>
      </c>
      <c r="BC553" s="34" t="str">
        <f t="shared" si="492"/>
        <v/>
      </c>
      <c r="BD553" s="34" t="str">
        <f t="shared" si="493"/>
        <v/>
      </c>
      <c r="BE553" s="34" t="str">
        <f t="shared" si="494"/>
        <v/>
      </c>
      <c r="BF553" s="34" t="str">
        <f t="shared" si="495"/>
        <v/>
      </c>
      <c r="BG553" s="34" t="str">
        <f t="shared" si="496"/>
        <v/>
      </c>
      <c r="BH553" s="34" t="str">
        <f t="shared" si="497"/>
        <v/>
      </c>
      <c r="BI553" s="34" t="str">
        <f t="shared" si="498"/>
        <v/>
      </c>
      <c r="BJ553" s="34" t="str">
        <f t="shared" si="499"/>
        <v/>
      </c>
      <c r="BK553" s="34" t="str">
        <f t="shared" si="500"/>
        <v/>
      </c>
      <c r="BL553" s="34" t="str">
        <f t="shared" si="501"/>
        <v/>
      </c>
      <c r="BM553" s="34" t="str">
        <f t="shared" si="502"/>
        <v/>
      </c>
      <c r="BN553" s="36" t="e">
        <f t="shared" si="461"/>
        <v>#DIV/0!</v>
      </c>
      <c r="BO553" s="36" t="e">
        <f t="shared" si="462"/>
        <v>#DIV/0!</v>
      </c>
      <c r="BP553" s="37" t="str">
        <f t="shared" si="463"/>
        <v/>
      </c>
      <c r="BQ553" s="37" t="str">
        <f t="shared" si="464"/>
        <v/>
      </c>
      <c r="BR553" s="37" t="str">
        <f t="shared" si="465"/>
        <v/>
      </c>
      <c r="BS553" s="37" t="str">
        <f t="shared" si="466"/>
        <v/>
      </c>
      <c r="BT553" s="37" t="str">
        <f t="shared" si="467"/>
        <v/>
      </c>
      <c r="BU553" s="37" t="str">
        <f t="shared" si="468"/>
        <v/>
      </c>
      <c r="BV553" s="37" t="str">
        <f t="shared" si="469"/>
        <v/>
      </c>
      <c r="BW553" s="37" t="str">
        <f t="shared" si="470"/>
        <v/>
      </c>
      <c r="BX553" s="37" t="str">
        <f t="shared" si="471"/>
        <v/>
      </c>
      <c r="BY553" s="37" t="str">
        <f t="shared" si="472"/>
        <v/>
      </c>
      <c r="BZ553" s="37" t="str">
        <f t="shared" si="473"/>
        <v/>
      </c>
      <c r="CA553" s="37" t="str">
        <f t="shared" si="474"/>
        <v/>
      </c>
      <c r="CB553" s="37" t="str">
        <f t="shared" si="475"/>
        <v/>
      </c>
      <c r="CC553" s="37" t="str">
        <f t="shared" si="476"/>
        <v/>
      </c>
      <c r="CD553" s="37" t="str">
        <f t="shared" si="477"/>
        <v/>
      </c>
      <c r="CE553" s="37" t="str">
        <f t="shared" si="478"/>
        <v/>
      </c>
      <c r="CF553" s="37" t="str">
        <f t="shared" si="479"/>
        <v/>
      </c>
      <c r="CG553" s="37" t="str">
        <f t="shared" si="480"/>
        <v/>
      </c>
      <c r="CH553" s="37" t="str">
        <f t="shared" si="481"/>
        <v/>
      </c>
      <c r="CI553" s="37" t="str">
        <f t="shared" si="482"/>
        <v/>
      </c>
    </row>
    <row r="554" spans="1:87" ht="12.75">
      <c r="A554" s="16"/>
      <c r="B554" s="14" t="str">
        <f>'Gene Table'!E553</f>
        <v>MAD2L2</v>
      </c>
      <c r="C554" s="14" t="s">
        <v>289</v>
      </c>
      <c r="D554" s="15" t="str">
        <f>IF(SUM('Test Sample Data'!D$3:D$98)&gt;10,IF(AND(ISNUMBER('Test Sample Data'!D553),'Test Sample Data'!D553&lt;$B$1,'Test Sample Data'!D553&gt;0),'Test Sample Data'!D553,$B$1),"")</f>
        <v/>
      </c>
      <c r="E554" s="15" t="str">
        <f>IF(SUM('Test Sample Data'!E$3:E$98)&gt;10,IF(AND(ISNUMBER('Test Sample Data'!E553),'Test Sample Data'!E553&lt;$B$1,'Test Sample Data'!E553&gt;0),'Test Sample Data'!E553,$B$1),"")</f>
        <v/>
      </c>
      <c r="F554" s="15" t="str">
        <f>IF(SUM('Test Sample Data'!F$3:F$98)&gt;10,IF(AND(ISNUMBER('Test Sample Data'!F553),'Test Sample Data'!F553&lt;$B$1,'Test Sample Data'!F553&gt;0),'Test Sample Data'!F553,$B$1),"")</f>
        <v/>
      </c>
      <c r="G554" s="15" t="str">
        <f>IF(SUM('Test Sample Data'!G$3:G$98)&gt;10,IF(AND(ISNUMBER('Test Sample Data'!G553),'Test Sample Data'!G553&lt;$B$1,'Test Sample Data'!G553&gt;0),'Test Sample Data'!G553,$B$1),"")</f>
        <v/>
      </c>
      <c r="H554" s="15" t="str">
        <f>IF(SUM('Test Sample Data'!H$3:H$98)&gt;10,IF(AND(ISNUMBER('Test Sample Data'!H553),'Test Sample Data'!H553&lt;$B$1,'Test Sample Data'!H553&gt;0),'Test Sample Data'!H553,$B$1),"")</f>
        <v/>
      </c>
      <c r="I554" s="15" t="str">
        <f>IF(SUM('Test Sample Data'!I$3:I$98)&gt;10,IF(AND(ISNUMBER('Test Sample Data'!I553),'Test Sample Data'!I553&lt;$B$1,'Test Sample Data'!I553&gt;0),'Test Sample Data'!I553,$B$1),"")</f>
        <v/>
      </c>
      <c r="J554" s="15" t="str">
        <f>IF(SUM('Test Sample Data'!J$3:J$98)&gt;10,IF(AND(ISNUMBER('Test Sample Data'!J553),'Test Sample Data'!J553&lt;$B$1,'Test Sample Data'!J553&gt;0),'Test Sample Data'!J553,$B$1),"")</f>
        <v/>
      </c>
      <c r="K554" s="15" t="str">
        <f>IF(SUM('Test Sample Data'!K$3:K$98)&gt;10,IF(AND(ISNUMBER('Test Sample Data'!K553),'Test Sample Data'!K553&lt;$B$1,'Test Sample Data'!K553&gt;0),'Test Sample Data'!K553,$B$1),"")</f>
        <v/>
      </c>
      <c r="L554" s="15" t="str">
        <f>IF(SUM('Test Sample Data'!L$3:L$98)&gt;10,IF(AND(ISNUMBER('Test Sample Data'!L553),'Test Sample Data'!L553&lt;$B$1,'Test Sample Data'!L553&gt;0),'Test Sample Data'!L553,$B$1),"")</f>
        <v/>
      </c>
      <c r="M554" s="15" t="str">
        <f>IF(SUM('Test Sample Data'!M$3:M$98)&gt;10,IF(AND(ISNUMBER('Test Sample Data'!M553),'Test Sample Data'!M553&lt;$B$1,'Test Sample Data'!M553&gt;0),'Test Sample Data'!M553,$B$1),"")</f>
        <v/>
      </c>
      <c r="N554" s="15" t="str">
        <f>'Gene Table'!E553</f>
        <v>MAD2L2</v>
      </c>
      <c r="O554" s="14" t="s">
        <v>289</v>
      </c>
      <c r="P554" s="15" t="str">
        <f>IF(SUM('Control Sample Data'!D$3:D$98)&gt;10,IF(AND(ISNUMBER('Control Sample Data'!D553),'Control Sample Data'!D553&lt;$B$1,'Control Sample Data'!D553&gt;0),'Control Sample Data'!D553,$B$1),"")</f>
        <v/>
      </c>
      <c r="Q554" s="15" t="str">
        <f>IF(SUM('Control Sample Data'!E$3:E$98)&gt;10,IF(AND(ISNUMBER('Control Sample Data'!E553),'Control Sample Data'!E553&lt;$B$1,'Control Sample Data'!E553&gt;0),'Control Sample Data'!E553,$B$1),"")</f>
        <v/>
      </c>
      <c r="R554" s="15" t="str">
        <f>IF(SUM('Control Sample Data'!F$3:F$98)&gt;10,IF(AND(ISNUMBER('Control Sample Data'!F553),'Control Sample Data'!F553&lt;$B$1,'Control Sample Data'!F553&gt;0),'Control Sample Data'!F553,$B$1),"")</f>
        <v/>
      </c>
      <c r="S554" s="15" t="str">
        <f>IF(SUM('Control Sample Data'!G$3:G$98)&gt;10,IF(AND(ISNUMBER('Control Sample Data'!G553),'Control Sample Data'!G553&lt;$B$1,'Control Sample Data'!G553&gt;0),'Control Sample Data'!G553,$B$1),"")</f>
        <v/>
      </c>
      <c r="T554" s="15" t="str">
        <f>IF(SUM('Control Sample Data'!H$3:H$98)&gt;10,IF(AND(ISNUMBER('Control Sample Data'!H553),'Control Sample Data'!H553&lt;$B$1,'Control Sample Data'!H553&gt;0),'Control Sample Data'!H553,$B$1),"")</f>
        <v/>
      </c>
      <c r="U554" s="15" t="str">
        <f>IF(SUM('Control Sample Data'!I$3:I$98)&gt;10,IF(AND(ISNUMBER('Control Sample Data'!I553),'Control Sample Data'!I553&lt;$B$1,'Control Sample Data'!I553&gt;0),'Control Sample Data'!I553,$B$1),"")</f>
        <v/>
      </c>
      <c r="V554" s="15" t="str">
        <f>IF(SUM('Control Sample Data'!J$3:J$98)&gt;10,IF(AND(ISNUMBER('Control Sample Data'!J553),'Control Sample Data'!J553&lt;$B$1,'Control Sample Data'!J553&gt;0),'Control Sample Data'!J553,$B$1),"")</f>
        <v/>
      </c>
      <c r="W554" s="15" t="str">
        <f>IF(SUM('Control Sample Data'!K$3:K$98)&gt;10,IF(AND(ISNUMBER('Control Sample Data'!K553),'Control Sample Data'!K553&lt;$B$1,'Control Sample Data'!K553&gt;0),'Control Sample Data'!K553,$B$1),"")</f>
        <v/>
      </c>
      <c r="X554" s="15" t="str">
        <f>IF(SUM('Control Sample Data'!L$3:L$98)&gt;10,IF(AND(ISNUMBER('Control Sample Data'!L553),'Control Sample Data'!L553&lt;$B$1,'Control Sample Data'!L553&gt;0),'Control Sample Data'!L553,$B$1),"")</f>
        <v/>
      </c>
      <c r="Y554" s="15" t="str">
        <f>IF(SUM('Control Sample Data'!M$3:M$98)&gt;10,IF(AND(ISNUMBER('Control Sample Data'!M553),'Control Sample Data'!M553&lt;$B$1,'Control Sample Data'!M553&gt;0),'Control Sample Data'!M553,$B$1),"")</f>
        <v/>
      </c>
      <c r="AT554" s="34" t="str">
        <f t="shared" si="483"/>
        <v/>
      </c>
      <c r="AU554" s="34" t="str">
        <f t="shared" si="484"/>
        <v/>
      </c>
      <c r="AV554" s="34" t="str">
        <f t="shared" si="485"/>
        <v/>
      </c>
      <c r="AW554" s="34" t="str">
        <f t="shared" si="486"/>
        <v/>
      </c>
      <c r="AX554" s="34" t="str">
        <f t="shared" si="487"/>
        <v/>
      </c>
      <c r="AY554" s="34" t="str">
        <f t="shared" si="488"/>
        <v/>
      </c>
      <c r="AZ554" s="34" t="str">
        <f t="shared" si="489"/>
        <v/>
      </c>
      <c r="BA554" s="34" t="str">
        <f t="shared" si="490"/>
        <v/>
      </c>
      <c r="BB554" s="34" t="str">
        <f t="shared" si="491"/>
        <v/>
      </c>
      <c r="BC554" s="34" t="str">
        <f t="shared" si="492"/>
        <v/>
      </c>
      <c r="BD554" s="34" t="str">
        <f t="shared" si="493"/>
        <v/>
      </c>
      <c r="BE554" s="34" t="str">
        <f t="shared" si="494"/>
        <v/>
      </c>
      <c r="BF554" s="34" t="str">
        <f t="shared" si="495"/>
        <v/>
      </c>
      <c r="BG554" s="34" t="str">
        <f t="shared" si="496"/>
        <v/>
      </c>
      <c r="BH554" s="34" t="str">
        <f t="shared" si="497"/>
        <v/>
      </c>
      <c r="BI554" s="34" t="str">
        <f t="shared" si="498"/>
        <v/>
      </c>
      <c r="BJ554" s="34" t="str">
        <f t="shared" si="499"/>
        <v/>
      </c>
      <c r="BK554" s="34" t="str">
        <f t="shared" si="500"/>
        <v/>
      </c>
      <c r="BL554" s="34" t="str">
        <f t="shared" si="501"/>
        <v/>
      </c>
      <c r="BM554" s="34" t="str">
        <f t="shared" si="502"/>
        <v/>
      </c>
      <c r="BN554" s="36" t="e">
        <f t="shared" si="461"/>
        <v>#DIV/0!</v>
      </c>
      <c r="BO554" s="36" t="e">
        <f t="shared" si="462"/>
        <v>#DIV/0!</v>
      </c>
      <c r="BP554" s="37" t="str">
        <f t="shared" si="463"/>
        <v/>
      </c>
      <c r="BQ554" s="37" t="str">
        <f t="shared" si="464"/>
        <v/>
      </c>
      <c r="BR554" s="37" t="str">
        <f t="shared" si="465"/>
        <v/>
      </c>
      <c r="BS554" s="37" t="str">
        <f t="shared" si="466"/>
        <v/>
      </c>
      <c r="BT554" s="37" t="str">
        <f t="shared" si="467"/>
        <v/>
      </c>
      <c r="BU554" s="37" t="str">
        <f t="shared" si="468"/>
        <v/>
      </c>
      <c r="BV554" s="37" t="str">
        <f t="shared" si="469"/>
        <v/>
      </c>
      <c r="BW554" s="37" t="str">
        <f t="shared" si="470"/>
        <v/>
      </c>
      <c r="BX554" s="37" t="str">
        <f t="shared" si="471"/>
        <v/>
      </c>
      <c r="BY554" s="37" t="str">
        <f t="shared" si="472"/>
        <v/>
      </c>
      <c r="BZ554" s="37" t="str">
        <f t="shared" si="473"/>
        <v/>
      </c>
      <c r="CA554" s="37" t="str">
        <f t="shared" si="474"/>
        <v/>
      </c>
      <c r="CB554" s="37" t="str">
        <f t="shared" si="475"/>
        <v/>
      </c>
      <c r="CC554" s="37" t="str">
        <f t="shared" si="476"/>
        <v/>
      </c>
      <c r="CD554" s="37" t="str">
        <f t="shared" si="477"/>
        <v/>
      </c>
      <c r="CE554" s="37" t="str">
        <f t="shared" si="478"/>
        <v/>
      </c>
      <c r="CF554" s="37" t="str">
        <f t="shared" si="479"/>
        <v/>
      </c>
      <c r="CG554" s="37" t="str">
        <f t="shared" si="480"/>
        <v/>
      </c>
      <c r="CH554" s="37" t="str">
        <f t="shared" si="481"/>
        <v/>
      </c>
      <c r="CI554" s="37" t="str">
        <f t="shared" si="482"/>
        <v/>
      </c>
    </row>
    <row r="555" spans="1:87" ht="12.75">
      <c r="A555" s="16"/>
      <c r="B555" s="14" t="str">
        <f>'Gene Table'!E554</f>
        <v>TOMM40</v>
      </c>
      <c r="C555" s="14" t="s">
        <v>293</v>
      </c>
      <c r="D555" s="15" t="str">
        <f>IF(SUM('Test Sample Data'!D$3:D$98)&gt;10,IF(AND(ISNUMBER('Test Sample Data'!D554),'Test Sample Data'!D554&lt;$B$1,'Test Sample Data'!D554&gt;0),'Test Sample Data'!D554,$B$1),"")</f>
        <v/>
      </c>
      <c r="E555" s="15" t="str">
        <f>IF(SUM('Test Sample Data'!E$3:E$98)&gt;10,IF(AND(ISNUMBER('Test Sample Data'!E554),'Test Sample Data'!E554&lt;$B$1,'Test Sample Data'!E554&gt;0),'Test Sample Data'!E554,$B$1),"")</f>
        <v/>
      </c>
      <c r="F555" s="15" t="str">
        <f>IF(SUM('Test Sample Data'!F$3:F$98)&gt;10,IF(AND(ISNUMBER('Test Sample Data'!F554),'Test Sample Data'!F554&lt;$B$1,'Test Sample Data'!F554&gt;0),'Test Sample Data'!F554,$B$1),"")</f>
        <v/>
      </c>
      <c r="G555" s="15" t="str">
        <f>IF(SUM('Test Sample Data'!G$3:G$98)&gt;10,IF(AND(ISNUMBER('Test Sample Data'!G554),'Test Sample Data'!G554&lt;$B$1,'Test Sample Data'!G554&gt;0),'Test Sample Data'!G554,$B$1),"")</f>
        <v/>
      </c>
      <c r="H555" s="15" t="str">
        <f>IF(SUM('Test Sample Data'!H$3:H$98)&gt;10,IF(AND(ISNUMBER('Test Sample Data'!H554),'Test Sample Data'!H554&lt;$B$1,'Test Sample Data'!H554&gt;0),'Test Sample Data'!H554,$B$1),"")</f>
        <v/>
      </c>
      <c r="I555" s="15" t="str">
        <f>IF(SUM('Test Sample Data'!I$3:I$98)&gt;10,IF(AND(ISNUMBER('Test Sample Data'!I554),'Test Sample Data'!I554&lt;$B$1,'Test Sample Data'!I554&gt;0),'Test Sample Data'!I554,$B$1),"")</f>
        <v/>
      </c>
      <c r="J555" s="15" t="str">
        <f>IF(SUM('Test Sample Data'!J$3:J$98)&gt;10,IF(AND(ISNUMBER('Test Sample Data'!J554),'Test Sample Data'!J554&lt;$B$1,'Test Sample Data'!J554&gt;0),'Test Sample Data'!J554,$B$1),"")</f>
        <v/>
      </c>
      <c r="K555" s="15" t="str">
        <f>IF(SUM('Test Sample Data'!K$3:K$98)&gt;10,IF(AND(ISNUMBER('Test Sample Data'!K554),'Test Sample Data'!K554&lt;$B$1,'Test Sample Data'!K554&gt;0),'Test Sample Data'!K554,$B$1),"")</f>
        <v/>
      </c>
      <c r="L555" s="15" t="str">
        <f>IF(SUM('Test Sample Data'!L$3:L$98)&gt;10,IF(AND(ISNUMBER('Test Sample Data'!L554),'Test Sample Data'!L554&lt;$B$1,'Test Sample Data'!L554&gt;0),'Test Sample Data'!L554,$B$1),"")</f>
        <v/>
      </c>
      <c r="M555" s="15" t="str">
        <f>IF(SUM('Test Sample Data'!M$3:M$98)&gt;10,IF(AND(ISNUMBER('Test Sample Data'!M554),'Test Sample Data'!M554&lt;$B$1,'Test Sample Data'!M554&gt;0),'Test Sample Data'!M554,$B$1),"")</f>
        <v/>
      </c>
      <c r="N555" s="15" t="str">
        <f>'Gene Table'!E554</f>
        <v>TOMM40</v>
      </c>
      <c r="O555" s="14" t="s">
        <v>293</v>
      </c>
      <c r="P555" s="15" t="str">
        <f>IF(SUM('Control Sample Data'!D$3:D$98)&gt;10,IF(AND(ISNUMBER('Control Sample Data'!D554),'Control Sample Data'!D554&lt;$B$1,'Control Sample Data'!D554&gt;0),'Control Sample Data'!D554,$B$1),"")</f>
        <v/>
      </c>
      <c r="Q555" s="15" t="str">
        <f>IF(SUM('Control Sample Data'!E$3:E$98)&gt;10,IF(AND(ISNUMBER('Control Sample Data'!E554),'Control Sample Data'!E554&lt;$B$1,'Control Sample Data'!E554&gt;0),'Control Sample Data'!E554,$B$1),"")</f>
        <v/>
      </c>
      <c r="R555" s="15" t="str">
        <f>IF(SUM('Control Sample Data'!F$3:F$98)&gt;10,IF(AND(ISNUMBER('Control Sample Data'!F554),'Control Sample Data'!F554&lt;$B$1,'Control Sample Data'!F554&gt;0),'Control Sample Data'!F554,$B$1),"")</f>
        <v/>
      </c>
      <c r="S555" s="15" t="str">
        <f>IF(SUM('Control Sample Data'!G$3:G$98)&gt;10,IF(AND(ISNUMBER('Control Sample Data'!G554),'Control Sample Data'!G554&lt;$B$1,'Control Sample Data'!G554&gt;0),'Control Sample Data'!G554,$B$1),"")</f>
        <v/>
      </c>
      <c r="T555" s="15" t="str">
        <f>IF(SUM('Control Sample Data'!H$3:H$98)&gt;10,IF(AND(ISNUMBER('Control Sample Data'!H554),'Control Sample Data'!H554&lt;$B$1,'Control Sample Data'!H554&gt;0),'Control Sample Data'!H554,$B$1),"")</f>
        <v/>
      </c>
      <c r="U555" s="15" t="str">
        <f>IF(SUM('Control Sample Data'!I$3:I$98)&gt;10,IF(AND(ISNUMBER('Control Sample Data'!I554),'Control Sample Data'!I554&lt;$B$1,'Control Sample Data'!I554&gt;0),'Control Sample Data'!I554,$B$1),"")</f>
        <v/>
      </c>
      <c r="V555" s="15" t="str">
        <f>IF(SUM('Control Sample Data'!J$3:J$98)&gt;10,IF(AND(ISNUMBER('Control Sample Data'!J554),'Control Sample Data'!J554&lt;$B$1,'Control Sample Data'!J554&gt;0),'Control Sample Data'!J554,$B$1),"")</f>
        <v/>
      </c>
      <c r="W555" s="15" t="str">
        <f>IF(SUM('Control Sample Data'!K$3:K$98)&gt;10,IF(AND(ISNUMBER('Control Sample Data'!K554),'Control Sample Data'!K554&lt;$B$1,'Control Sample Data'!K554&gt;0),'Control Sample Data'!K554,$B$1),"")</f>
        <v/>
      </c>
      <c r="X555" s="15" t="str">
        <f>IF(SUM('Control Sample Data'!L$3:L$98)&gt;10,IF(AND(ISNUMBER('Control Sample Data'!L554),'Control Sample Data'!L554&lt;$B$1,'Control Sample Data'!L554&gt;0),'Control Sample Data'!L554,$B$1),"")</f>
        <v/>
      </c>
      <c r="Y555" s="15" t="str">
        <f>IF(SUM('Control Sample Data'!M$3:M$98)&gt;10,IF(AND(ISNUMBER('Control Sample Data'!M554),'Control Sample Data'!M554&lt;$B$1,'Control Sample Data'!M554&gt;0),'Control Sample Data'!M554,$B$1),"")</f>
        <v/>
      </c>
      <c r="AT555" s="34" t="str">
        <f t="shared" si="483"/>
        <v/>
      </c>
      <c r="AU555" s="34" t="str">
        <f t="shared" si="484"/>
        <v/>
      </c>
      <c r="AV555" s="34" t="str">
        <f t="shared" si="485"/>
        <v/>
      </c>
      <c r="AW555" s="34" t="str">
        <f t="shared" si="486"/>
        <v/>
      </c>
      <c r="AX555" s="34" t="str">
        <f t="shared" si="487"/>
        <v/>
      </c>
      <c r="AY555" s="34" t="str">
        <f t="shared" si="488"/>
        <v/>
      </c>
      <c r="AZ555" s="34" t="str">
        <f t="shared" si="489"/>
        <v/>
      </c>
      <c r="BA555" s="34" t="str">
        <f t="shared" si="490"/>
        <v/>
      </c>
      <c r="BB555" s="34" t="str">
        <f t="shared" si="491"/>
        <v/>
      </c>
      <c r="BC555" s="34" t="str">
        <f t="shared" si="492"/>
        <v/>
      </c>
      <c r="BD555" s="34" t="str">
        <f t="shared" si="493"/>
        <v/>
      </c>
      <c r="BE555" s="34" t="str">
        <f t="shared" si="494"/>
        <v/>
      </c>
      <c r="BF555" s="34" t="str">
        <f t="shared" si="495"/>
        <v/>
      </c>
      <c r="BG555" s="34" t="str">
        <f t="shared" si="496"/>
        <v/>
      </c>
      <c r="BH555" s="34" t="str">
        <f t="shared" si="497"/>
        <v/>
      </c>
      <c r="BI555" s="34" t="str">
        <f t="shared" si="498"/>
        <v/>
      </c>
      <c r="BJ555" s="34" t="str">
        <f t="shared" si="499"/>
        <v/>
      </c>
      <c r="BK555" s="34" t="str">
        <f t="shared" si="500"/>
        <v/>
      </c>
      <c r="BL555" s="34" t="str">
        <f t="shared" si="501"/>
        <v/>
      </c>
      <c r="BM555" s="34" t="str">
        <f t="shared" si="502"/>
        <v/>
      </c>
      <c r="BN555" s="36" t="e">
        <f t="shared" si="461"/>
        <v>#DIV/0!</v>
      </c>
      <c r="BO555" s="36" t="e">
        <f t="shared" si="462"/>
        <v>#DIV/0!</v>
      </c>
      <c r="BP555" s="37" t="str">
        <f t="shared" si="463"/>
        <v/>
      </c>
      <c r="BQ555" s="37" t="str">
        <f t="shared" si="464"/>
        <v/>
      </c>
      <c r="BR555" s="37" t="str">
        <f t="shared" si="465"/>
        <v/>
      </c>
      <c r="BS555" s="37" t="str">
        <f t="shared" si="466"/>
        <v/>
      </c>
      <c r="BT555" s="37" t="str">
        <f t="shared" si="467"/>
        <v/>
      </c>
      <c r="BU555" s="37" t="str">
        <f t="shared" si="468"/>
        <v/>
      </c>
      <c r="BV555" s="37" t="str">
        <f t="shared" si="469"/>
        <v/>
      </c>
      <c r="BW555" s="37" t="str">
        <f t="shared" si="470"/>
        <v/>
      </c>
      <c r="BX555" s="37" t="str">
        <f t="shared" si="471"/>
        <v/>
      </c>
      <c r="BY555" s="37" t="str">
        <f t="shared" si="472"/>
        <v/>
      </c>
      <c r="BZ555" s="37" t="str">
        <f t="shared" si="473"/>
        <v/>
      </c>
      <c r="CA555" s="37" t="str">
        <f t="shared" si="474"/>
        <v/>
      </c>
      <c r="CB555" s="37" t="str">
        <f t="shared" si="475"/>
        <v/>
      </c>
      <c r="CC555" s="37" t="str">
        <f t="shared" si="476"/>
        <v/>
      </c>
      <c r="CD555" s="37" t="str">
        <f t="shared" si="477"/>
        <v/>
      </c>
      <c r="CE555" s="37" t="str">
        <f t="shared" si="478"/>
        <v/>
      </c>
      <c r="CF555" s="37" t="str">
        <f t="shared" si="479"/>
        <v/>
      </c>
      <c r="CG555" s="37" t="str">
        <f t="shared" si="480"/>
        <v/>
      </c>
      <c r="CH555" s="37" t="str">
        <f t="shared" si="481"/>
        <v/>
      </c>
      <c r="CI555" s="37" t="str">
        <f t="shared" si="482"/>
        <v/>
      </c>
    </row>
    <row r="556" spans="1:87" ht="12.75">
      <c r="A556" s="16"/>
      <c r="B556" s="14" t="str">
        <f>'Gene Table'!E555</f>
        <v>EMG1</v>
      </c>
      <c r="C556" s="14" t="s">
        <v>297</v>
      </c>
      <c r="D556" s="15" t="str">
        <f>IF(SUM('Test Sample Data'!D$3:D$98)&gt;10,IF(AND(ISNUMBER('Test Sample Data'!D555),'Test Sample Data'!D555&lt;$B$1,'Test Sample Data'!D555&gt;0),'Test Sample Data'!D555,$B$1),"")</f>
        <v/>
      </c>
      <c r="E556" s="15" t="str">
        <f>IF(SUM('Test Sample Data'!E$3:E$98)&gt;10,IF(AND(ISNUMBER('Test Sample Data'!E555),'Test Sample Data'!E555&lt;$B$1,'Test Sample Data'!E555&gt;0),'Test Sample Data'!E555,$B$1),"")</f>
        <v/>
      </c>
      <c r="F556" s="15" t="str">
        <f>IF(SUM('Test Sample Data'!F$3:F$98)&gt;10,IF(AND(ISNUMBER('Test Sample Data'!F555),'Test Sample Data'!F555&lt;$B$1,'Test Sample Data'!F555&gt;0),'Test Sample Data'!F555,$B$1),"")</f>
        <v/>
      </c>
      <c r="G556" s="15" t="str">
        <f>IF(SUM('Test Sample Data'!G$3:G$98)&gt;10,IF(AND(ISNUMBER('Test Sample Data'!G555),'Test Sample Data'!G555&lt;$B$1,'Test Sample Data'!G555&gt;0),'Test Sample Data'!G555,$B$1),"")</f>
        <v/>
      </c>
      <c r="H556" s="15" t="str">
        <f>IF(SUM('Test Sample Data'!H$3:H$98)&gt;10,IF(AND(ISNUMBER('Test Sample Data'!H555),'Test Sample Data'!H555&lt;$B$1,'Test Sample Data'!H555&gt;0),'Test Sample Data'!H555,$B$1),"")</f>
        <v/>
      </c>
      <c r="I556" s="15" t="str">
        <f>IF(SUM('Test Sample Data'!I$3:I$98)&gt;10,IF(AND(ISNUMBER('Test Sample Data'!I555),'Test Sample Data'!I555&lt;$B$1,'Test Sample Data'!I555&gt;0),'Test Sample Data'!I555,$B$1),"")</f>
        <v/>
      </c>
      <c r="J556" s="15" t="str">
        <f>IF(SUM('Test Sample Data'!J$3:J$98)&gt;10,IF(AND(ISNUMBER('Test Sample Data'!J555),'Test Sample Data'!J555&lt;$B$1,'Test Sample Data'!J555&gt;0),'Test Sample Data'!J555,$B$1),"")</f>
        <v/>
      </c>
      <c r="K556" s="15" t="str">
        <f>IF(SUM('Test Sample Data'!K$3:K$98)&gt;10,IF(AND(ISNUMBER('Test Sample Data'!K555),'Test Sample Data'!K555&lt;$B$1,'Test Sample Data'!K555&gt;0),'Test Sample Data'!K555,$B$1),"")</f>
        <v/>
      </c>
      <c r="L556" s="15" t="str">
        <f>IF(SUM('Test Sample Data'!L$3:L$98)&gt;10,IF(AND(ISNUMBER('Test Sample Data'!L555),'Test Sample Data'!L555&lt;$B$1,'Test Sample Data'!L555&gt;0),'Test Sample Data'!L555,$B$1),"")</f>
        <v/>
      </c>
      <c r="M556" s="15" t="str">
        <f>IF(SUM('Test Sample Data'!M$3:M$98)&gt;10,IF(AND(ISNUMBER('Test Sample Data'!M555),'Test Sample Data'!M555&lt;$B$1,'Test Sample Data'!M555&gt;0),'Test Sample Data'!M555,$B$1),"")</f>
        <v/>
      </c>
      <c r="N556" s="15" t="str">
        <f>'Gene Table'!E555</f>
        <v>EMG1</v>
      </c>
      <c r="O556" s="14" t="s">
        <v>297</v>
      </c>
      <c r="P556" s="15" t="str">
        <f>IF(SUM('Control Sample Data'!D$3:D$98)&gt;10,IF(AND(ISNUMBER('Control Sample Data'!D555),'Control Sample Data'!D555&lt;$B$1,'Control Sample Data'!D555&gt;0),'Control Sample Data'!D555,$B$1),"")</f>
        <v/>
      </c>
      <c r="Q556" s="15" t="str">
        <f>IF(SUM('Control Sample Data'!E$3:E$98)&gt;10,IF(AND(ISNUMBER('Control Sample Data'!E555),'Control Sample Data'!E555&lt;$B$1,'Control Sample Data'!E555&gt;0),'Control Sample Data'!E555,$B$1),"")</f>
        <v/>
      </c>
      <c r="R556" s="15" t="str">
        <f>IF(SUM('Control Sample Data'!F$3:F$98)&gt;10,IF(AND(ISNUMBER('Control Sample Data'!F555),'Control Sample Data'!F555&lt;$B$1,'Control Sample Data'!F555&gt;0),'Control Sample Data'!F555,$B$1),"")</f>
        <v/>
      </c>
      <c r="S556" s="15" t="str">
        <f>IF(SUM('Control Sample Data'!G$3:G$98)&gt;10,IF(AND(ISNUMBER('Control Sample Data'!G555),'Control Sample Data'!G555&lt;$B$1,'Control Sample Data'!G555&gt;0),'Control Sample Data'!G555,$B$1),"")</f>
        <v/>
      </c>
      <c r="T556" s="15" t="str">
        <f>IF(SUM('Control Sample Data'!H$3:H$98)&gt;10,IF(AND(ISNUMBER('Control Sample Data'!H555),'Control Sample Data'!H555&lt;$B$1,'Control Sample Data'!H555&gt;0),'Control Sample Data'!H555,$B$1),"")</f>
        <v/>
      </c>
      <c r="U556" s="15" t="str">
        <f>IF(SUM('Control Sample Data'!I$3:I$98)&gt;10,IF(AND(ISNUMBER('Control Sample Data'!I555),'Control Sample Data'!I555&lt;$B$1,'Control Sample Data'!I555&gt;0),'Control Sample Data'!I555,$B$1),"")</f>
        <v/>
      </c>
      <c r="V556" s="15" t="str">
        <f>IF(SUM('Control Sample Data'!J$3:J$98)&gt;10,IF(AND(ISNUMBER('Control Sample Data'!J555),'Control Sample Data'!J555&lt;$B$1,'Control Sample Data'!J555&gt;0),'Control Sample Data'!J555,$B$1),"")</f>
        <v/>
      </c>
      <c r="W556" s="15" t="str">
        <f>IF(SUM('Control Sample Data'!K$3:K$98)&gt;10,IF(AND(ISNUMBER('Control Sample Data'!K555),'Control Sample Data'!K555&lt;$B$1,'Control Sample Data'!K555&gt;0),'Control Sample Data'!K555,$B$1),"")</f>
        <v/>
      </c>
      <c r="X556" s="15" t="str">
        <f>IF(SUM('Control Sample Data'!L$3:L$98)&gt;10,IF(AND(ISNUMBER('Control Sample Data'!L555),'Control Sample Data'!L555&lt;$B$1,'Control Sample Data'!L555&gt;0),'Control Sample Data'!L555,$B$1),"")</f>
        <v/>
      </c>
      <c r="Y556" s="15" t="str">
        <f>IF(SUM('Control Sample Data'!M$3:M$98)&gt;10,IF(AND(ISNUMBER('Control Sample Data'!M555),'Control Sample Data'!M555&lt;$B$1,'Control Sample Data'!M555&gt;0),'Control Sample Data'!M555,$B$1),"")</f>
        <v/>
      </c>
      <c r="AT556" s="34" t="str">
        <f t="shared" si="483"/>
        <v/>
      </c>
      <c r="AU556" s="34" t="str">
        <f t="shared" si="484"/>
        <v/>
      </c>
      <c r="AV556" s="34" t="str">
        <f t="shared" si="485"/>
        <v/>
      </c>
      <c r="AW556" s="34" t="str">
        <f t="shared" si="486"/>
        <v/>
      </c>
      <c r="AX556" s="34" t="str">
        <f t="shared" si="487"/>
        <v/>
      </c>
      <c r="AY556" s="34" t="str">
        <f t="shared" si="488"/>
        <v/>
      </c>
      <c r="AZ556" s="34" t="str">
        <f t="shared" si="489"/>
        <v/>
      </c>
      <c r="BA556" s="34" t="str">
        <f t="shared" si="490"/>
        <v/>
      </c>
      <c r="BB556" s="34" t="str">
        <f t="shared" si="491"/>
        <v/>
      </c>
      <c r="BC556" s="34" t="str">
        <f t="shared" si="492"/>
        <v/>
      </c>
      <c r="BD556" s="34" t="str">
        <f t="shared" si="493"/>
        <v/>
      </c>
      <c r="BE556" s="34" t="str">
        <f t="shared" si="494"/>
        <v/>
      </c>
      <c r="BF556" s="34" t="str">
        <f t="shared" si="495"/>
        <v/>
      </c>
      <c r="BG556" s="34" t="str">
        <f t="shared" si="496"/>
        <v/>
      </c>
      <c r="BH556" s="34" t="str">
        <f t="shared" si="497"/>
        <v/>
      </c>
      <c r="BI556" s="34" t="str">
        <f t="shared" si="498"/>
        <v/>
      </c>
      <c r="BJ556" s="34" t="str">
        <f t="shared" si="499"/>
        <v/>
      </c>
      <c r="BK556" s="34" t="str">
        <f t="shared" si="500"/>
        <v/>
      </c>
      <c r="BL556" s="34" t="str">
        <f t="shared" si="501"/>
        <v/>
      </c>
      <c r="BM556" s="34" t="str">
        <f t="shared" si="502"/>
        <v/>
      </c>
      <c r="BN556" s="36" t="e">
        <f t="shared" si="461"/>
        <v>#DIV/0!</v>
      </c>
      <c r="BO556" s="36" t="e">
        <f t="shared" si="462"/>
        <v>#DIV/0!</v>
      </c>
      <c r="BP556" s="37" t="str">
        <f t="shared" si="463"/>
        <v/>
      </c>
      <c r="BQ556" s="37" t="str">
        <f t="shared" si="464"/>
        <v/>
      </c>
      <c r="BR556" s="37" t="str">
        <f t="shared" si="465"/>
        <v/>
      </c>
      <c r="BS556" s="37" t="str">
        <f t="shared" si="466"/>
        <v/>
      </c>
      <c r="BT556" s="37" t="str">
        <f t="shared" si="467"/>
        <v/>
      </c>
      <c r="BU556" s="37" t="str">
        <f t="shared" si="468"/>
        <v/>
      </c>
      <c r="BV556" s="37" t="str">
        <f t="shared" si="469"/>
        <v/>
      </c>
      <c r="BW556" s="37" t="str">
        <f t="shared" si="470"/>
        <v/>
      </c>
      <c r="BX556" s="37" t="str">
        <f t="shared" si="471"/>
        <v/>
      </c>
      <c r="BY556" s="37" t="str">
        <f t="shared" si="472"/>
        <v/>
      </c>
      <c r="BZ556" s="37" t="str">
        <f t="shared" si="473"/>
        <v/>
      </c>
      <c r="CA556" s="37" t="str">
        <f t="shared" si="474"/>
        <v/>
      </c>
      <c r="CB556" s="37" t="str">
        <f t="shared" si="475"/>
        <v/>
      </c>
      <c r="CC556" s="37" t="str">
        <f t="shared" si="476"/>
        <v/>
      </c>
      <c r="CD556" s="37" t="str">
        <f t="shared" si="477"/>
        <v/>
      </c>
      <c r="CE556" s="37" t="str">
        <f t="shared" si="478"/>
        <v/>
      </c>
      <c r="CF556" s="37" t="str">
        <f t="shared" si="479"/>
        <v/>
      </c>
      <c r="CG556" s="37" t="str">
        <f t="shared" si="480"/>
        <v/>
      </c>
      <c r="CH556" s="37" t="str">
        <f t="shared" si="481"/>
        <v/>
      </c>
      <c r="CI556" s="37" t="str">
        <f t="shared" si="482"/>
        <v/>
      </c>
    </row>
    <row r="557" spans="1:87" ht="12.75">
      <c r="A557" s="16"/>
      <c r="B557" s="14" t="str">
        <f>'Gene Table'!E556</f>
        <v>CDK7</v>
      </c>
      <c r="C557" s="14" t="s">
        <v>301</v>
      </c>
      <c r="D557" s="15" t="str">
        <f>IF(SUM('Test Sample Data'!D$3:D$98)&gt;10,IF(AND(ISNUMBER('Test Sample Data'!D556),'Test Sample Data'!D556&lt;$B$1,'Test Sample Data'!D556&gt;0),'Test Sample Data'!D556,$B$1),"")</f>
        <v/>
      </c>
      <c r="E557" s="15" t="str">
        <f>IF(SUM('Test Sample Data'!E$3:E$98)&gt;10,IF(AND(ISNUMBER('Test Sample Data'!E556),'Test Sample Data'!E556&lt;$B$1,'Test Sample Data'!E556&gt;0),'Test Sample Data'!E556,$B$1),"")</f>
        <v/>
      </c>
      <c r="F557" s="15" t="str">
        <f>IF(SUM('Test Sample Data'!F$3:F$98)&gt;10,IF(AND(ISNUMBER('Test Sample Data'!F556),'Test Sample Data'!F556&lt;$B$1,'Test Sample Data'!F556&gt;0),'Test Sample Data'!F556,$B$1),"")</f>
        <v/>
      </c>
      <c r="G557" s="15" t="str">
        <f>IF(SUM('Test Sample Data'!G$3:G$98)&gt;10,IF(AND(ISNUMBER('Test Sample Data'!G556),'Test Sample Data'!G556&lt;$B$1,'Test Sample Data'!G556&gt;0),'Test Sample Data'!G556,$B$1),"")</f>
        <v/>
      </c>
      <c r="H557" s="15" t="str">
        <f>IF(SUM('Test Sample Data'!H$3:H$98)&gt;10,IF(AND(ISNUMBER('Test Sample Data'!H556),'Test Sample Data'!H556&lt;$B$1,'Test Sample Data'!H556&gt;0),'Test Sample Data'!H556,$B$1),"")</f>
        <v/>
      </c>
      <c r="I557" s="15" t="str">
        <f>IF(SUM('Test Sample Data'!I$3:I$98)&gt;10,IF(AND(ISNUMBER('Test Sample Data'!I556),'Test Sample Data'!I556&lt;$B$1,'Test Sample Data'!I556&gt;0),'Test Sample Data'!I556,$B$1),"")</f>
        <v/>
      </c>
      <c r="J557" s="15" t="str">
        <f>IF(SUM('Test Sample Data'!J$3:J$98)&gt;10,IF(AND(ISNUMBER('Test Sample Data'!J556),'Test Sample Data'!J556&lt;$B$1,'Test Sample Data'!J556&gt;0),'Test Sample Data'!J556,$B$1),"")</f>
        <v/>
      </c>
      <c r="K557" s="15" t="str">
        <f>IF(SUM('Test Sample Data'!K$3:K$98)&gt;10,IF(AND(ISNUMBER('Test Sample Data'!K556),'Test Sample Data'!K556&lt;$B$1,'Test Sample Data'!K556&gt;0),'Test Sample Data'!K556,$B$1),"")</f>
        <v/>
      </c>
      <c r="L557" s="15" t="str">
        <f>IF(SUM('Test Sample Data'!L$3:L$98)&gt;10,IF(AND(ISNUMBER('Test Sample Data'!L556),'Test Sample Data'!L556&lt;$B$1,'Test Sample Data'!L556&gt;0),'Test Sample Data'!L556,$B$1),"")</f>
        <v/>
      </c>
      <c r="M557" s="15" t="str">
        <f>IF(SUM('Test Sample Data'!M$3:M$98)&gt;10,IF(AND(ISNUMBER('Test Sample Data'!M556),'Test Sample Data'!M556&lt;$B$1,'Test Sample Data'!M556&gt;0),'Test Sample Data'!M556,$B$1),"")</f>
        <v/>
      </c>
      <c r="N557" s="15" t="str">
        <f>'Gene Table'!E556</f>
        <v>CDK7</v>
      </c>
      <c r="O557" s="14" t="s">
        <v>301</v>
      </c>
      <c r="P557" s="15" t="str">
        <f>IF(SUM('Control Sample Data'!D$3:D$98)&gt;10,IF(AND(ISNUMBER('Control Sample Data'!D556),'Control Sample Data'!D556&lt;$B$1,'Control Sample Data'!D556&gt;0),'Control Sample Data'!D556,$B$1),"")</f>
        <v/>
      </c>
      <c r="Q557" s="15" t="str">
        <f>IF(SUM('Control Sample Data'!E$3:E$98)&gt;10,IF(AND(ISNUMBER('Control Sample Data'!E556),'Control Sample Data'!E556&lt;$B$1,'Control Sample Data'!E556&gt;0),'Control Sample Data'!E556,$B$1),"")</f>
        <v/>
      </c>
      <c r="R557" s="15" t="str">
        <f>IF(SUM('Control Sample Data'!F$3:F$98)&gt;10,IF(AND(ISNUMBER('Control Sample Data'!F556),'Control Sample Data'!F556&lt;$B$1,'Control Sample Data'!F556&gt;0),'Control Sample Data'!F556,$B$1),"")</f>
        <v/>
      </c>
      <c r="S557" s="15" t="str">
        <f>IF(SUM('Control Sample Data'!G$3:G$98)&gt;10,IF(AND(ISNUMBER('Control Sample Data'!G556),'Control Sample Data'!G556&lt;$B$1,'Control Sample Data'!G556&gt;0),'Control Sample Data'!G556,$B$1),"")</f>
        <v/>
      </c>
      <c r="T557" s="15" t="str">
        <f>IF(SUM('Control Sample Data'!H$3:H$98)&gt;10,IF(AND(ISNUMBER('Control Sample Data'!H556),'Control Sample Data'!H556&lt;$B$1,'Control Sample Data'!H556&gt;0),'Control Sample Data'!H556,$B$1),"")</f>
        <v/>
      </c>
      <c r="U557" s="15" t="str">
        <f>IF(SUM('Control Sample Data'!I$3:I$98)&gt;10,IF(AND(ISNUMBER('Control Sample Data'!I556),'Control Sample Data'!I556&lt;$B$1,'Control Sample Data'!I556&gt;0),'Control Sample Data'!I556,$B$1),"")</f>
        <v/>
      </c>
      <c r="V557" s="15" t="str">
        <f>IF(SUM('Control Sample Data'!J$3:J$98)&gt;10,IF(AND(ISNUMBER('Control Sample Data'!J556),'Control Sample Data'!J556&lt;$B$1,'Control Sample Data'!J556&gt;0),'Control Sample Data'!J556,$B$1),"")</f>
        <v/>
      </c>
      <c r="W557" s="15" t="str">
        <f>IF(SUM('Control Sample Data'!K$3:K$98)&gt;10,IF(AND(ISNUMBER('Control Sample Data'!K556),'Control Sample Data'!K556&lt;$B$1,'Control Sample Data'!K556&gt;0),'Control Sample Data'!K556,$B$1),"")</f>
        <v/>
      </c>
      <c r="X557" s="15" t="str">
        <f>IF(SUM('Control Sample Data'!L$3:L$98)&gt;10,IF(AND(ISNUMBER('Control Sample Data'!L556),'Control Sample Data'!L556&lt;$B$1,'Control Sample Data'!L556&gt;0),'Control Sample Data'!L556,$B$1),"")</f>
        <v/>
      </c>
      <c r="Y557" s="15" t="str">
        <f>IF(SUM('Control Sample Data'!M$3:M$98)&gt;10,IF(AND(ISNUMBER('Control Sample Data'!M556),'Control Sample Data'!M556&lt;$B$1,'Control Sample Data'!M556&gt;0),'Control Sample Data'!M556,$B$1),"")</f>
        <v/>
      </c>
      <c r="AT557" s="34" t="str">
        <f t="shared" si="483"/>
        <v/>
      </c>
      <c r="AU557" s="34" t="str">
        <f t="shared" si="484"/>
        <v/>
      </c>
      <c r="AV557" s="34" t="str">
        <f t="shared" si="485"/>
        <v/>
      </c>
      <c r="AW557" s="34" t="str">
        <f t="shared" si="486"/>
        <v/>
      </c>
      <c r="AX557" s="34" t="str">
        <f t="shared" si="487"/>
        <v/>
      </c>
      <c r="AY557" s="34" t="str">
        <f t="shared" si="488"/>
        <v/>
      </c>
      <c r="AZ557" s="34" t="str">
        <f t="shared" si="489"/>
        <v/>
      </c>
      <c r="BA557" s="34" t="str">
        <f t="shared" si="490"/>
        <v/>
      </c>
      <c r="BB557" s="34" t="str">
        <f t="shared" si="491"/>
        <v/>
      </c>
      <c r="BC557" s="34" t="str">
        <f t="shared" si="492"/>
        <v/>
      </c>
      <c r="BD557" s="34" t="str">
        <f t="shared" si="493"/>
        <v/>
      </c>
      <c r="BE557" s="34" t="str">
        <f t="shared" si="494"/>
        <v/>
      </c>
      <c r="BF557" s="34" t="str">
        <f t="shared" si="495"/>
        <v/>
      </c>
      <c r="BG557" s="34" t="str">
        <f t="shared" si="496"/>
        <v/>
      </c>
      <c r="BH557" s="34" t="str">
        <f t="shared" si="497"/>
        <v/>
      </c>
      <c r="BI557" s="34" t="str">
        <f t="shared" si="498"/>
        <v/>
      </c>
      <c r="BJ557" s="34" t="str">
        <f t="shared" si="499"/>
        <v/>
      </c>
      <c r="BK557" s="34" t="str">
        <f t="shared" si="500"/>
        <v/>
      </c>
      <c r="BL557" s="34" t="str">
        <f t="shared" si="501"/>
        <v/>
      </c>
      <c r="BM557" s="34" t="str">
        <f t="shared" si="502"/>
        <v/>
      </c>
      <c r="BN557" s="36" t="e">
        <f t="shared" si="461"/>
        <v>#DIV/0!</v>
      </c>
      <c r="BO557" s="36" t="e">
        <f t="shared" si="462"/>
        <v>#DIV/0!</v>
      </c>
      <c r="BP557" s="37" t="str">
        <f t="shared" si="463"/>
        <v/>
      </c>
      <c r="BQ557" s="37" t="str">
        <f t="shared" si="464"/>
        <v/>
      </c>
      <c r="BR557" s="37" t="str">
        <f t="shared" si="465"/>
        <v/>
      </c>
      <c r="BS557" s="37" t="str">
        <f t="shared" si="466"/>
        <v/>
      </c>
      <c r="BT557" s="37" t="str">
        <f t="shared" si="467"/>
        <v/>
      </c>
      <c r="BU557" s="37" t="str">
        <f t="shared" si="468"/>
        <v/>
      </c>
      <c r="BV557" s="37" t="str">
        <f t="shared" si="469"/>
        <v/>
      </c>
      <c r="BW557" s="37" t="str">
        <f t="shared" si="470"/>
        <v/>
      </c>
      <c r="BX557" s="37" t="str">
        <f t="shared" si="471"/>
        <v/>
      </c>
      <c r="BY557" s="37" t="str">
        <f t="shared" si="472"/>
        <v/>
      </c>
      <c r="BZ557" s="37" t="str">
        <f t="shared" si="473"/>
        <v/>
      </c>
      <c r="CA557" s="37" t="str">
        <f t="shared" si="474"/>
        <v/>
      </c>
      <c r="CB557" s="37" t="str">
        <f t="shared" si="475"/>
        <v/>
      </c>
      <c r="CC557" s="37" t="str">
        <f t="shared" si="476"/>
        <v/>
      </c>
      <c r="CD557" s="37" t="str">
        <f t="shared" si="477"/>
        <v/>
      </c>
      <c r="CE557" s="37" t="str">
        <f t="shared" si="478"/>
        <v/>
      </c>
      <c r="CF557" s="37" t="str">
        <f t="shared" si="479"/>
        <v/>
      </c>
      <c r="CG557" s="37" t="str">
        <f t="shared" si="480"/>
        <v/>
      </c>
      <c r="CH557" s="37" t="str">
        <f t="shared" si="481"/>
        <v/>
      </c>
      <c r="CI557" s="37" t="str">
        <f t="shared" si="482"/>
        <v/>
      </c>
    </row>
    <row r="558" spans="1:87" ht="12.75">
      <c r="A558" s="16"/>
      <c r="B558" s="14" t="str">
        <f>'Gene Table'!E557</f>
        <v>AKAP9</v>
      </c>
      <c r="C558" s="14" t="s">
        <v>305</v>
      </c>
      <c r="D558" s="15" t="str">
        <f>IF(SUM('Test Sample Data'!D$3:D$98)&gt;10,IF(AND(ISNUMBER('Test Sample Data'!D557),'Test Sample Data'!D557&lt;$B$1,'Test Sample Data'!D557&gt;0),'Test Sample Data'!D557,$B$1),"")</f>
        <v/>
      </c>
      <c r="E558" s="15" t="str">
        <f>IF(SUM('Test Sample Data'!E$3:E$98)&gt;10,IF(AND(ISNUMBER('Test Sample Data'!E557),'Test Sample Data'!E557&lt;$B$1,'Test Sample Data'!E557&gt;0),'Test Sample Data'!E557,$B$1),"")</f>
        <v/>
      </c>
      <c r="F558" s="15" t="str">
        <f>IF(SUM('Test Sample Data'!F$3:F$98)&gt;10,IF(AND(ISNUMBER('Test Sample Data'!F557),'Test Sample Data'!F557&lt;$B$1,'Test Sample Data'!F557&gt;0),'Test Sample Data'!F557,$B$1),"")</f>
        <v/>
      </c>
      <c r="G558" s="15" t="str">
        <f>IF(SUM('Test Sample Data'!G$3:G$98)&gt;10,IF(AND(ISNUMBER('Test Sample Data'!G557),'Test Sample Data'!G557&lt;$B$1,'Test Sample Data'!G557&gt;0),'Test Sample Data'!G557,$B$1),"")</f>
        <v/>
      </c>
      <c r="H558" s="15" t="str">
        <f>IF(SUM('Test Sample Data'!H$3:H$98)&gt;10,IF(AND(ISNUMBER('Test Sample Data'!H557),'Test Sample Data'!H557&lt;$B$1,'Test Sample Data'!H557&gt;0),'Test Sample Data'!H557,$B$1),"")</f>
        <v/>
      </c>
      <c r="I558" s="15" t="str">
        <f>IF(SUM('Test Sample Data'!I$3:I$98)&gt;10,IF(AND(ISNUMBER('Test Sample Data'!I557),'Test Sample Data'!I557&lt;$B$1,'Test Sample Data'!I557&gt;0),'Test Sample Data'!I557,$B$1),"")</f>
        <v/>
      </c>
      <c r="J558" s="15" t="str">
        <f>IF(SUM('Test Sample Data'!J$3:J$98)&gt;10,IF(AND(ISNUMBER('Test Sample Data'!J557),'Test Sample Data'!J557&lt;$B$1,'Test Sample Data'!J557&gt;0),'Test Sample Data'!J557,$B$1),"")</f>
        <v/>
      </c>
      <c r="K558" s="15" t="str">
        <f>IF(SUM('Test Sample Data'!K$3:K$98)&gt;10,IF(AND(ISNUMBER('Test Sample Data'!K557),'Test Sample Data'!K557&lt;$B$1,'Test Sample Data'!K557&gt;0),'Test Sample Data'!K557,$B$1),"")</f>
        <v/>
      </c>
      <c r="L558" s="15" t="str">
        <f>IF(SUM('Test Sample Data'!L$3:L$98)&gt;10,IF(AND(ISNUMBER('Test Sample Data'!L557),'Test Sample Data'!L557&lt;$B$1,'Test Sample Data'!L557&gt;0),'Test Sample Data'!L557,$B$1),"")</f>
        <v/>
      </c>
      <c r="M558" s="15" t="str">
        <f>IF(SUM('Test Sample Data'!M$3:M$98)&gt;10,IF(AND(ISNUMBER('Test Sample Data'!M557),'Test Sample Data'!M557&lt;$B$1,'Test Sample Data'!M557&gt;0),'Test Sample Data'!M557,$B$1),"")</f>
        <v/>
      </c>
      <c r="N558" s="15" t="str">
        <f>'Gene Table'!E557</f>
        <v>AKAP9</v>
      </c>
      <c r="O558" s="14" t="s">
        <v>305</v>
      </c>
      <c r="P558" s="15" t="str">
        <f>IF(SUM('Control Sample Data'!D$3:D$98)&gt;10,IF(AND(ISNUMBER('Control Sample Data'!D557),'Control Sample Data'!D557&lt;$B$1,'Control Sample Data'!D557&gt;0),'Control Sample Data'!D557,$B$1),"")</f>
        <v/>
      </c>
      <c r="Q558" s="15" t="str">
        <f>IF(SUM('Control Sample Data'!E$3:E$98)&gt;10,IF(AND(ISNUMBER('Control Sample Data'!E557),'Control Sample Data'!E557&lt;$B$1,'Control Sample Data'!E557&gt;0),'Control Sample Data'!E557,$B$1),"")</f>
        <v/>
      </c>
      <c r="R558" s="15" t="str">
        <f>IF(SUM('Control Sample Data'!F$3:F$98)&gt;10,IF(AND(ISNUMBER('Control Sample Data'!F557),'Control Sample Data'!F557&lt;$B$1,'Control Sample Data'!F557&gt;0),'Control Sample Data'!F557,$B$1),"")</f>
        <v/>
      </c>
      <c r="S558" s="15" t="str">
        <f>IF(SUM('Control Sample Data'!G$3:G$98)&gt;10,IF(AND(ISNUMBER('Control Sample Data'!G557),'Control Sample Data'!G557&lt;$B$1,'Control Sample Data'!G557&gt;0),'Control Sample Data'!G557,$B$1),"")</f>
        <v/>
      </c>
      <c r="T558" s="15" t="str">
        <f>IF(SUM('Control Sample Data'!H$3:H$98)&gt;10,IF(AND(ISNUMBER('Control Sample Data'!H557),'Control Sample Data'!H557&lt;$B$1,'Control Sample Data'!H557&gt;0),'Control Sample Data'!H557,$B$1),"")</f>
        <v/>
      </c>
      <c r="U558" s="15" t="str">
        <f>IF(SUM('Control Sample Data'!I$3:I$98)&gt;10,IF(AND(ISNUMBER('Control Sample Data'!I557),'Control Sample Data'!I557&lt;$B$1,'Control Sample Data'!I557&gt;0),'Control Sample Data'!I557,$B$1),"")</f>
        <v/>
      </c>
      <c r="V558" s="15" t="str">
        <f>IF(SUM('Control Sample Data'!J$3:J$98)&gt;10,IF(AND(ISNUMBER('Control Sample Data'!J557),'Control Sample Data'!J557&lt;$B$1,'Control Sample Data'!J557&gt;0),'Control Sample Data'!J557,$B$1),"")</f>
        <v/>
      </c>
      <c r="W558" s="15" t="str">
        <f>IF(SUM('Control Sample Data'!K$3:K$98)&gt;10,IF(AND(ISNUMBER('Control Sample Data'!K557),'Control Sample Data'!K557&lt;$B$1,'Control Sample Data'!K557&gt;0),'Control Sample Data'!K557,$B$1),"")</f>
        <v/>
      </c>
      <c r="X558" s="15" t="str">
        <f>IF(SUM('Control Sample Data'!L$3:L$98)&gt;10,IF(AND(ISNUMBER('Control Sample Data'!L557),'Control Sample Data'!L557&lt;$B$1,'Control Sample Data'!L557&gt;0),'Control Sample Data'!L557,$B$1),"")</f>
        <v/>
      </c>
      <c r="Y558" s="15" t="str">
        <f>IF(SUM('Control Sample Data'!M$3:M$98)&gt;10,IF(AND(ISNUMBER('Control Sample Data'!M557),'Control Sample Data'!M557&lt;$B$1,'Control Sample Data'!M557&gt;0),'Control Sample Data'!M557,$B$1),"")</f>
        <v/>
      </c>
      <c r="AT558" s="34" t="str">
        <f t="shared" si="483"/>
        <v/>
      </c>
      <c r="AU558" s="34" t="str">
        <f t="shared" si="484"/>
        <v/>
      </c>
      <c r="AV558" s="34" t="str">
        <f t="shared" si="485"/>
        <v/>
      </c>
      <c r="AW558" s="34" t="str">
        <f t="shared" si="486"/>
        <v/>
      </c>
      <c r="AX558" s="34" t="str">
        <f t="shared" si="487"/>
        <v/>
      </c>
      <c r="AY558" s="34" t="str">
        <f t="shared" si="488"/>
        <v/>
      </c>
      <c r="AZ558" s="34" t="str">
        <f t="shared" si="489"/>
        <v/>
      </c>
      <c r="BA558" s="34" t="str">
        <f t="shared" si="490"/>
        <v/>
      </c>
      <c r="BB558" s="34" t="str">
        <f t="shared" si="491"/>
        <v/>
      </c>
      <c r="BC558" s="34" t="str">
        <f t="shared" si="492"/>
        <v/>
      </c>
      <c r="BD558" s="34" t="str">
        <f t="shared" si="493"/>
        <v/>
      </c>
      <c r="BE558" s="34" t="str">
        <f t="shared" si="494"/>
        <v/>
      </c>
      <c r="BF558" s="34" t="str">
        <f t="shared" si="495"/>
        <v/>
      </c>
      <c r="BG558" s="34" t="str">
        <f t="shared" si="496"/>
        <v/>
      </c>
      <c r="BH558" s="34" t="str">
        <f t="shared" si="497"/>
        <v/>
      </c>
      <c r="BI558" s="34" t="str">
        <f t="shared" si="498"/>
        <v/>
      </c>
      <c r="BJ558" s="34" t="str">
        <f t="shared" si="499"/>
        <v/>
      </c>
      <c r="BK558" s="34" t="str">
        <f t="shared" si="500"/>
        <v/>
      </c>
      <c r="BL558" s="34" t="str">
        <f t="shared" si="501"/>
        <v/>
      </c>
      <c r="BM558" s="34" t="str">
        <f t="shared" si="502"/>
        <v/>
      </c>
      <c r="BN558" s="36" t="e">
        <f t="shared" si="461"/>
        <v>#DIV/0!</v>
      </c>
      <c r="BO558" s="36" t="e">
        <f t="shared" si="462"/>
        <v>#DIV/0!</v>
      </c>
      <c r="BP558" s="37" t="str">
        <f t="shared" si="463"/>
        <v/>
      </c>
      <c r="BQ558" s="37" t="str">
        <f t="shared" si="464"/>
        <v/>
      </c>
      <c r="BR558" s="37" t="str">
        <f t="shared" si="465"/>
        <v/>
      </c>
      <c r="BS558" s="37" t="str">
        <f t="shared" si="466"/>
        <v/>
      </c>
      <c r="BT558" s="37" t="str">
        <f t="shared" si="467"/>
        <v/>
      </c>
      <c r="BU558" s="37" t="str">
        <f t="shared" si="468"/>
        <v/>
      </c>
      <c r="BV558" s="37" t="str">
        <f t="shared" si="469"/>
        <v/>
      </c>
      <c r="BW558" s="37" t="str">
        <f t="shared" si="470"/>
        <v/>
      </c>
      <c r="BX558" s="37" t="str">
        <f t="shared" si="471"/>
        <v/>
      </c>
      <c r="BY558" s="37" t="str">
        <f t="shared" si="472"/>
        <v/>
      </c>
      <c r="BZ558" s="37" t="str">
        <f t="shared" si="473"/>
        <v/>
      </c>
      <c r="CA558" s="37" t="str">
        <f t="shared" si="474"/>
        <v/>
      </c>
      <c r="CB558" s="37" t="str">
        <f t="shared" si="475"/>
        <v/>
      </c>
      <c r="CC558" s="37" t="str">
        <f t="shared" si="476"/>
        <v/>
      </c>
      <c r="CD558" s="37" t="str">
        <f t="shared" si="477"/>
        <v/>
      </c>
      <c r="CE558" s="37" t="str">
        <f t="shared" si="478"/>
        <v/>
      </c>
      <c r="CF558" s="37" t="str">
        <f t="shared" si="479"/>
        <v/>
      </c>
      <c r="CG558" s="37" t="str">
        <f t="shared" si="480"/>
        <v/>
      </c>
      <c r="CH558" s="37" t="str">
        <f t="shared" si="481"/>
        <v/>
      </c>
      <c r="CI558" s="37" t="str">
        <f t="shared" si="482"/>
        <v/>
      </c>
    </row>
    <row r="559" spans="1:87" ht="12.75">
      <c r="A559" s="16"/>
      <c r="B559" s="14" t="str">
        <f>'Gene Table'!E558</f>
        <v>MUC6</v>
      </c>
      <c r="C559" s="14" t="s">
        <v>309</v>
      </c>
      <c r="D559" s="15" t="str">
        <f>IF(SUM('Test Sample Data'!D$3:D$98)&gt;10,IF(AND(ISNUMBER('Test Sample Data'!D558),'Test Sample Data'!D558&lt;$B$1,'Test Sample Data'!D558&gt;0),'Test Sample Data'!D558,$B$1),"")</f>
        <v/>
      </c>
      <c r="E559" s="15" t="str">
        <f>IF(SUM('Test Sample Data'!E$3:E$98)&gt;10,IF(AND(ISNUMBER('Test Sample Data'!E558),'Test Sample Data'!E558&lt;$B$1,'Test Sample Data'!E558&gt;0),'Test Sample Data'!E558,$B$1),"")</f>
        <v/>
      </c>
      <c r="F559" s="15" t="str">
        <f>IF(SUM('Test Sample Data'!F$3:F$98)&gt;10,IF(AND(ISNUMBER('Test Sample Data'!F558),'Test Sample Data'!F558&lt;$B$1,'Test Sample Data'!F558&gt;0),'Test Sample Data'!F558,$B$1),"")</f>
        <v/>
      </c>
      <c r="G559" s="15" t="str">
        <f>IF(SUM('Test Sample Data'!G$3:G$98)&gt;10,IF(AND(ISNUMBER('Test Sample Data'!G558),'Test Sample Data'!G558&lt;$B$1,'Test Sample Data'!G558&gt;0),'Test Sample Data'!G558,$B$1),"")</f>
        <v/>
      </c>
      <c r="H559" s="15" t="str">
        <f>IF(SUM('Test Sample Data'!H$3:H$98)&gt;10,IF(AND(ISNUMBER('Test Sample Data'!H558),'Test Sample Data'!H558&lt;$B$1,'Test Sample Data'!H558&gt;0),'Test Sample Data'!H558,$B$1),"")</f>
        <v/>
      </c>
      <c r="I559" s="15" t="str">
        <f>IF(SUM('Test Sample Data'!I$3:I$98)&gt;10,IF(AND(ISNUMBER('Test Sample Data'!I558),'Test Sample Data'!I558&lt;$B$1,'Test Sample Data'!I558&gt;0),'Test Sample Data'!I558,$B$1),"")</f>
        <v/>
      </c>
      <c r="J559" s="15" t="str">
        <f>IF(SUM('Test Sample Data'!J$3:J$98)&gt;10,IF(AND(ISNUMBER('Test Sample Data'!J558),'Test Sample Data'!J558&lt;$B$1,'Test Sample Data'!J558&gt;0),'Test Sample Data'!J558,$B$1),"")</f>
        <v/>
      </c>
      <c r="K559" s="15" t="str">
        <f>IF(SUM('Test Sample Data'!K$3:K$98)&gt;10,IF(AND(ISNUMBER('Test Sample Data'!K558),'Test Sample Data'!K558&lt;$B$1,'Test Sample Data'!K558&gt;0),'Test Sample Data'!K558,$B$1),"")</f>
        <v/>
      </c>
      <c r="L559" s="15" t="str">
        <f>IF(SUM('Test Sample Data'!L$3:L$98)&gt;10,IF(AND(ISNUMBER('Test Sample Data'!L558),'Test Sample Data'!L558&lt;$B$1,'Test Sample Data'!L558&gt;0),'Test Sample Data'!L558,$B$1),"")</f>
        <v/>
      </c>
      <c r="M559" s="15" t="str">
        <f>IF(SUM('Test Sample Data'!M$3:M$98)&gt;10,IF(AND(ISNUMBER('Test Sample Data'!M558),'Test Sample Data'!M558&lt;$B$1,'Test Sample Data'!M558&gt;0),'Test Sample Data'!M558,$B$1),"")</f>
        <v/>
      </c>
      <c r="N559" s="15" t="str">
        <f>'Gene Table'!E558</f>
        <v>MUC6</v>
      </c>
      <c r="O559" s="14" t="s">
        <v>309</v>
      </c>
      <c r="P559" s="15" t="str">
        <f>IF(SUM('Control Sample Data'!D$3:D$98)&gt;10,IF(AND(ISNUMBER('Control Sample Data'!D558),'Control Sample Data'!D558&lt;$B$1,'Control Sample Data'!D558&gt;0),'Control Sample Data'!D558,$B$1),"")</f>
        <v/>
      </c>
      <c r="Q559" s="15" t="str">
        <f>IF(SUM('Control Sample Data'!E$3:E$98)&gt;10,IF(AND(ISNUMBER('Control Sample Data'!E558),'Control Sample Data'!E558&lt;$B$1,'Control Sample Data'!E558&gt;0),'Control Sample Data'!E558,$B$1),"")</f>
        <v/>
      </c>
      <c r="R559" s="15" t="str">
        <f>IF(SUM('Control Sample Data'!F$3:F$98)&gt;10,IF(AND(ISNUMBER('Control Sample Data'!F558),'Control Sample Data'!F558&lt;$B$1,'Control Sample Data'!F558&gt;0),'Control Sample Data'!F558,$B$1),"")</f>
        <v/>
      </c>
      <c r="S559" s="15" t="str">
        <f>IF(SUM('Control Sample Data'!G$3:G$98)&gt;10,IF(AND(ISNUMBER('Control Sample Data'!G558),'Control Sample Data'!G558&lt;$B$1,'Control Sample Data'!G558&gt;0),'Control Sample Data'!G558,$B$1),"")</f>
        <v/>
      </c>
      <c r="T559" s="15" t="str">
        <f>IF(SUM('Control Sample Data'!H$3:H$98)&gt;10,IF(AND(ISNUMBER('Control Sample Data'!H558),'Control Sample Data'!H558&lt;$B$1,'Control Sample Data'!H558&gt;0),'Control Sample Data'!H558,$B$1),"")</f>
        <v/>
      </c>
      <c r="U559" s="15" t="str">
        <f>IF(SUM('Control Sample Data'!I$3:I$98)&gt;10,IF(AND(ISNUMBER('Control Sample Data'!I558),'Control Sample Data'!I558&lt;$B$1,'Control Sample Data'!I558&gt;0),'Control Sample Data'!I558,$B$1),"")</f>
        <v/>
      </c>
      <c r="V559" s="15" t="str">
        <f>IF(SUM('Control Sample Data'!J$3:J$98)&gt;10,IF(AND(ISNUMBER('Control Sample Data'!J558),'Control Sample Data'!J558&lt;$B$1,'Control Sample Data'!J558&gt;0),'Control Sample Data'!J558,$B$1),"")</f>
        <v/>
      </c>
      <c r="W559" s="15" t="str">
        <f>IF(SUM('Control Sample Data'!K$3:K$98)&gt;10,IF(AND(ISNUMBER('Control Sample Data'!K558),'Control Sample Data'!K558&lt;$B$1,'Control Sample Data'!K558&gt;0),'Control Sample Data'!K558,$B$1),"")</f>
        <v/>
      </c>
      <c r="X559" s="15" t="str">
        <f>IF(SUM('Control Sample Data'!L$3:L$98)&gt;10,IF(AND(ISNUMBER('Control Sample Data'!L558),'Control Sample Data'!L558&lt;$B$1,'Control Sample Data'!L558&gt;0),'Control Sample Data'!L558,$B$1),"")</f>
        <v/>
      </c>
      <c r="Y559" s="15" t="str">
        <f>IF(SUM('Control Sample Data'!M$3:M$98)&gt;10,IF(AND(ISNUMBER('Control Sample Data'!M558),'Control Sample Data'!M558&lt;$B$1,'Control Sample Data'!M558&gt;0),'Control Sample Data'!M558,$B$1),"")</f>
        <v/>
      </c>
      <c r="AT559" s="34" t="str">
        <f t="shared" si="483"/>
        <v/>
      </c>
      <c r="AU559" s="34" t="str">
        <f t="shared" si="484"/>
        <v/>
      </c>
      <c r="AV559" s="34" t="str">
        <f t="shared" si="485"/>
        <v/>
      </c>
      <c r="AW559" s="34" t="str">
        <f t="shared" si="486"/>
        <v/>
      </c>
      <c r="AX559" s="34" t="str">
        <f t="shared" si="487"/>
        <v/>
      </c>
      <c r="AY559" s="34" t="str">
        <f t="shared" si="488"/>
        <v/>
      </c>
      <c r="AZ559" s="34" t="str">
        <f t="shared" si="489"/>
        <v/>
      </c>
      <c r="BA559" s="34" t="str">
        <f t="shared" si="490"/>
        <v/>
      </c>
      <c r="BB559" s="34" t="str">
        <f t="shared" si="491"/>
        <v/>
      </c>
      <c r="BC559" s="34" t="str">
        <f t="shared" si="492"/>
        <v/>
      </c>
      <c r="BD559" s="34" t="str">
        <f t="shared" si="493"/>
        <v/>
      </c>
      <c r="BE559" s="34" t="str">
        <f t="shared" si="494"/>
        <v/>
      </c>
      <c r="BF559" s="34" t="str">
        <f t="shared" si="495"/>
        <v/>
      </c>
      <c r="BG559" s="34" t="str">
        <f t="shared" si="496"/>
        <v/>
      </c>
      <c r="BH559" s="34" t="str">
        <f t="shared" si="497"/>
        <v/>
      </c>
      <c r="BI559" s="34" t="str">
        <f t="shared" si="498"/>
        <v/>
      </c>
      <c r="BJ559" s="34" t="str">
        <f t="shared" si="499"/>
        <v/>
      </c>
      <c r="BK559" s="34" t="str">
        <f t="shared" si="500"/>
        <v/>
      </c>
      <c r="BL559" s="34" t="str">
        <f t="shared" si="501"/>
        <v/>
      </c>
      <c r="BM559" s="34" t="str">
        <f t="shared" si="502"/>
        <v/>
      </c>
      <c r="BN559" s="36" t="e">
        <f t="shared" si="461"/>
        <v>#DIV/0!</v>
      </c>
      <c r="BO559" s="36" t="e">
        <f t="shared" si="462"/>
        <v>#DIV/0!</v>
      </c>
      <c r="BP559" s="37" t="str">
        <f t="shared" si="463"/>
        <v/>
      </c>
      <c r="BQ559" s="37" t="str">
        <f t="shared" si="464"/>
        <v/>
      </c>
      <c r="BR559" s="37" t="str">
        <f t="shared" si="465"/>
        <v/>
      </c>
      <c r="BS559" s="37" t="str">
        <f t="shared" si="466"/>
        <v/>
      </c>
      <c r="BT559" s="37" t="str">
        <f t="shared" si="467"/>
        <v/>
      </c>
      <c r="BU559" s="37" t="str">
        <f t="shared" si="468"/>
        <v/>
      </c>
      <c r="BV559" s="37" t="str">
        <f t="shared" si="469"/>
        <v/>
      </c>
      <c r="BW559" s="37" t="str">
        <f t="shared" si="470"/>
        <v/>
      </c>
      <c r="BX559" s="37" t="str">
        <f t="shared" si="471"/>
        <v/>
      </c>
      <c r="BY559" s="37" t="str">
        <f t="shared" si="472"/>
        <v/>
      </c>
      <c r="BZ559" s="37" t="str">
        <f t="shared" si="473"/>
        <v/>
      </c>
      <c r="CA559" s="37" t="str">
        <f t="shared" si="474"/>
        <v/>
      </c>
      <c r="CB559" s="37" t="str">
        <f t="shared" si="475"/>
        <v/>
      </c>
      <c r="CC559" s="37" t="str">
        <f t="shared" si="476"/>
        <v/>
      </c>
      <c r="CD559" s="37" t="str">
        <f t="shared" si="477"/>
        <v/>
      </c>
      <c r="CE559" s="37" t="str">
        <f t="shared" si="478"/>
        <v/>
      </c>
      <c r="CF559" s="37" t="str">
        <f t="shared" si="479"/>
        <v/>
      </c>
      <c r="CG559" s="37" t="str">
        <f t="shared" si="480"/>
        <v/>
      </c>
      <c r="CH559" s="37" t="str">
        <f t="shared" si="481"/>
        <v/>
      </c>
      <c r="CI559" s="37" t="str">
        <f t="shared" si="482"/>
        <v/>
      </c>
    </row>
    <row r="560" spans="1:87" ht="12.75">
      <c r="A560" s="16"/>
      <c r="B560" s="14" t="str">
        <f>'Gene Table'!E559</f>
        <v>DIRAS3</v>
      </c>
      <c r="C560" s="14" t="s">
        <v>313</v>
      </c>
      <c r="D560" s="15" t="str">
        <f>IF(SUM('Test Sample Data'!D$3:D$98)&gt;10,IF(AND(ISNUMBER('Test Sample Data'!D559),'Test Sample Data'!D559&lt;$B$1,'Test Sample Data'!D559&gt;0),'Test Sample Data'!D559,$B$1),"")</f>
        <v/>
      </c>
      <c r="E560" s="15" t="str">
        <f>IF(SUM('Test Sample Data'!E$3:E$98)&gt;10,IF(AND(ISNUMBER('Test Sample Data'!E559),'Test Sample Data'!E559&lt;$B$1,'Test Sample Data'!E559&gt;0),'Test Sample Data'!E559,$B$1),"")</f>
        <v/>
      </c>
      <c r="F560" s="15" t="str">
        <f>IF(SUM('Test Sample Data'!F$3:F$98)&gt;10,IF(AND(ISNUMBER('Test Sample Data'!F559),'Test Sample Data'!F559&lt;$B$1,'Test Sample Data'!F559&gt;0),'Test Sample Data'!F559,$B$1),"")</f>
        <v/>
      </c>
      <c r="G560" s="15" t="str">
        <f>IF(SUM('Test Sample Data'!G$3:G$98)&gt;10,IF(AND(ISNUMBER('Test Sample Data'!G559),'Test Sample Data'!G559&lt;$B$1,'Test Sample Data'!G559&gt;0),'Test Sample Data'!G559,$B$1),"")</f>
        <v/>
      </c>
      <c r="H560" s="15" t="str">
        <f>IF(SUM('Test Sample Data'!H$3:H$98)&gt;10,IF(AND(ISNUMBER('Test Sample Data'!H559),'Test Sample Data'!H559&lt;$B$1,'Test Sample Data'!H559&gt;0),'Test Sample Data'!H559,$B$1),"")</f>
        <v/>
      </c>
      <c r="I560" s="15" t="str">
        <f>IF(SUM('Test Sample Data'!I$3:I$98)&gt;10,IF(AND(ISNUMBER('Test Sample Data'!I559),'Test Sample Data'!I559&lt;$B$1,'Test Sample Data'!I559&gt;0),'Test Sample Data'!I559,$B$1),"")</f>
        <v/>
      </c>
      <c r="J560" s="15" t="str">
        <f>IF(SUM('Test Sample Data'!J$3:J$98)&gt;10,IF(AND(ISNUMBER('Test Sample Data'!J559),'Test Sample Data'!J559&lt;$B$1,'Test Sample Data'!J559&gt;0),'Test Sample Data'!J559,$B$1),"")</f>
        <v/>
      </c>
      <c r="K560" s="15" t="str">
        <f>IF(SUM('Test Sample Data'!K$3:K$98)&gt;10,IF(AND(ISNUMBER('Test Sample Data'!K559),'Test Sample Data'!K559&lt;$B$1,'Test Sample Data'!K559&gt;0),'Test Sample Data'!K559,$B$1),"")</f>
        <v/>
      </c>
      <c r="L560" s="15" t="str">
        <f>IF(SUM('Test Sample Data'!L$3:L$98)&gt;10,IF(AND(ISNUMBER('Test Sample Data'!L559),'Test Sample Data'!L559&lt;$B$1,'Test Sample Data'!L559&gt;0),'Test Sample Data'!L559,$B$1),"")</f>
        <v/>
      </c>
      <c r="M560" s="15" t="str">
        <f>IF(SUM('Test Sample Data'!M$3:M$98)&gt;10,IF(AND(ISNUMBER('Test Sample Data'!M559),'Test Sample Data'!M559&lt;$B$1,'Test Sample Data'!M559&gt;0),'Test Sample Data'!M559,$B$1),"")</f>
        <v/>
      </c>
      <c r="N560" s="15" t="str">
        <f>'Gene Table'!E559</f>
        <v>DIRAS3</v>
      </c>
      <c r="O560" s="14" t="s">
        <v>313</v>
      </c>
      <c r="P560" s="15" t="str">
        <f>IF(SUM('Control Sample Data'!D$3:D$98)&gt;10,IF(AND(ISNUMBER('Control Sample Data'!D559),'Control Sample Data'!D559&lt;$B$1,'Control Sample Data'!D559&gt;0),'Control Sample Data'!D559,$B$1),"")</f>
        <v/>
      </c>
      <c r="Q560" s="15" t="str">
        <f>IF(SUM('Control Sample Data'!E$3:E$98)&gt;10,IF(AND(ISNUMBER('Control Sample Data'!E559),'Control Sample Data'!E559&lt;$B$1,'Control Sample Data'!E559&gt;0),'Control Sample Data'!E559,$B$1),"")</f>
        <v/>
      </c>
      <c r="R560" s="15" t="str">
        <f>IF(SUM('Control Sample Data'!F$3:F$98)&gt;10,IF(AND(ISNUMBER('Control Sample Data'!F559),'Control Sample Data'!F559&lt;$B$1,'Control Sample Data'!F559&gt;0),'Control Sample Data'!F559,$B$1),"")</f>
        <v/>
      </c>
      <c r="S560" s="15" t="str">
        <f>IF(SUM('Control Sample Data'!G$3:G$98)&gt;10,IF(AND(ISNUMBER('Control Sample Data'!G559),'Control Sample Data'!G559&lt;$B$1,'Control Sample Data'!G559&gt;0),'Control Sample Data'!G559,$B$1),"")</f>
        <v/>
      </c>
      <c r="T560" s="15" t="str">
        <f>IF(SUM('Control Sample Data'!H$3:H$98)&gt;10,IF(AND(ISNUMBER('Control Sample Data'!H559),'Control Sample Data'!H559&lt;$B$1,'Control Sample Data'!H559&gt;0),'Control Sample Data'!H559,$B$1),"")</f>
        <v/>
      </c>
      <c r="U560" s="15" t="str">
        <f>IF(SUM('Control Sample Data'!I$3:I$98)&gt;10,IF(AND(ISNUMBER('Control Sample Data'!I559),'Control Sample Data'!I559&lt;$B$1,'Control Sample Data'!I559&gt;0),'Control Sample Data'!I559,$B$1),"")</f>
        <v/>
      </c>
      <c r="V560" s="15" t="str">
        <f>IF(SUM('Control Sample Data'!J$3:J$98)&gt;10,IF(AND(ISNUMBER('Control Sample Data'!J559),'Control Sample Data'!J559&lt;$B$1,'Control Sample Data'!J559&gt;0),'Control Sample Data'!J559,$B$1),"")</f>
        <v/>
      </c>
      <c r="W560" s="15" t="str">
        <f>IF(SUM('Control Sample Data'!K$3:K$98)&gt;10,IF(AND(ISNUMBER('Control Sample Data'!K559),'Control Sample Data'!K559&lt;$B$1,'Control Sample Data'!K559&gt;0),'Control Sample Data'!K559,$B$1),"")</f>
        <v/>
      </c>
      <c r="X560" s="15" t="str">
        <f>IF(SUM('Control Sample Data'!L$3:L$98)&gt;10,IF(AND(ISNUMBER('Control Sample Data'!L559),'Control Sample Data'!L559&lt;$B$1,'Control Sample Data'!L559&gt;0),'Control Sample Data'!L559,$B$1),"")</f>
        <v/>
      </c>
      <c r="Y560" s="15" t="str">
        <f>IF(SUM('Control Sample Data'!M$3:M$98)&gt;10,IF(AND(ISNUMBER('Control Sample Data'!M559),'Control Sample Data'!M559&lt;$B$1,'Control Sample Data'!M559&gt;0),'Control Sample Data'!M559,$B$1),"")</f>
        <v/>
      </c>
      <c r="AT560" s="34" t="str">
        <f t="shared" si="483"/>
        <v/>
      </c>
      <c r="AU560" s="34" t="str">
        <f t="shared" si="484"/>
        <v/>
      </c>
      <c r="AV560" s="34" t="str">
        <f t="shared" si="485"/>
        <v/>
      </c>
      <c r="AW560" s="34" t="str">
        <f t="shared" si="486"/>
        <v/>
      </c>
      <c r="AX560" s="34" t="str">
        <f t="shared" si="487"/>
        <v/>
      </c>
      <c r="AY560" s="34" t="str">
        <f t="shared" si="488"/>
        <v/>
      </c>
      <c r="AZ560" s="34" t="str">
        <f t="shared" si="489"/>
        <v/>
      </c>
      <c r="BA560" s="34" t="str">
        <f t="shared" si="490"/>
        <v/>
      </c>
      <c r="BB560" s="34" t="str">
        <f t="shared" si="491"/>
        <v/>
      </c>
      <c r="BC560" s="34" t="str">
        <f t="shared" si="492"/>
        <v/>
      </c>
      <c r="BD560" s="34" t="str">
        <f t="shared" si="493"/>
        <v/>
      </c>
      <c r="BE560" s="34" t="str">
        <f t="shared" si="494"/>
        <v/>
      </c>
      <c r="BF560" s="34" t="str">
        <f t="shared" si="495"/>
        <v/>
      </c>
      <c r="BG560" s="34" t="str">
        <f t="shared" si="496"/>
        <v/>
      </c>
      <c r="BH560" s="34" t="str">
        <f t="shared" si="497"/>
        <v/>
      </c>
      <c r="BI560" s="34" t="str">
        <f t="shared" si="498"/>
        <v/>
      </c>
      <c r="BJ560" s="34" t="str">
        <f t="shared" si="499"/>
        <v/>
      </c>
      <c r="BK560" s="34" t="str">
        <f t="shared" si="500"/>
        <v/>
      </c>
      <c r="BL560" s="34" t="str">
        <f t="shared" si="501"/>
        <v/>
      </c>
      <c r="BM560" s="34" t="str">
        <f t="shared" si="502"/>
        <v/>
      </c>
      <c r="BN560" s="36" t="e">
        <f t="shared" si="461"/>
        <v>#DIV/0!</v>
      </c>
      <c r="BO560" s="36" t="e">
        <f t="shared" si="462"/>
        <v>#DIV/0!</v>
      </c>
      <c r="BP560" s="37" t="str">
        <f t="shared" si="463"/>
        <v/>
      </c>
      <c r="BQ560" s="37" t="str">
        <f t="shared" si="464"/>
        <v/>
      </c>
      <c r="BR560" s="37" t="str">
        <f t="shared" si="465"/>
        <v/>
      </c>
      <c r="BS560" s="37" t="str">
        <f t="shared" si="466"/>
        <v/>
      </c>
      <c r="BT560" s="37" t="str">
        <f t="shared" si="467"/>
        <v/>
      </c>
      <c r="BU560" s="37" t="str">
        <f t="shared" si="468"/>
        <v/>
      </c>
      <c r="BV560" s="37" t="str">
        <f t="shared" si="469"/>
        <v/>
      </c>
      <c r="BW560" s="37" t="str">
        <f t="shared" si="470"/>
        <v/>
      </c>
      <c r="BX560" s="37" t="str">
        <f t="shared" si="471"/>
        <v/>
      </c>
      <c r="BY560" s="37" t="str">
        <f t="shared" si="472"/>
        <v/>
      </c>
      <c r="BZ560" s="37" t="str">
        <f t="shared" si="473"/>
        <v/>
      </c>
      <c r="CA560" s="37" t="str">
        <f t="shared" si="474"/>
        <v/>
      </c>
      <c r="CB560" s="37" t="str">
        <f t="shared" si="475"/>
        <v/>
      </c>
      <c r="CC560" s="37" t="str">
        <f t="shared" si="476"/>
        <v/>
      </c>
      <c r="CD560" s="37" t="str">
        <f t="shared" si="477"/>
        <v/>
      </c>
      <c r="CE560" s="37" t="str">
        <f t="shared" si="478"/>
        <v/>
      </c>
      <c r="CF560" s="37" t="str">
        <f t="shared" si="479"/>
        <v/>
      </c>
      <c r="CG560" s="37" t="str">
        <f t="shared" si="480"/>
        <v/>
      </c>
      <c r="CH560" s="37" t="str">
        <f t="shared" si="481"/>
        <v/>
      </c>
      <c r="CI560" s="37" t="str">
        <f t="shared" si="482"/>
        <v/>
      </c>
    </row>
    <row r="561" spans="1:87" ht="12.75">
      <c r="A561" s="16"/>
      <c r="B561" s="14" t="str">
        <f>'Gene Table'!E560</f>
        <v>SHARPIN</v>
      </c>
      <c r="C561" s="14" t="s">
        <v>317</v>
      </c>
      <c r="D561" s="15" t="str">
        <f>IF(SUM('Test Sample Data'!D$3:D$98)&gt;10,IF(AND(ISNUMBER('Test Sample Data'!D560),'Test Sample Data'!D560&lt;$B$1,'Test Sample Data'!D560&gt;0),'Test Sample Data'!D560,$B$1),"")</f>
        <v/>
      </c>
      <c r="E561" s="15" t="str">
        <f>IF(SUM('Test Sample Data'!E$3:E$98)&gt;10,IF(AND(ISNUMBER('Test Sample Data'!E560),'Test Sample Data'!E560&lt;$B$1,'Test Sample Data'!E560&gt;0),'Test Sample Data'!E560,$B$1),"")</f>
        <v/>
      </c>
      <c r="F561" s="15" t="str">
        <f>IF(SUM('Test Sample Data'!F$3:F$98)&gt;10,IF(AND(ISNUMBER('Test Sample Data'!F560),'Test Sample Data'!F560&lt;$B$1,'Test Sample Data'!F560&gt;0),'Test Sample Data'!F560,$B$1),"")</f>
        <v/>
      </c>
      <c r="G561" s="15" t="str">
        <f>IF(SUM('Test Sample Data'!G$3:G$98)&gt;10,IF(AND(ISNUMBER('Test Sample Data'!G560),'Test Sample Data'!G560&lt;$B$1,'Test Sample Data'!G560&gt;0),'Test Sample Data'!G560,$B$1),"")</f>
        <v/>
      </c>
      <c r="H561" s="15" t="str">
        <f>IF(SUM('Test Sample Data'!H$3:H$98)&gt;10,IF(AND(ISNUMBER('Test Sample Data'!H560),'Test Sample Data'!H560&lt;$B$1,'Test Sample Data'!H560&gt;0),'Test Sample Data'!H560,$B$1),"")</f>
        <v/>
      </c>
      <c r="I561" s="15" t="str">
        <f>IF(SUM('Test Sample Data'!I$3:I$98)&gt;10,IF(AND(ISNUMBER('Test Sample Data'!I560),'Test Sample Data'!I560&lt;$B$1,'Test Sample Data'!I560&gt;0),'Test Sample Data'!I560,$B$1),"")</f>
        <v/>
      </c>
      <c r="J561" s="15" t="str">
        <f>IF(SUM('Test Sample Data'!J$3:J$98)&gt;10,IF(AND(ISNUMBER('Test Sample Data'!J560),'Test Sample Data'!J560&lt;$B$1,'Test Sample Data'!J560&gt;0),'Test Sample Data'!J560,$B$1),"")</f>
        <v/>
      </c>
      <c r="K561" s="15" t="str">
        <f>IF(SUM('Test Sample Data'!K$3:K$98)&gt;10,IF(AND(ISNUMBER('Test Sample Data'!K560),'Test Sample Data'!K560&lt;$B$1,'Test Sample Data'!K560&gt;0),'Test Sample Data'!K560,$B$1),"")</f>
        <v/>
      </c>
      <c r="L561" s="15" t="str">
        <f>IF(SUM('Test Sample Data'!L$3:L$98)&gt;10,IF(AND(ISNUMBER('Test Sample Data'!L560),'Test Sample Data'!L560&lt;$B$1,'Test Sample Data'!L560&gt;0),'Test Sample Data'!L560,$B$1),"")</f>
        <v/>
      </c>
      <c r="M561" s="15" t="str">
        <f>IF(SUM('Test Sample Data'!M$3:M$98)&gt;10,IF(AND(ISNUMBER('Test Sample Data'!M560),'Test Sample Data'!M560&lt;$B$1,'Test Sample Data'!M560&gt;0),'Test Sample Data'!M560,$B$1),"")</f>
        <v/>
      </c>
      <c r="N561" s="15" t="str">
        <f>'Gene Table'!E560</f>
        <v>SHARPIN</v>
      </c>
      <c r="O561" s="14" t="s">
        <v>317</v>
      </c>
      <c r="P561" s="15" t="str">
        <f>IF(SUM('Control Sample Data'!D$3:D$98)&gt;10,IF(AND(ISNUMBER('Control Sample Data'!D560),'Control Sample Data'!D560&lt;$B$1,'Control Sample Data'!D560&gt;0),'Control Sample Data'!D560,$B$1),"")</f>
        <v/>
      </c>
      <c r="Q561" s="15" t="str">
        <f>IF(SUM('Control Sample Data'!E$3:E$98)&gt;10,IF(AND(ISNUMBER('Control Sample Data'!E560),'Control Sample Data'!E560&lt;$B$1,'Control Sample Data'!E560&gt;0),'Control Sample Data'!E560,$B$1),"")</f>
        <v/>
      </c>
      <c r="R561" s="15" t="str">
        <f>IF(SUM('Control Sample Data'!F$3:F$98)&gt;10,IF(AND(ISNUMBER('Control Sample Data'!F560),'Control Sample Data'!F560&lt;$B$1,'Control Sample Data'!F560&gt;0),'Control Sample Data'!F560,$B$1),"")</f>
        <v/>
      </c>
      <c r="S561" s="15" t="str">
        <f>IF(SUM('Control Sample Data'!G$3:G$98)&gt;10,IF(AND(ISNUMBER('Control Sample Data'!G560),'Control Sample Data'!G560&lt;$B$1,'Control Sample Data'!G560&gt;0),'Control Sample Data'!G560,$B$1),"")</f>
        <v/>
      </c>
      <c r="T561" s="15" t="str">
        <f>IF(SUM('Control Sample Data'!H$3:H$98)&gt;10,IF(AND(ISNUMBER('Control Sample Data'!H560),'Control Sample Data'!H560&lt;$B$1,'Control Sample Data'!H560&gt;0),'Control Sample Data'!H560,$B$1),"")</f>
        <v/>
      </c>
      <c r="U561" s="15" t="str">
        <f>IF(SUM('Control Sample Data'!I$3:I$98)&gt;10,IF(AND(ISNUMBER('Control Sample Data'!I560),'Control Sample Data'!I560&lt;$B$1,'Control Sample Data'!I560&gt;0),'Control Sample Data'!I560,$B$1),"")</f>
        <v/>
      </c>
      <c r="V561" s="15" t="str">
        <f>IF(SUM('Control Sample Data'!J$3:J$98)&gt;10,IF(AND(ISNUMBER('Control Sample Data'!J560),'Control Sample Data'!J560&lt;$B$1,'Control Sample Data'!J560&gt;0),'Control Sample Data'!J560,$B$1),"")</f>
        <v/>
      </c>
      <c r="W561" s="15" t="str">
        <f>IF(SUM('Control Sample Data'!K$3:K$98)&gt;10,IF(AND(ISNUMBER('Control Sample Data'!K560),'Control Sample Data'!K560&lt;$B$1,'Control Sample Data'!K560&gt;0),'Control Sample Data'!K560,$B$1),"")</f>
        <v/>
      </c>
      <c r="X561" s="15" t="str">
        <f>IF(SUM('Control Sample Data'!L$3:L$98)&gt;10,IF(AND(ISNUMBER('Control Sample Data'!L560),'Control Sample Data'!L560&lt;$B$1,'Control Sample Data'!L560&gt;0),'Control Sample Data'!L560,$B$1),"")</f>
        <v/>
      </c>
      <c r="Y561" s="15" t="str">
        <f>IF(SUM('Control Sample Data'!M$3:M$98)&gt;10,IF(AND(ISNUMBER('Control Sample Data'!M560),'Control Sample Data'!M560&lt;$B$1,'Control Sample Data'!M560&gt;0),'Control Sample Data'!M560,$B$1),"")</f>
        <v/>
      </c>
      <c r="AT561" s="34" t="str">
        <f t="shared" si="483"/>
        <v/>
      </c>
      <c r="AU561" s="34" t="str">
        <f t="shared" si="484"/>
        <v/>
      </c>
      <c r="AV561" s="34" t="str">
        <f t="shared" si="485"/>
        <v/>
      </c>
      <c r="AW561" s="34" t="str">
        <f t="shared" si="486"/>
        <v/>
      </c>
      <c r="AX561" s="34" t="str">
        <f t="shared" si="487"/>
        <v/>
      </c>
      <c r="AY561" s="34" t="str">
        <f t="shared" si="488"/>
        <v/>
      </c>
      <c r="AZ561" s="34" t="str">
        <f t="shared" si="489"/>
        <v/>
      </c>
      <c r="BA561" s="34" t="str">
        <f t="shared" si="490"/>
        <v/>
      </c>
      <c r="BB561" s="34" t="str">
        <f t="shared" si="491"/>
        <v/>
      </c>
      <c r="BC561" s="34" t="str">
        <f t="shared" si="492"/>
        <v/>
      </c>
      <c r="BD561" s="34" t="str">
        <f t="shared" si="493"/>
        <v/>
      </c>
      <c r="BE561" s="34" t="str">
        <f t="shared" si="494"/>
        <v/>
      </c>
      <c r="BF561" s="34" t="str">
        <f t="shared" si="495"/>
        <v/>
      </c>
      <c r="BG561" s="34" t="str">
        <f t="shared" si="496"/>
        <v/>
      </c>
      <c r="BH561" s="34" t="str">
        <f t="shared" si="497"/>
        <v/>
      </c>
      <c r="BI561" s="34" t="str">
        <f t="shared" si="498"/>
        <v/>
      </c>
      <c r="BJ561" s="34" t="str">
        <f t="shared" si="499"/>
        <v/>
      </c>
      <c r="BK561" s="34" t="str">
        <f t="shared" si="500"/>
        <v/>
      </c>
      <c r="BL561" s="34" t="str">
        <f t="shared" si="501"/>
        <v/>
      </c>
      <c r="BM561" s="34" t="str">
        <f t="shared" si="502"/>
        <v/>
      </c>
      <c r="BN561" s="36" t="e">
        <f t="shared" si="461"/>
        <v>#DIV/0!</v>
      </c>
      <c r="BO561" s="36" t="e">
        <f t="shared" si="462"/>
        <v>#DIV/0!</v>
      </c>
      <c r="BP561" s="37" t="str">
        <f t="shared" si="463"/>
        <v/>
      </c>
      <c r="BQ561" s="37" t="str">
        <f t="shared" si="464"/>
        <v/>
      </c>
      <c r="BR561" s="37" t="str">
        <f t="shared" si="465"/>
        <v/>
      </c>
      <c r="BS561" s="37" t="str">
        <f t="shared" si="466"/>
        <v/>
      </c>
      <c r="BT561" s="37" t="str">
        <f t="shared" si="467"/>
        <v/>
      </c>
      <c r="BU561" s="37" t="str">
        <f t="shared" si="468"/>
        <v/>
      </c>
      <c r="BV561" s="37" t="str">
        <f t="shared" si="469"/>
        <v/>
      </c>
      <c r="BW561" s="37" t="str">
        <f t="shared" si="470"/>
        <v/>
      </c>
      <c r="BX561" s="37" t="str">
        <f t="shared" si="471"/>
        <v/>
      </c>
      <c r="BY561" s="37" t="str">
        <f t="shared" si="472"/>
        <v/>
      </c>
      <c r="BZ561" s="37" t="str">
        <f t="shared" si="473"/>
        <v/>
      </c>
      <c r="CA561" s="37" t="str">
        <f t="shared" si="474"/>
        <v/>
      </c>
      <c r="CB561" s="37" t="str">
        <f t="shared" si="475"/>
        <v/>
      </c>
      <c r="CC561" s="37" t="str">
        <f t="shared" si="476"/>
        <v/>
      </c>
      <c r="CD561" s="37" t="str">
        <f t="shared" si="477"/>
        <v/>
      </c>
      <c r="CE561" s="37" t="str">
        <f t="shared" si="478"/>
        <v/>
      </c>
      <c r="CF561" s="37" t="str">
        <f t="shared" si="479"/>
        <v/>
      </c>
      <c r="CG561" s="37" t="str">
        <f t="shared" si="480"/>
        <v/>
      </c>
      <c r="CH561" s="37" t="str">
        <f t="shared" si="481"/>
        <v/>
      </c>
      <c r="CI561" s="37" t="str">
        <f t="shared" si="482"/>
        <v/>
      </c>
    </row>
    <row r="562" spans="1:87" ht="12.75">
      <c r="A562" s="16"/>
      <c r="B562" s="14" t="str">
        <f>'Gene Table'!E561</f>
        <v>TPMT</v>
      </c>
      <c r="C562" s="14" t="s">
        <v>321</v>
      </c>
      <c r="D562" s="15" t="str">
        <f>IF(SUM('Test Sample Data'!D$3:D$98)&gt;10,IF(AND(ISNUMBER('Test Sample Data'!D561),'Test Sample Data'!D561&lt;$B$1,'Test Sample Data'!D561&gt;0),'Test Sample Data'!D561,$B$1),"")</f>
        <v/>
      </c>
      <c r="E562" s="15" t="str">
        <f>IF(SUM('Test Sample Data'!E$3:E$98)&gt;10,IF(AND(ISNUMBER('Test Sample Data'!E561),'Test Sample Data'!E561&lt;$B$1,'Test Sample Data'!E561&gt;0),'Test Sample Data'!E561,$B$1),"")</f>
        <v/>
      </c>
      <c r="F562" s="15" t="str">
        <f>IF(SUM('Test Sample Data'!F$3:F$98)&gt;10,IF(AND(ISNUMBER('Test Sample Data'!F561),'Test Sample Data'!F561&lt;$B$1,'Test Sample Data'!F561&gt;0),'Test Sample Data'!F561,$B$1),"")</f>
        <v/>
      </c>
      <c r="G562" s="15" t="str">
        <f>IF(SUM('Test Sample Data'!G$3:G$98)&gt;10,IF(AND(ISNUMBER('Test Sample Data'!G561),'Test Sample Data'!G561&lt;$B$1,'Test Sample Data'!G561&gt;0),'Test Sample Data'!G561,$B$1),"")</f>
        <v/>
      </c>
      <c r="H562" s="15" t="str">
        <f>IF(SUM('Test Sample Data'!H$3:H$98)&gt;10,IF(AND(ISNUMBER('Test Sample Data'!H561),'Test Sample Data'!H561&lt;$B$1,'Test Sample Data'!H561&gt;0),'Test Sample Data'!H561,$B$1),"")</f>
        <v/>
      </c>
      <c r="I562" s="15" t="str">
        <f>IF(SUM('Test Sample Data'!I$3:I$98)&gt;10,IF(AND(ISNUMBER('Test Sample Data'!I561),'Test Sample Data'!I561&lt;$B$1,'Test Sample Data'!I561&gt;0),'Test Sample Data'!I561,$B$1),"")</f>
        <v/>
      </c>
      <c r="J562" s="15" t="str">
        <f>IF(SUM('Test Sample Data'!J$3:J$98)&gt;10,IF(AND(ISNUMBER('Test Sample Data'!J561),'Test Sample Data'!J561&lt;$B$1,'Test Sample Data'!J561&gt;0),'Test Sample Data'!J561,$B$1),"")</f>
        <v/>
      </c>
      <c r="K562" s="15" t="str">
        <f>IF(SUM('Test Sample Data'!K$3:K$98)&gt;10,IF(AND(ISNUMBER('Test Sample Data'!K561),'Test Sample Data'!K561&lt;$B$1,'Test Sample Data'!K561&gt;0),'Test Sample Data'!K561,$B$1),"")</f>
        <v/>
      </c>
      <c r="L562" s="15" t="str">
        <f>IF(SUM('Test Sample Data'!L$3:L$98)&gt;10,IF(AND(ISNUMBER('Test Sample Data'!L561),'Test Sample Data'!L561&lt;$B$1,'Test Sample Data'!L561&gt;0),'Test Sample Data'!L561,$B$1),"")</f>
        <v/>
      </c>
      <c r="M562" s="15" t="str">
        <f>IF(SUM('Test Sample Data'!M$3:M$98)&gt;10,IF(AND(ISNUMBER('Test Sample Data'!M561),'Test Sample Data'!M561&lt;$B$1,'Test Sample Data'!M561&gt;0),'Test Sample Data'!M561,$B$1),"")</f>
        <v/>
      </c>
      <c r="N562" s="15" t="str">
        <f>'Gene Table'!E561</f>
        <v>TPMT</v>
      </c>
      <c r="O562" s="14" t="s">
        <v>321</v>
      </c>
      <c r="P562" s="15" t="str">
        <f>IF(SUM('Control Sample Data'!D$3:D$98)&gt;10,IF(AND(ISNUMBER('Control Sample Data'!D561),'Control Sample Data'!D561&lt;$B$1,'Control Sample Data'!D561&gt;0),'Control Sample Data'!D561,$B$1),"")</f>
        <v/>
      </c>
      <c r="Q562" s="15" t="str">
        <f>IF(SUM('Control Sample Data'!E$3:E$98)&gt;10,IF(AND(ISNUMBER('Control Sample Data'!E561),'Control Sample Data'!E561&lt;$B$1,'Control Sample Data'!E561&gt;0),'Control Sample Data'!E561,$B$1),"")</f>
        <v/>
      </c>
      <c r="R562" s="15" t="str">
        <f>IF(SUM('Control Sample Data'!F$3:F$98)&gt;10,IF(AND(ISNUMBER('Control Sample Data'!F561),'Control Sample Data'!F561&lt;$B$1,'Control Sample Data'!F561&gt;0),'Control Sample Data'!F561,$B$1),"")</f>
        <v/>
      </c>
      <c r="S562" s="15" t="str">
        <f>IF(SUM('Control Sample Data'!G$3:G$98)&gt;10,IF(AND(ISNUMBER('Control Sample Data'!G561),'Control Sample Data'!G561&lt;$B$1,'Control Sample Data'!G561&gt;0),'Control Sample Data'!G561,$B$1),"")</f>
        <v/>
      </c>
      <c r="T562" s="15" t="str">
        <f>IF(SUM('Control Sample Data'!H$3:H$98)&gt;10,IF(AND(ISNUMBER('Control Sample Data'!H561),'Control Sample Data'!H561&lt;$B$1,'Control Sample Data'!H561&gt;0),'Control Sample Data'!H561,$B$1),"")</f>
        <v/>
      </c>
      <c r="U562" s="15" t="str">
        <f>IF(SUM('Control Sample Data'!I$3:I$98)&gt;10,IF(AND(ISNUMBER('Control Sample Data'!I561),'Control Sample Data'!I561&lt;$B$1,'Control Sample Data'!I561&gt;0),'Control Sample Data'!I561,$B$1),"")</f>
        <v/>
      </c>
      <c r="V562" s="15" t="str">
        <f>IF(SUM('Control Sample Data'!J$3:J$98)&gt;10,IF(AND(ISNUMBER('Control Sample Data'!J561),'Control Sample Data'!J561&lt;$B$1,'Control Sample Data'!J561&gt;0),'Control Sample Data'!J561,$B$1),"")</f>
        <v/>
      </c>
      <c r="W562" s="15" t="str">
        <f>IF(SUM('Control Sample Data'!K$3:K$98)&gt;10,IF(AND(ISNUMBER('Control Sample Data'!K561),'Control Sample Data'!K561&lt;$B$1,'Control Sample Data'!K561&gt;0),'Control Sample Data'!K561,$B$1),"")</f>
        <v/>
      </c>
      <c r="X562" s="15" t="str">
        <f>IF(SUM('Control Sample Data'!L$3:L$98)&gt;10,IF(AND(ISNUMBER('Control Sample Data'!L561),'Control Sample Data'!L561&lt;$B$1,'Control Sample Data'!L561&gt;0),'Control Sample Data'!L561,$B$1),"")</f>
        <v/>
      </c>
      <c r="Y562" s="15" t="str">
        <f>IF(SUM('Control Sample Data'!M$3:M$98)&gt;10,IF(AND(ISNUMBER('Control Sample Data'!M561),'Control Sample Data'!M561&lt;$B$1,'Control Sample Data'!M561&gt;0),'Control Sample Data'!M561,$B$1),"")</f>
        <v/>
      </c>
      <c r="AT562" s="34" t="str">
        <f t="shared" si="483"/>
        <v/>
      </c>
      <c r="AU562" s="34" t="str">
        <f t="shared" si="484"/>
        <v/>
      </c>
      <c r="AV562" s="34" t="str">
        <f t="shared" si="485"/>
        <v/>
      </c>
      <c r="AW562" s="34" t="str">
        <f t="shared" si="486"/>
        <v/>
      </c>
      <c r="AX562" s="34" t="str">
        <f t="shared" si="487"/>
        <v/>
      </c>
      <c r="AY562" s="34" t="str">
        <f t="shared" si="488"/>
        <v/>
      </c>
      <c r="AZ562" s="34" t="str">
        <f t="shared" si="489"/>
        <v/>
      </c>
      <c r="BA562" s="34" t="str">
        <f t="shared" si="490"/>
        <v/>
      </c>
      <c r="BB562" s="34" t="str">
        <f t="shared" si="491"/>
        <v/>
      </c>
      <c r="BC562" s="34" t="str">
        <f t="shared" si="492"/>
        <v/>
      </c>
      <c r="BD562" s="34" t="str">
        <f t="shared" si="493"/>
        <v/>
      </c>
      <c r="BE562" s="34" t="str">
        <f t="shared" si="494"/>
        <v/>
      </c>
      <c r="BF562" s="34" t="str">
        <f t="shared" si="495"/>
        <v/>
      </c>
      <c r="BG562" s="34" t="str">
        <f t="shared" si="496"/>
        <v/>
      </c>
      <c r="BH562" s="34" t="str">
        <f t="shared" si="497"/>
        <v/>
      </c>
      <c r="BI562" s="34" t="str">
        <f t="shared" si="498"/>
        <v/>
      </c>
      <c r="BJ562" s="34" t="str">
        <f t="shared" si="499"/>
        <v/>
      </c>
      <c r="BK562" s="34" t="str">
        <f t="shared" si="500"/>
        <v/>
      </c>
      <c r="BL562" s="34" t="str">
        <f t="shared" si="501"/>
        <v/>
      </c>
      <c r="BM562" s="34" t="str">
        <f t="shared" si="502"/>
        <v/>
      </c>
      <c r="BN562" s="36" t="e">
        <f t="shared" si="461"/>
        <v>#DIV/0!</v>
      </c>
      <c r="BO562" s="36" t="e">
        <f t="shared" si="462"/>
        <v>#DIV/0!</v>
      </c>
      <c r="BP562" s="37" t="str">
        <f t="shared" si="463"/>
        <v/>
      </c>
      <c r="BQ562" s="37" t="str">
        <f t="shared" si="464"/>
        <v/>
      </c>
      <c r="BR562" s="37" t="str">
        <f t="shared" si="465"/>
        <v/>
      </c>
      <c r="BS562" s="37" t="str">
        <f t="shared" si="466"/>
        <v/>
      </c>
      <c r="BT562" s="37" t="str">
        <f t="shared" si="467"/>
        <v/>
      </c>
      <c r="BU562" s="37" t="str">
        <f t="shared" si="468"/>
        <v/>
      </c>
      <c r="BV562" s="37" t="str">
        <f t="shared" si="469"/>
        <v/>
      </c>
      <c r="BW562" s="37" t="str">
        <f t="shared" si="470"/>
        <v/>
      </c>
      <c r="BX562" s="37" t="str">
        <f t="shared" si="471"/>
        <v/>
      </c>
      <c r="BY562" s="37" t="str">
        <f t="shared" si="472"/>
        <v/>
      </c>
      <c r="BZ562" s="37" t="str">
        <f t="shared" si="473"/>
        <v/>
      </c>
      <c r="CA562" s="37" t="str">
        <f t="shared" si="474"/>
        <v/>
      </c>
      <c r="CB562" s="37" t="str">
        <f t="shared" si="475"/>
        <v/>
      </c>
      <c r="CC562" s="37" t="str">
        <f t="shared" si="476"/>
        <v/>
      </c>
      <c r="CD562" s="37" t="str">
        <f t="shared" si="477"/>
        <v/>
      </c>
      <c r="CE562" s="37" t="str">
        <f t="shared" si="478"/>
        <v/>
      </c>
      <c r="CF562" s="37" t="str">
        <f t="shared" si="479"/>
        <v/>
      </c>
      <c r="CG562" s="37" t="str">
        <f t="shared" si="480"/>
        <v/>
      </c>
      <c r="CH562" s="37" t="str">
        <f t="shared" si="481"/>
        <v/>
      </c>
      <c r="CI562" s="37" t="str">
        <f t="shared" si="482"/>
        <v/>
      </c>
    </row>
    <row r="563" spans="1:87" ht="12.75">
      <c r="A563" s="16"/>
      <c r="B563" s="14" t="str">
        <f>'Gene Table'!E562</f>
        <v>SSTR4</v>
      </c>
      <c r="C563" s="14" t="s">
        <v>325</v>
      </c>
      <c r="D563" s="15" t="str">
        <f>IF(SUM('Test Sample Data'!D$3:D$98)&gt;10,IF(AND(ISNUMBER('Test Sample Data'!D562),'Test Sample Data'!D562&lt;$B$1,'Test Sample Data'!D562&gt;0),'Test Sample Data'!D562,$B$1),"")</f>
        <v/>
      </c>
      <c r="E563" s="15" t="str">
        <f>IF(SUM('Test Sample Data'!E$3:E$98)&gt;10,IF(AND(ISNUMBER('Test Sample Data'!E562),'Test Sample Data'!E562&lt;$B$1,'Test Sample Data'!E562&gt;0),'Test Sample Data'!E562,$B$1),"")</f>
        <v/>
      </c>
      <c r="F563" s="15" t="str">
        <f>IF(SUM('Test Sample Data'!F$3:F$98)&gt;10,IF(AND(ISNUMBER('Test Sample Data'!F562),'Test Sample Data'!F562&lt;$B$1,'Test Sample Data'!F562&gt;0),'Test Sample Data'!F562,$B$1),"")</f>
        <v/>
      </c>
      <c r="G563" s="15" t="str">
        <f>IF(SUM('Test Sample Data'!G$3:G$98)&gt;10,IF(AND(ISNUMBER('Test Sample Data'!G562),'Test Sample Data'!G562&lt;$B$1,'Test Sample Data'!G562&gt;0),'Test Sample Data'!G562,$B$1),"")</f>
        <v/>
      </c>
      <c r="H563" s="15" t="str">
        <f>IF(SUM('Test Sample Data'!H$3:H$98)&gt;10,IF(AND(ISNUMBER('Test Sample Data'!H562),'Test Sample Data'!H562&lt;$B$1,'Test Sample Data'!H562&gt;0),'Test Sample Data'!H562,$B$1),"")</f>
        <v/>
      </c>
      <c r="I563" s="15" t="str">
        <f>IF(SUM('Test Sample Data'!I$3:I$98)&gt;10,IF(AND(ISNUMBER('Test Sample Data'!I562),'Test Sample Data'!I562&lt;$B$1,'Test Sample Data'!I562&gt;0),'Test Sample Data'!I562,$B$1),"")</f>
        <v/>
      </c>
      <c r="J563" s="15" t="str">
        <f>IF(SUM('Test Sample Data'!J$3:J$98)&gt;10,IF(AND(ISNUMBER('Test Sample Data'!J562),'Test Sample Data'!J562&lt;$B$1,'Test Sample Data'!J562&gt;0),'Test Sample Data'!J562,$B$1),"")</f>
        <v/>
      </c>
      <c r="K563" s="15" t="str">
        <f>IF(SUM('Test Sample Data'!K$3:K$98)&gt;10,IF(AND(ISNUMBER('Test Sample Data'!K562),'Test Sample Data'!K562&lt;$B$1,'Test Sample Data'!K562&gt;0),'Test Sample Data'!K562,$B$1),"")</f>
        <v/>
      </c>
      <c r="L563" s="15" t="str">
        <f>IF(SUM('Test Sample Data'!L$3:L$98)&gt;10,IF(AND(ISNUMBER('Test Sample Data'!L562),'Test Sample Data'!L562&lt;$B$1,'Test Sample Data'!L562&gt;0),'Test Sample Data'!L562,$B$1),"")</f>
        <v/>
      </c>
      <c r="M563" s="15" t="str">
        <f>IF(SUM('Test Sample Data'!M$3:M$98)&gt;10,IF(AND(ISNUMBER('Test Sample Data'!M562),'Test Sample Data'!M562&lt;$B$1,'Test Sample Data'!M562&gt;0),'Test Sample Data'!M562,$B$1),"")</f>
        <v/>
      </c>
      <c r="N563" s="15" t="str">
        <f>'Gene Table'!E562</f>
        <v>SSTR4</v>
      </c>
      <c r="O563" s="14" t="s">
        <v>325</v>
      </c>
      <c r="P563" s="15" t="str">
        <f>IF(SUM('Control Sample Data'!D$3:D$98)&gt;10,IF(AND(ISNUMBER('Control Sample Data'!D562),'Control Sample Data'!D562&lt;$B$1,'Control Sample Data'!D562&gt;0),'Control Sample Data'!D562,$B$1),"")</f>
        <v/>
      </c>
      <c r="Q563" s="15" t="str">
        <f>IF(SUM('Control Sample Data'!E$3:E$98)&gt;10,IF(AND(ISNUMBER('Control Sample Data'!E562),'Control Sample Data'!E562&lt;$B$1,'Control Sample Data'!E562&gt;0),'Control Sample Data'!E562,$B$1),"")</f>
        <v/>
      </c>
      <c r="R563" s="15" t="str">
        <f>IF(SUM('Control Sample Data'!F$3:F$98)&gt;10,IF(AND(ISNUMBER('Control Sample Data'!F562),'Control Sample Data'!F562&lt;$B$1,'Control Sample Data'!F562&gt;0),'Control Sample Data'!F562,$B$1),"")</f>
        <v/>
      </c>
      <c r="S563" s="15" t="str">
        <f>IF(SUM('Control Sample Data'!G$3:G$98)&gt;10,IF(AND(ISNUMBER('Control Sample Data'!G562),'Control Sample Data'!G562&lt;$B$1,'Control Sample Data'!G562&gt;0),'Control Sample Data'!G562,$B$1),"")</f>
        <v/>
      </c>
      <c r="T563" s="15" t="str">
        <f>IF(SUM('Control Sample Data'!H$3:H$98)&gt;10,IF(AND(ISNUMBER('Control Sample Data'!H562),'Control Sample Data'!H562&lt;$B$1,'Control Sample Data'!H562&gt;0),'Control Sample Data'!H562,$B$1),"")</f>
        <v/>
      </c>
      <c r="U563" s="15" t="str">
        <f>IF(SUM('Control Sample Data'!I$3:I$98)&gt;10,IF(AND(ISNUMBER('Control Sample Data'!I562),'Control Sample Data'!I562&lt;$B$1,'Control Sample Data'!I562&gt;0),'Control Sample Data'!I562,$B$1),"")</f>
        <v/>
      </c>
      <c r="V563" s="15" t="str">
        <f>IF(SUM('Control Sample Data'!J$3:J$98)&gt;10,IF(AND(ISNUMBER('Control Sample Data'!J562),'Control Sample Data'!J562&lt;$B$1,'Control Sample Data'!J562&gt;0),'Control Sample Data'!J562,$B$1),"")</f>
        <v/>
      </c>
      <c r="W563" s="15" t="str">
        <f>IF(SUM('Control Sample Data'!K$3:K$98)&gt;10,IF(AND(ISNUMBER('Control Sample Data'!K562),'Control Sample Data'!K562&lt;$B$1,'Control Sample Data'!K562&gt;0),'Control Sample Data'!K562,$B$1),"")</f>
        <v/>
      </c>
      <c r="X563" s="15" t="str">
        <f>IF(SUM('Control Sample Data'!L$3:L$98)&gt;10,IF(AND(ISNUMBER('Control Sample Data'!L562),'Control Sample Data'!L562&lt;$B$1,'Control Sample Data'!L562&gt;0),'Control Sample Data'!L562,$B$1),"")</f>
        <v/>
      </c>
      <c r="Y563" s="15" t="str">
        <f>IF(SUM('Control Sample Data'!M$3:M$98)&gt;10,IF(AND(ISNUMBER('Control Sample Data'!M562),'Control Sample Data'!M562&lt;$B$1,'Control Sample Data'!M562&gt;0),'Control Sample Data'!M562,$B$1),"")</f>
        <v/>
      </c>
      <c r="AT563" s="34" t="str">
        <f t="shared" si="483"/>
        <v/>
      </c>
      <c r="AU563" s="34" t="str">
        <f t="shared" si="484"/>
        <v/>
      </c>
      <c r="AV563" s="34" t="str">
        <f t="shared" si="485"/>
        <v/>
      </c>
      <c r="AW563" s="34" t="str">
        <f t="shared" si="486"/>
        <v/>
      </c>
      <c r="AX563" s="34" t="str">
        <f t="shared" si="487"/>
        <v/>
      </c>
      <c r="AY563" s="34" t="str">
        <f t="shared" si="488"/>
        <v/>
      </c>
      <c r="AZ563" s="34" t="str">
        <f t="shared" si="489"/>
        <v/>
      </c>
      <c r="BA563" s="34" t="str">
        <f t="shared" si="490"/>
        <v/>
      </c>
      <c r="BB563" s="34" t="str">
        <f t="shared" si="491"/>
        <v/>
      </c>
      <c r="BC563" s="34" t="str">
        <f t="shared" si="492"/>
        <v/>
      </c>
      <c r="BD563" s="34" t="str">
        <f t="shared" si="493"/>
        <v/>
      </c>
      <c r="BE563" s="34" t="str">
        <f t="shared" si="494"/>
        <v/>
      </c>
      <c r="BF563" s="34" t="str">
        <f t="shared" si="495"/>
        <v/>
      </c>
      <c r="BG563" s="34" t="str">
        <f t="shared" si="496"/>
        <v/>
      </c>
      <c r="BH563" s="34" t="str">
        <f t="shared" si="497"/>
        <v/>
      </c>
      <c r="BI563" s="34" t="str">
        <f t="shared" si="498"/>
        <v/>
      </c>
      <c r="BJ563" s="34" t="str">
        <f t="shared" si="499"/>
        <v/>
      </c>
      <c r="BK563" s="34" t="str">
        <f t="shared" si="500"/>
        <v/>
      </c>
      <c r="BL563" s="34" t="str">
        <f t="shared" si="501"/>
        <v/>
      </c>
      <c r="BM563" s="34" t="str">
        <f t="shared" si="502"/>
        <v/>
      </c>
      <c r="BN563" s="36" t="e">
        <f t="shared" si="461"/>
        <v>#DIV/0!</v>
      </c>
      <c r="BO563" s="36" t="e">
        <f t="shared" si="462"/>
        <v>#DIV/0!</v>
      </c>
      <c r="BP563" s="37" t="str">
        <f t="shared" si="463"/>
        <v/>
      </c>
      <c r="BQ563" s="37" t="str">
        <f t="shared" si="464"/>
        <v/>
      </c>
      <c r="BR563" s="37" t="str">
        <f t="shared" si="465"/>
        <v/>
      </c>
      <c r="BS563" s="37" t="str">
        <f t="shared" si="466"/>
        <v/>
      </c>
      <c r="BT563" s="37" t="str">
        <f t="shared" si="467"/>
        <v/>
      </c>
      <c r="BU563" s="37" t="str">
        <f t="shared" si="468"/>
        <v/>
      </c>
      <c r="BV563" s="37" t="str">
        <f t="shared" si="469"/>
        <v/>
      </c>
      <c r="BW563" s="37" t="str">
        <f t="shared" si="470"/>
        <v/>
      </c>
      <c r="BX563" s="37" t="str">
        <f t="shared" si="471"/>
        <v/>
      </c>
      <c r="BY563" s="37" t="str">
        <f t="shared" si="472"/>
        <v/>
      </c>
      <c r="BZ563" s="37" t="str">
        <f t="shared" si="473"/>
        <v/>
      </c>
      <c r="CA563" s="37" t="str">
        <f t="shared" si="474"/>
        <v/>
      </c>
      <c r="CB563" s="37" t="str">
        <f t="shared" si="475"/>
        <v/>
      </c>
      <c r="CC563" s="37" t="str">
        <f t="shared" si="476"/>
        <v/>
      </c>
      <c r="CD563" s="37" t="str">
        <f t="shared" si="477"/>
        <v/>
      </c>
      <c r="CE563" s="37" t="str">
        <f t="shared" si="478"/>
        <v/>
      </c>
      <c r="CF563" s="37" t="str">
        <f t="shared" si="479"/>
        <v/>
      </c>
      <c r="CG563" s="37" t="str">
        <f t="shared" si="480"/>
        <v/>
      </c>
      <c r="CH563" s="37" t="str">
        <f t="shared" si="481"/>
        <v/>
      </c>
      <c r="CI563" s="37" t="str">
        <f t="shared" si="482"/>
        <v/>
      </c>
    </row>
    <row r="564" spans="1:87" ht="12.75">
      <c r="A564" s="16"/>
      <c r="B564" s="14" t="str">
        <f>'Gene Table'!E563</f>
        <v>SSTR1</v>
      </c>
      <c r="C564" s="14" t="s">
        <v>329</v>
      </c>
      <c r="D564" s="15" t="str">
        <f>IF(SUM('Test Sample Data'!D$3:D$98)&gt;10,IF(AND(ISNUMBER('Test Sample Data'!D563),'Test Sample Data'!D563&lt;$B$1,'Test Sample Data'!D563&gt;0),'Test Sample Data'!D563,$B$1),"")</f>
        <v/>
      </c>
      <c r="E564" s="15" t="str">
        <f>IF(SUM('Test Sample Data'!E$3:E$98)&gt;10,IF(AND(ISNUMBER('Test Sample Data'!E563),'Test Sample Data'!E563&lt;$B$1,'Test Sample Data'!E563&gt;0),'Test Sample Data'!E563,$B$1),"")</f>
        <v/>
      </c>
      <c r="F564" s="15" t="str">
        <f>IF(SUM('Test Sample Data'!F$3:F$98)&gt;10,IF(AND(ISNUMBER('Test Sample Data'!F563),'Test Sample Data'!F563&lt;$B$1,'Test Sample Data'!F563&gt;0),'Test Sample Data'!F563,$B$1),"")</f>
        <v/>
      </c>
      <c r="G564" s="15" t="str">
        <f>IF(SUM('Test Sample Data'!G$3:G$98)&gt;10,IF(AND(ISNUMBER('Test Sample Data'!G563),'Test Sample Data'!G563&lt;$B$1,'Test Sample Data'!G563&gt;0),'Test Sample Data'!G563,$B$1),"")</f>
        <v/>
      </c>
      <c r="H564" s="15" t="str">
        <f>IF(SUM('Test Sample Data'!H$3:H$98)&gt;10,IF(AND(ISNUMBER('Test Sample Data'!H563),'Test Sample Data'!H563&lt;$B$1,'Test Sample Data'!H563&gt;0),'Test Sample Data'!H563,$B$1),"")</f>
        <v/>
      </c>
      <c r="I564" s="15" t="str">
        <f>IF(SUM('Test Sample Data'!I$3:I$98)&gt;10,IF(AND(ISNUMBER('Test Sample Data'!I563),'Test Sample Data'!I563&lt;$B$1,'Test Sample Data'!I563&gt;0),'Test Sample Data'!I563,$B$1),"")</f>
        <v/>
      </c>
      <c r="J564" s="15" t="str">
        <f>IF(SUM('Test Sample Data'!J$3:J$98)&gt;10,IF(AND(ISNUMBER('Test Sample Data'!J563),'Test Sample Data'!J563&lt;$B$1,'Test Sample Data'!J563&gt;0),'Test Sample Data'!J563,$B$1),"")</f>
        <v/>
      </c>
      <c r="K564" s="15" t="str">
        <f>IF(SUM('Test Sample Data'!K$3:K$98)&gt;10,IF(AND(ISNUMBER('Test Sample Data'!K563),'Test Sample Data'!K563&lt;$B$1,'Test Sample Data'!K563&gt;0),'Test Sample Data'!K563,$B$1),"")</f>
        <v/>
      </c>
      <c r="L564" s="15" t="str">
        <f>IF(SUM('Test Sample Data'!L$3:L$98)&gt;10,IF(AND(ISNUMBER('Test Sample Data'!L563),'Test Sample Data'!L563&lt;$B$1,'Test Sample Data'!L563&gt;0),'Test Sample Data'!L563,$B$1),"")</f>
        <v/>
      </c>
      <c r="M564" s="15" t="str">
        <f>IF(SUM('Test Sample Data'!M$3:M$98)&gt;10,IF(AND(ISNUMBER('Test Sample Data'!M563),'Test Sample Data'!M563&lt;$B$1,'Test Sample Data'!M563&gt;0),'Test Sample Data'!M563,$B$1),"")</f>
        <v/>
      </c>
      <c r="N564" s="15" t="str">
        <f>'Gene Table'!E563</f>
        <v>SSTR1</v>
      </c>
      <c r="O564" s="14" t="s">
        <v>329</v>
      </c>
      <c r="P564" s="15" t="str">
        <f>IF(SUM('Control Sample Data'!D$3:D$98)&gt;10,IF(AND(ISNUMBER('Control Sample Data'!D563),'Control Sample Data'!D563&lt;$B$1,'Control Sample Data'!D563&gt;0),'Control Sample Data'!D563,$B$1),"")</f>
        <v/>
      </c>
      <c r="Q564" s="15" t="str">
        <f>IF(SUM('Control Sample Data'!E$3:E$98)&gt;10,IF(AND(ISNUMBER('Control Sample Data'!E563),'Control Sample Data'!E563&lt;$B$1,'Control Sample Data'!E563&gt;0),'Control Sample Data'!E563,$B$1),"")</f>
        <v/>
      </c>
      <c r="R564" s="15" t="str">
        <f>IF(SUM('Control Sample Data'!F$3:F$98)&gt;10,IF(AND(ISNUMBER('Control Sample Data'!F563),'Control Sample Data'!F563&lt;$B$1,'Control Sample Data'!F563&gt;0),'Control Sample Data'!F563,$B$1),"")</f>
        <v/>
      </c>
      <c r="S564" s="15" t="str">
        <f>IF(SUM('Control Sample Data'!G$3:G$98)&gt;10,IF(AND(ISNUMBER('Control Sample Data'!G563),'Control Sample Data'!G563&lt;$B$1,'Control Sample Data'!G563&gt;0),'Control Sample Data'!G563,$B$1),"")</f>
        <v/>
      </c>
      <c r="T564" s="15" t="str">
        <f>IF(SUM('Control Sample Data'!H$3:H$98)&gt;10,IF(AND(ISNUMBER('Control Sample Data'!H563),'Control Sample Data'!H563&lt;$B$1,'Control Sample Data'!H563&gt;0),'Control Sample Data'!H563,$B$1),"")</f>
        <v/>
      </c>
      <c r="U564" s="15" t="str">
        <f>IF(SUM('Control Sample Data'!I$3:I$98)&gt;10,IF(AND(ISNUMBER('Control Sample Data'!I563),'Control Sample Data'!I563&lt;$B$1,'Control Sample Data'!I563&gt;0),'Control Sample Data'!I563,$B$1),"")</f>
        <v/>
      </c>
      <c r="V564" s="15" t="str">
        <f>IF(SUM('Control Sample Data'!J$3:J$98)&gt;10,IF(AND(ISNUMBER('Control Sample Data'!J563),'Control Sample Data'!J563&lt;$B$1,'Control Sample Data'!J563&gt;0),'Control Sample Data'!J563,$B$1),"")</f>
        <v/>
      </c>
      <c r="W564" s="15" t="str">
        <f>IF(SUM('Control Sample Data'!K$3:K$98)&gt;10,IF(AND(ISNUMBER('Control Sample Data'!K563),'Control Sample Data'!K563&lt;$B$1,'Control Sample Data'!K563&gt;0),'Control Sample Data'!K563,$B$1),"")</f>
        <v/>
      </c>
      <c r="X564" s="15" t="str">
        <f>IF(SUM('Control Sample Data'!L$3:L$98)&gt;10,IF(AND(ISNUMBER('Control Sample Data'!L563),'Control Sample Data'!L563&lt;$B$1,'Control Sample Data'!L563&gt;0),'Control Sample Data'!L563,$B$1),"")</f>
        <v/>
      </c>
      <c r="Y564" s="15" t="str">
        <f>IF(SUM('Control Sample Data'!M$3:M$98)&gt;10,IF(AND(ISNUMBER('Control Sample Data'!M563),'Control Sample Data'!M563&lt;$B$1,'Control Sample Data'!M563&gt;0),'Control Sample Data'!M563,$B$1),"")</f>
        <v/>
      </c>
      <c r="AT564" s="34" t="str">
        <f t="shared" si="483"/>
        <v/>
      </c>
      <c r="AU564" s="34" t="str">
        <f t="shared" si="484"/>
        <v/>
      </c>
      <c r="AV564" s="34" t="str">
        <f t="shared" si="485"/>
        <v/>
      </c>
      <c r="AW564" s="34" t="str">
        <f t="shared" si="486"/>
        <v/>
      </c>
      <c r="AX564" s="34" t="str">
        <f t="shared" si="487"/>
        <v/>
      </c>
      <c r="AY564" s="34" t="str">
        <f t="shared" si="488"/>
        <v/>
      </c>
      <c r="AZ564" s="34" t="str">
        <f t="shared" si="489"/>
        <v/>
      </c>
      <c r="BA564" s="34" t="str">
        <f t="shared" si="490"/>
        <v/>
      </c>
      <c r="BB564" s="34" t="str">
        <f t="shared" si="491"/>
        <v/>
      </c>
      <c r="BC564" s="34" t="str">
        <f t="shared" si="492"/>
        <v/>
      </c>
      <c r="BD564" s="34" t="str">
        <f t="shared" si="493"/>
        <v/>
      </c>
      <c r="BE564" s="34" t="str">
        <f t="shared" si="494"/>
        <v/>
      </c>
      <c r="BF564" s="34" t="str">
        <f t="shared" si="495"/>
        <v/>
      </c>
      <c r="BG564" s="34" t="str">
        <f t="shared" si="496"/>
        <v/>
      </c>
      <c r="BH564" s="34" t="str">
        <f t="shared" si="497"/>
        <v/>
      </c>
      <c r="BI564" s="34" t="str">
        <f t="shared" si="498"/>
        <v/>
      </c>
      <c r="BJ564" s="34" t="str">
        <f t="shared" si="499"/>
        <v/>
      </c>
      <c r="BK564" s="34" t="str">
        <f t="shared" si="500"/>
        <v/>
      </c>
      <c r="BL564" s="34" t="str">
        <f t="shared" si="501"/>
        <v/>
      </c>
      <c r="BM564" s="34" t="str">
        <f t="shared" si="502"/>
        <v/>
      </c>
      <c r="BN564" s="36" t="e">
        <f t="shared" si="461"/>
        <v>#DIV/0!</v>
      </c>
      <c r="BO564" s="36" t="e">
        <f t="shared" si="462"/>
        <v>#DIV/0!</v>
      </c>
      <c r="BP564" s="37" t="str">
        <f t="shared" si="463"/>
        <v/>
      </c>
      <c r="BQ564" s="37" t="str">
        <f t="shared" si="464"/>
        <v/>
      </c>
      <c r="BR564" s="37" t="str">
        <f t="shared" si="465"/>
        <v/>
      </c>
      <c r="BS564" s="37" t="str">
        <f t="shared" si="466"/>
        <v/>
      </c>
      <c r="BT564" s="37" t="str">
        <f t="shared" si="467"/>
        <v/>
      </c>
      <c r="BU564" s="37" t="str">
        <f t="shared" si="468"/>
        <v/>
      </c>
      <c r="BV564" s="37" t="str">
        <f t="shared" si="469"/>
        <v/>
      </c>
      <c r="BW564" s="37" t="str">
        <f t="shared" si="470"/>
        <v/>
      </c>
      <c r="BX564" s="37" t="str">
        <f t="shared" si="471"/>
        <v/>
      </c>
      <c r="BY564" s="37" t="str">
        <f t="shared" si="472"/>
        <v/>
      </c>
      <c r="BZ564" s="37" t="str">
        <f t="shared" si="473"/>
        <v/>
      </c>
      <c r="CA564" s="37" t="str">
        <f t="shared" si="474"/>
        <v/>
      </c>
      <c r="CB564" s="37" t="str">
        <f t="shared" si="475"/>
        <v/>
      </c>
      <c r="CC564" s="37" t="str">
        <f t="shared" si="476"/>
        <v/>
      </c>
      <c r="CD564" s="37" t="str">
        <f t="shared" si="477"/>
        <v/>
      </c>
      <c r="CE564" s="37" t="str">
        <f t="shared" si="478"/>
        <v/>
      </c>
      <c r="CF564" s="37" t="str">
        <f t="shared" si="479"/>
        <v/>
      </c>
      <c r="CG564" s="37" t="str">
        <f t="shared" si="480"/>
        <v/>
      </c>
      <c r="CH564" s="37" t="str">
        <f t="shared" si="481"/>
        <v/>
      </c>
      <c r="CI564" s="37" t="str">
        <f t="shared" si="482"/>
        <v/>
      </c>
    </row>
    <row r="565" spans="1:87" ht="12.75">
      <c r="A565" s="16"/>
      <c r="B565" s="14" t="str">
        <f>'Gene Table'!E564</f>
        <v>KLK10</v>
      </c>
      <c r="C565" s="14" t="s">
        <v>333</v>
      </c>
      <c r="D565" s="15" t="str">
        <f>IF(SUM('Test Sample Data'!D$3:D$98)&gt;10,IF(AND(ISNUMBER('Test Sample Data'!D564),'Test Sample Data'!D564&lt;$B$1,'Test Sample Data'!D564&gt;0),'Test Sample Data'!D564,$B$1),"")</f>
        <v/>
      </c>
      <c r="E565" s="15" t="str">
        <f>IF(SUM('Test Sample Data'!E$3:E$98)&gt;10,IF(AND(ISNUMBER('Test Sample Data'!E564),'Test Sample Data'!E564&lt;$B$1,'Test Sample Data'!E564&gt;0),'Test Sample Data'!E564,$B$1),"")</f>
        <v/>
      </c>
      <c r="F565" s="15" t="str">
        <f>IF(SUM('Test Sample Data'!F$3:F$98)&gt;10,IF(AND(ISNUMBER('Test Sample Data'!F564),'Test Sample Data'!F564&lt;$B$1,'Test Sample Data'!F564&gt;0),'Test Sample Data'!F564,$B$1),"")</f>
        <v/>
      </c>
      <c r="G565" s="15" t="str">
        <f>IF(SUM('Test Sample Data'!G$3:G$98)&gt;10,IF(AND(ISNUMBER('Test Sample Data'!G564),'Test Sample Data'!G564&lt;$B$1,'Test Sample Data'!G564&gt;0),'Test Sample Data'!G564,$B$1),"")</f>
        <v/>
      </c>
      <c r="H565" s="15" t="str">
        <f>IF(SUM('Test Sample Data'!H$3:H$98)&gt;10,IF(AND(ISNUMBER('Test Sample Data'!H564),'Test Sample Data'!H564&lt;$B$1,'Test Sample Data'!H564&gt;0),'Test Sample Data'!H564,$B$1),"")</f>
        <v/>
      </c>
      <c r="I565" s="15" t="str">
        <f>IF(SUM('Test Sample Data'!I$3:I$98)&gt;10,IF(AND(ISNUMBER('Test Sample Data'!I564),'Test Sample Data'!I564&lt;$B$1,'Test Sample Data'!I564&gt;0),'Test Sample Data'!I564,$B$1),"")</f>
        <v/>
      </c>
      <c r="J565" s="15" t="str">
        <f>IF(SUM('Test Sample Data'!J$3:J$98)&gt;10,IF(AND(ISNUMBER('Test Sample Data'!J564),'Test Sample Data'!J564&lt;$B$1,'Test Sample Data'!J564&gt;0),'Test Sample Data'!J564,$B$1),"")</f>
        <v/>
      </c>
      <c r="K565" s="15" t="str">
        <f>IF(SUM('Test Sample Data'!K$3:K$98)&gt;10,IF(AND(ISNUMBER('Test Sample Data'!K564),'Test Sample Data'!K564&lt;$B$1,'Test Sample Data'!K564&gt;0),'Test Sample Data'!K564,$B$1),"")</f>
        <v/>
      </c>
      <c r="L565" s="15" t="str">
        <f>IF(SUM('Test Sample Data'!L$3:L$98)&gt;10,IF(AND(ISNUMBER('Test Sample Data'!L564),'Test Sample Data'!L564&lt;$B$1,'Test Sample Data'!L564&gt;0),'Test Sample Data'!L564,$B$1),"")</f>
        <v/>
      </c>
      <c r="M565" s="15" t="str">
        <f>IF(SUM('Test Sample Data'!M$3:M$98)&gt;10,IF(AND(ISNUMBER('Test Sample Data'!M564),'Test Sample Data'!M564&lt;$B$1,'Test Sample Data'!M564&gt;0),'Test Sample Data'!M564,$B$1),"")</f>
        <v/>
      </c>
      <c r="N565" s="15" t="str">
        <f>'Gene Table'!E564</f>
        <v>KLK10</v>
      </c>
      <c r="O565" s="14" t="s">
        <v>333</v>
      </c>
      <c r="P565" s="15" t="str">
        <f>IF(SUM('Control Sample Data'!D$3:D$98)&gt;10,IF(AND(ISNUMBER('Control Sample Data'!D564),'Control Sample Data'!D564&lt;$B$1,'Control Sample Data'!D564&gt;0),'Control Sample Data'!D564,$B$1),"")</f>
        <v/>
      </c>
      <c r="Q565" s="15" t="str">
        <f>IF(SUM('Control Sample Data'!E$3:E$98)&gt;10,IF(AND(ISNUMBER('Control Sample Data'!E564),'Control Sample Data'!E564&lt;$B$1,'Control Sample Data'!E564&gt;0),'Control Sample Data'!E564,$B$1),"")</f>
        <v/>
      </c>
      <c r="R565" s="15" t="str">
        <f>IF(SUM('Control Sample Data'!F$3:F$98)&gt;10,IF(AND(ISNUMBER('Control Sample Data'!F564),'Control Sample Data'!F564&lt;$B$1,'Control Sample Data'!F564&gt;0),'Control Sample Data'!F564,$B$1),"")</f>
        <v/>
      </c>
      <c r="S565" s="15" t="str">
        <f>IF(SUM('Control Sample Data'!G$3:G$98)&gt;10,IF(AND(ISNUMBER('Control Sample Data'!G564),'Control Sample Data'!G564&lt;$B$1,'Control Sample Data'!G564&gt;0),'Control Sample Data'!G564,$B$1),"")</f>
        <v/>
      </c>
      <c r="T565" s="15" t="str">
        <f>IF(SUM('Control Sample Data'!H$3:H$98)&gt;10,IF(AND(ISNUMBER('Control Sample Data'!H564),'Control Sample Data'!H564&lt;$B$1,'Control Sample Data'!H564&gt;0),'Control Sample Data'!H564,$B$1),"")</f>
        <v/>
      </c>
      <c r="U565" s="15" t="str">
        <f>IF(SUM('Control Sample Data'!I$3:I$98)&gt;10,IF(AND(ISNUMBER('Control Sample Data'!I564),'Control Sample Data'!I564&lt;$B$1,'Control Sample Data'!I564&gt;0),'Control Sample Data'!I564,$B$1),"")</f>
        <v/>
      </c>
      <c r="V565" s="15" t="str">
        <f>IF(SUM('Control Sample Data'!J$3:J$98)&gt;10,IF(AND(ISNUMBER('Control Sample Data'!J564),'Control Sample Data'!J564&lt;$B$1,'Control Sample Data'!J564&gt;0),'Control Sample Data'!J564,$B$1),"")</f>
        <v/>
      </c>
      <c r="W565" s="15" t="str">
        <f>IF(SUM('Control Sample Data'!K$3:K$98)&gt;10,IF(AND(ISNUMBER('Control Sample Data'!K564),'Control Sample Data'!K564&lt;$B$1,'Control Sample Data'!K564&gt;0),'Control Sample Data'!K564,$B$1),"")</f>
        <v/>
      </c>
      <c r="X565" s="15" t="str">
        <f>IF(SUM('Control Sample Data'!L$3:L$98)&gt;10,IF(AND(ISNUMBER('Control Sample Data'!L564),'Control Sample Data'!L564&lt;$B$1,'Control Sample Data'!L564&gt;0),'Control Sample Data'!L564,$B$1),"")</f>
        <v/>
      </c>
      <c r="Y565" s="15" t="str">
        <f>IF(SUM('Control Sample Data'!M$3:M$98)&gt;10,IF(AND(ISNUMBER('Control Sample Data'!M564),'Control Sample Data'!M564&lt;$B$1,'Control Sample Data'!M564&gt;0),'Control Sample Data'!M564,$B$1),"")</f>
        <v/>
      </c>
      <c r="AT565" s="34" t="str">
        <f t="shared" si="483"/>
        <v/>
      </c>
      <c r="AU565" s="34" t="str">
        <f t="shared" si="484"/>
        <v/>
      </c>
      <c r="AV565" s="34" t="str">
        <f t="shared" si="485"/>
        <v/>
      </c>
      <c r="AW565" s="34" t="str">
        <f t="shared" si="486"/>
        <v/>
      </c>
      <c r="AX565" s="34" t="str">
        <f t="shared" si="487"/>
        <v/>
      </c>
      <c r="AY565" s="34" t="str">
        <f t="shared" si="488"/>
        <v/>
      </c>
      <c r="AZ565" s="34" t="str">
        <f t="shared" si="489"/>
        <v/>
      </c>
      <c r="BA565" s="34" t="str">
        <f t="shared" si="490"/>
        <v/>
      </c>
      <c r="BB565" s="34" t="str">
        <f t="shared" si="491"/>
        <v/>
      </c>
      <c r="BC565" s="34" t="str">
        <f t="shared" si="492"/>
        <v/>
      </c>
      <c r="BD565" s="34" t="str">
        <f t="shared" si="493"/>
        <v/>
      </c>
      <c r="BE565" s="34" t="str">
        <f t="shared" si="494"/>
        <v/>
      </c>
      <c r="BF565" s="34" t="str">
        <f t="shared" si="495"/>
        <v/>
      </c>
      <c r="BG565" s="34" t="str">
        <f t="shared" si="496"/>
        <v/>
      </c>
      <c r="BH565" s="34" t="str">
        <f t="shared" si="497"/>
        <v/>
      </c>
      <c r="BI565" s="34" t="str">
        <f t="shared" si="498"/>
        <v/>
      </c>
      <c r="BJ565" s="34" t="str">
        <f t="shared" si="499"/>
        <v/>
      </c>
      <c r="BK565" s="34" t="str">
        <f t="shared" si="500"/>
        <v/>
      </c>
      <c r="BL565" s="34" t="str">
        <f t="shared" si="501"/>
        <v/>
      </c>
      <c r="BM565" s="34" t="str">
        <f t="shared" si="502"/>
        <v/>
      </c>
      <c r="BN565" s="36" t="e">
        <f t="shared" si="461"/>
        <v>#DIV/0!</v>
      </c>
      <c r="BO565" s="36" t="e">
        <f t="shared" si="462"/>
        <v>#DIV/0!</v>
      </c>
      <c r="BP565" s="37" t="str">
        <f t="shared" si="463"/>
        <v/>
      </c>
      <c r="BQ565" s="37" t="str">
        <f t="shared" si="464"/>
        <v/>
      </c>
      <c r="BR565" s="37" t="str">
        <f t="shared" si="465"/>
        <v/>
      </c>
      <c r="BS565" s="37" t="str">
        <f t="shared" si="466"/>
        <v/>
      </c>
      <c r="BT565" s="37" t="str">
        <f t="shared" si="467"/>
        <v/>
      </c>
      <c r="BU565" s="37" t="str">
        <f t="shared" si="468"/>
        <v/>
      </c>
      <c r="BV565" s="37" t="str">
        <f t="shared" si="469"/>
        <v/>
      </c>
      <c r="BW565" s="37" t="str">
        <f t="shared" si="470"/>
        <v/>
      </c>
      <c r="BX565" s="37" t="str">
        <f t="shared" si="471"/>
        <v/>
      </c>
      <c r="BY565" s="37" t="str">
        <f t="shared" si="472"/>
        <v/>
      </c>
      <c r="BZ565" s="37" t="str">
        <f t="shared" si="473"/>
        <v/>
      </c>
      <c r="CA565" s="37" t="str">
        <f t="shared" si="474"/>
        <v/>
      </c>
      <c r="CB565" s="37" t="str">
        <f t="shared" si="475"/>
        <v/>
      </c>
      <c r="CC565" s="37" t="str">
        <f t="shared" si="476"/>
        <v/>
      </c>
      <c r="CD565" s="37" t="str">
        <f t="shared" si="477"/>
        <v/>
      </c>
      <c r="CE565" s="37" t="str">
        <f t="shared" si="478"/>
        <v/>
      </c>
      <c r="CF565" s="37" t="str">
        <f t="shared" si="479"/>
        <v/>
      </c>
      <c r="CG565" s="37" t="str">
        <f t="shared" si="480"/>
        <v/>
      </c>
      <c r="CH565" s="37" t="str">
        <f t="shared" si="481"/>
        <v/>
      </c>
      <c r="CI565" s="37" t="str">
        <f t="shared" si="482"/>
        <v/>
      </c>
    </row>
    <row r="566" spans="1:87" ht="12.75">
      <c r="A566" s="16"/>
      <c r="B566" s="14" t="str">
        <f>'Gene Table'!E565</f>
        <v>POU1F1</v>
      </c>
      <c r="C566" s="14" t="s">
        <v>337</v>
      </c>
      <c r="D566" s="15" t="str">
        <f>IF(SUM('Test Sample Data'!D$3:D$98)&gt;10,IF(AND(ISNUMBER('Test Sample Data'!D565),'Test Sample Data'!D565&lt;$B$1,'Test Sample Data'!D565&gt;0),'Test Sample Data'!D565,$B$1),"")</f>
        <v/>
      </c>
      <c r="E566" s="15" t="str">
        <f>IF(SUM('Test Sample Data'!E$3:E$98)&gt;10,IF(AND(ISNUMBER('Test Sample Data'!E565),'Test Sample Data'!E565&lt;$B$1,'Test Sample Data'!E565&gt;0),'Test Sample Data'!E565,$B$1),"")</f>
        <v/>
      </c>
      <c r="F566" s="15" t="str">
        <f>IF(SUM('Test Sample Data'!F$3:F$98)&gt;10,IF(AND(ISNUMBER('Test Sample Data'!F565),'Test Sample Data'!F565&lt;$B$1,'Test Sample Data'!F565&gt;0),'Test Sample Data'!F565,$B$1),"")</f>
        <v/>
      </c>
      <c r="G566" s="15" t="str">
        <f>IF(SUM('Test Sample Data'!G$3:G$98)&gt;10,IF(AND(ISNUMBER('Test Sample Data'!G565),'Test Sample Data'!G565&lt;$B$1,'Test Sample Data'!G565&gt;0),'Test Sample Data'!G565,$B$1),"")</f>
        <v/>
      </c>
      <c r="H566" s="15" t="str">
        <f>IF(SUM('Test Sample Data'!H$3:H$98)&gt;10,IF(AND(ISNUMBER('Test Sample Data'!H565),'Test Sample Data'!H565&lt;$B$1,'Test Sample Data'!H565&gt;0),'Test Sample Data'!H565,$B$1),"")</f>
        <v/>
      </c>
      <c r="I566" s="15" t="str">
        <f>IF(SUM('Test Sample Data'!I$3:I$98)&gt;10,IF(AND(ISNUMBER('Test Sample Data'!I565),'Test Sample Data'!I565&lt;$B$1,'Test Sample Data'!I565&gt;0),'Test Sample Data'!I565,$B$1),"")</f>
        <v/>
      </c>
      <c r="J566" s="15" t="str">
        <f>IF(SUM('Test Sample Data'!J$3:J$98)&gt;10,IF(AND(ISNUMBER('Test Sample Data'!J565),'Test Sample Data'!J565&lt;$B$1,'Test Sample Data'!J565&gt;0),'Test Sample Data'!J565,$B$1),"")</f>
        <v/>
      </c>
      <c r="K566" s="15" t="str">
        <f>IF(SUM('Test Sample Data'!K$3:K$98)&gt;10,IF(AND(ISNUMBER('Test Sample Data'!K565),'Test Sample Data'!K565&lt;$B$1,'Test Sample Data'!K565&gt;0),'Test Sample Data'!K565,$B$1),"")</f>
        <v/>
      </c>
      <c r="L566" s="15" t="str">
        <f>IF(SUM('Test Sample Data'!L$3:L$98)&gt;10,IF(AND(ISNUMBER('Test Sample Data'!L565),'Test Sample Data'!L565&lt;$B$1,'Test Sample Data'!L565&gt;0),'Test Sample Data'!L565,$B$1),"")</f>
        <v/>
      </c>
      <c r="M566" s="15" t="str">
        <f>IF(SUM('Test Sample Data'!M$3:M$98)&gt;10,IF(AND(ISNUMBER('Test Sample Data'!M565),'Test Sample Data'!M565&lt;$B$1,'Test Sample Data'!M565&gt;0),'Test Sample Data'!M565,$B$1),"")</f>
        <v/>
      </c>
      <c r="N566" s="15" t="str">
        <f>'Gene Table'!E565</f>
        <v>POU1F1</v>
      </c>
      <c r="O566" s="14" t="s">
        <v>337</v>
      </c>
      <c r="P566" s="15" t="str">
        <f>IF(SUM('Control Sample Data'!D$3:D$98)&gt;10,IF(AND(ISNUMBER('Control Sample Data'!D565),'Control Sample Data'!D565&lt;$B$1,'Control Sample Data'!D565&gt;0),'Control Sample Data'!D565,$B$1),"")</f>
        <v/>
      </c>
      <c r="Q566" s="15" t="str">
        <f>IF(SUM('Control Sample Data'!E$3:E$98)&gt;10,IF(AND(ISNUMBER('Control Sample Data'!E565),'Control Sample Data'!E565&lt;$B$1,'Control Sample Data'!E565&gt;0),'Control Sample Data'!E565,$B$1),"")</f>
        <v/>
      </c>
      <c r="R566" s="15" t="str">
        <f>IF(SUM('Control Sample Data'!F$3:F$98)&gt;10,IF(AND(ISNUMBER('Control Sample Data'!F565),'Control Sample Data'!F565&lt;$B$1,'Control Sample Data'!F565&gt;0),'Control Sample Data'!F565,$B$1),"")</f>
        <v/>
      </c>
      <c r="S566" s="15" t="str">
        <f>IF(SUM('Control Sample Data'!G$3:G$98)&gt;10,IF(AND(ISNUMBER('Control Sample Data'!G565),'Control Sample Data'!G565&lt;$B$1,'Control Sample Data'!G565&gt;0),'Control Sample Data'!G565,$B$1),"")</f>
        <v/>
      </c>
      <c r="T566" s="15" t="str">
        <f>IF(SUM('Control Sample Data'!H$3:H$98)&gt;10,IF(AND(ISNUMBER('Control Sample Data'!H565),'Control Sample Data'!H565&lt;$B$1,'Control Sample Data'!H565&gt;0),'Control Sample Data'!H565,$B$1),"")</f>
        <v/>
      </c>
      <c r="U566" s="15" t="str">
        <f>IF(SUM('Control Sample Data'!I$3:I$98)&gt;10,IF(AND(ISNUMBER('Control Sample Data'!I565),'Control Sample Data'!I565&lt;$B$1,'Control Sample Data'!I565&gt;0),'Control Sample Data'!I565,$B$1),"")</f>
        <v/>
      </c>
      <c r="V566" s="15" t="str">
        <f>IF(SUM('Control Sample Data'!J$3:J$98)&gt;10,IF(AND(ISNUMBER('Control Sample Data'!J565),'Control Sample Data'!J565&lt;$B$1,'Control Sample Data'!J565&gt;0),'Control Sample Data'!J565,$B$1),"")</f>
        <v/>
      </c>
      <c r="W566" s="15" t="str">
        <f>IF(SUM('Control Sample Data'!K$3:K$98)&gt;10,IF(AND(ISNUMBER('Control Sample Data'!K565),'Control Sample Data'!K565&lt;$B$1,'Control Sample Data'!K565&gt;0),'Control Sample Data'!K565,$B$1),"")</f>
        <v/>
      </c>
      <c r="X566" s="15" t="str">
        <f>IF(SUM('Control Sample Data'!L$3:L$98)&gt;10,IF(AND(ISNUMBER('Control Sample Data'!L565),'Control Sample Data'!L565&lt;$B$1,'Control Sample Data'!L565&gt;0),'Control Sample Data'!L565,$B$1),"")</f>
        <v/>
      </c>
      <c r="Y566" s="15" t="str">
        <f>IF(SUM('Control Sample Data'!M$3:M$98)&gt;10,IF(AND(ISNUMBER('Control Sample Data'!M565),'Control Sample Data'!M565&lt;$B$1,'Control Sample Data'!M565&gt;0),'Control Sample Data'!M565,$B$1),"")</f>
        <v/>
      </c>
      <c r="AT566" s="34" t="str">
        <f t="shared" si="483"/>
        <v/>
      </c>
      <c r="AU566" s="34" t="str">
        <f t="shared" si="484"/>
        <v/>
      </c>
      <c r="AV566" s="34" t="str">
        <f t="shared" si="485"/>
        <v/>
      </c>
      <c r="AW566" s="34" t="str">
        <f t="shared" si="486"/>
        <v/>
      </c>
      <c r="AX566" s="34" t="str">
        <f t="shared" si="487"/>
        <v/>
      </c>
      <c r="AY566" s="34" t="str">
        <f t="shared" si="488"/>
        <v/>
      </c>
      <c r="AZ566" s="34" t="str">
        <f t="shared" si="489"/>
        <v/>
      </c>
      <c r="BA566" s="34" t="str">
        <f t="shared" si="490"/>
        <v/>
      </c>
      <c r="BB566" s="34" t="str">
        <f t="shared" si="491"/>
        <v/>
      </c>
      <c r="BC566" s="34" t="str">
        <f t="shared" si="492"/>
        <v/>
      </c>
      <c r="BD566" s="34" t="str">
        <f t="shared" si="493"/>
        <v/>
      </c>
      <c r="BE566" s="34" t="str">
        <f t="shared" si="494"/>
        <v/>
      </c>
      <c r="BF566" s="34" t="str">
        <f t="shared" si="495"/>
        <v/>
      </c>
      <c r="BG566" s="34" t="str">
        <f t="shared" si="496"/>
        <v/>
      </c>
      <c r="BH566" s="34" t="str">
        <f t="shared" si="497"/>
        <v/>
      </c>
      <c r="BI566" s="34" t="str">
        <f t="shared" si="498"/>
        <v/>
      </c>
      <c r="BJ566" s="34" t="str">
        <f t="shared" si="499"/>
        <v/>
      </c>
      <c r="BK566" s="34" t="str">
        <f t="shared" si="500"/>
        <v/>
      </c>
      <c r="BL566" s="34" t="str">
        <f t="shared" si="501"/>
        <v/>
      </c>
      <c r="BM566" s="34" t="str">
        <f t="shared" si="502"/>
        <v/>
      </c>
      <c r="BN566" s="36" t="e">
        <f t="shared" si="461"/>
        <v>#DIV/0!</v>
      </c>
      <c r="BO566" s="36" t="e">
        <f t="shared" si="462"/>
        <v>#DIV/0!</v>
      </c>
      <c r="BP566" s="37" t="str">
        <f t="shared" si="463"/>
        <v/>
      </c>
      <c r="BQ566" s="37" t="str">
        <f t="shared" si="464"/>
        <v/>
      </c>
      <c r="BR566" s="37" t="str">
        <f t="shared" si="465"/>
        <v/>
      </c>
      <c r="BS566" s="37" t="str">
        <f t="shared" si="466"/>
        <v/>
      </c>
      <c r="BT566" s="37" t="str">
        <f t="shared" si="467"/>
        <v/>
      </c>
      <c r="BU566" s="37" t="str">
        <f t="shared" si="468"/>
        <v/>
      </c>
      <c r="BV566" s="37" t="str">
        <f t="shared" si="469"/>
        <v/>
      </c>
      <c r="BW566" s="37" t="str">
        <f t="shared" si="470"/>
        <v/>
      </c>
      <c r="BX566" s="37" t="str">
        <f t="shared" si="471"/>
        <v/>
      </c>
      <c r="BY566" s="37" t="str">
        <f t="shared" si="472"/>
        <v/>
      </c>
      <c r="BZ566" s="37" t="str">
        <f t="shared" si="473"/>
        <v/>
      </c>
      <c r="CA566" s="37" t="str">
        <f t="shared" si="474"/>
        <v/>
      </c>
      <c r="CB566" s="37" t="str">
        <f t="shared" si="475"/>
        <v/>
      </c>
      <c r="CC566" s="37" t="str">
        <f t="shared" si="476"/>
        <v/>
      </c>
      <c r="CD566" s="37" t="str">
        <f t="shared" si="477"/>
        <v/>
      </c>
      <c r="CE566" s="37" t="str">
        <f t="shared" si="478"/>
        <v/>
      </c>
      <c r="CF566" s="37" t="str">
        <f t="shared" si="479"/>
        <v/>
      </c>
      <c r="CG566" s="37" t="str">
        <f t="shared" si="480"/>
        <v/>
      </c>
      <c r="CH566" s="37" t="str">
        <f t="shared" si="481"/>
        <v/>
      </c>
      <c r="CI566" s="37" t="str">
        <f t="shared" si="482"/>
        <v/>
      </c>
    </row>
    <row r="567" spans="1:87" ht="12.75">
      <c r="A567" s="16"/>
      <c r="B567" s="14" t="str">
        <f>'Gene Table'!E566</f>
        <v>NOS1</v>
      </c>
      <c r="C567" s="14" t="s">
        <v>341</v>
      </c>
      <c r="D567" s="15" t="str">
        <f>IF(SUM('Test Sample Data'!D$3:D$98)&gt;10,IF(AND(ISNUMBER('Test Sample Data'!D566),'Test Sample Data'!D566&lt;$B$1,'Test Sample Data'!D566&gt;0),'Test Sample Data'!D566,$B$1),"")</f>
        <v/>
      </c>
      <c r="E567" s="15" t="str">
        <f>IF(SUM('Test Sample Data'!E$3:E$98)&gt;10,IF(AND(ISNUMBER('Test Sample Data'!E566),'Test Sample Data'!E566&lt;$B$1,'Test Sample Data'!E566&gt;0),'Test Sample Data'!E566,$B$1),"")</f>
        <v/>
      </c>
      <c r="F567" s="15" t="str">
        <f>IF(SUM('Test Sample Data'!F$3:F$98)&gt;10,IF(AND(ISNUMBER('Test Sample Data'!F566),'Test Sample Data'!F566&lt;$B$1,'Test Sample Data'!F566&gt;0),'Test Sample Data'!F566,$B$1),"")</f>
        <v/>
      </c>
      <c r="G567" s="15" t="str">
        <f>IF(SUM('Test Sample Data'!G$3:G$98)&gt;10,IF(AND(ISNUMBER('Test Sample Data'!G566),'Test Sample Data'!G566&lt;$B$1,'Test Sample Data'!G566&gt;0),'Test Sample Data'!G566,$B$1),"")</f>
        <v/>
      </c>
      <c r="H567" s="15" t="str">
        <f>IF(SUM('Test Sample Data'!H$3:H$98)&gt;10,IF(AND(ISNUMBER('Test Sample Data'!H566),'Test Sample Data'!H566&lt;$B$1,'Test Sample Data'!H566&gt;0),'Test Sample Data'!H566,$B$1),"")</f>
        <v/>
      </c>
      <c r="I567" s="15" t="str">
        <f>IF(SUM('Test Sample Data'!I$3:I$98)&gt;10,IF(AND(ISNUMBER('Test Sample Data'!I566),'Test Sample Data'!I566&lt;$B$1,'Test Sample Data'!I566&gt;0),'Test Sample Data'!I566,$B$1),"")</f>
        <v/>
      </c>
      <c r="J567" s="15" t="str">
        <f>IF(SUM('Test Sample Data'!J$3:J$98)&gt;10,IF(AND(ISNUMBER('Test Sample Data'!J566),'Test Sample Data'!J566&lt;$B$1,'Test Sample Data'!J566&gt;0),'Test Sample Data'!J566,$B$1),"")</f>
        <v/>
      </c>
      <c r="K567" s="15" t="str">
        <f>IF(SUM('Test Sample Data'!K$3:K$98)&gt;10,IF(AND(ISNUMBER('Test Sample Data'!K566),'Test Sample Data'!K566&lt;$B$1,'Test Sample Data'!K566&gt;0),'Test Sample Data'!K566,$B$1),"")</f>
        <v/>
      </c>
      <c r="L567" s="15" t="str">
        <f>IF(SUM('Test Sample Data'!L$3:L$98)&gt;10,IF(AND(ISNUMBER('Test Sample Data'!L566),'Test Sample Data'!L566&lt;$B$1,'Test Sample Data'!L566&gt;0),'Test Sample Data'!L566,$B$1),"")</f>
        <v/>
      </c>
      <c r="M567" s="15" t="str">
        <f>IF(SUM('Test Sample Data'!M$3:M$98)&gt;10,IF(AND(ISNUMBER('Test Sample Data'!M566),'Test Sample Data'!M566&lt;$B$1,'Test Sample Data'!M566&gt;0),'Test Sample Data'!M566,$B$1),"")</f>
        <v/>
      </c>
      <c r="N567" s="15" t="str">
        <f>'Gene Table'!E566</f>
        <v>NOS1</v>
      </c>
      <c r="O567" s="14" t="s">
        <v>341</v>
      </c>
      <c r="P567" s="15" t="str">
        <f>IF(SUM('Control Sample Data'!D$3:D$98)&gt;10,IF(AND(ISNUMBER('Control Sample Data'!D566),'Control Sample Data'!D566&lt;$B$1,'Control Sample Data'!D566&gt;0),'Control Sample Data'!D566,$B$1),"")</f>
        <v/>
      </c>
      <c r="Q567" s="15" t="str">
        <f>IF(SUM('Control Sample Data'!E$3:E$98)&gt;10,IF(AND(ISNUMBER('Control Sample Data'!E566),'Control Sample Data'!E566&lt;$B$1,'Control Sample Data'!E566&gt;0),'Control Sample Data'!E566,$B$1),"")</f>
        <v/>
      </c>
      <c r="R567" s="15" t="str">
        <f>IF(SUM('Control Sample Data'!F$3:F$98)&gt;10,IF(AND(ISNUMBER('Control Sample Data'!F566),'Control Sample Data'!F566&lt;$B$1,'Control Sample Data'!F566&gt;0),'Control Sample Data'!F566,$B$1),"")</f>
        <v/>
      </c>
      <c r="S567" s="15" t="str">
        <f>IF(SUM('Control Sample Data'!G$3:G$98)&gt;10,IF(AND(ISNUMBER('Control Sample Data'!G566),'Control Sample Data'!G566&lt;$B$1,'Control Sample Data'!G566&gt;0),'Control Sample Data'!G566,$B$1),"")</f>
        <v/>
      </c>
      <c r="T567" s="15" t="str">
        <f>IF(SUM('Control Sample Data'!H$3:H$98)&gt;10,IF(AND(ISNUMBER('Control Sample Data'!H566),'Control Sample Data'!H566&lt;$B$1,'Control Sample Data'!H566&gt;0),'Control Sample Data'!H566,$B$1),"")</f>
        <v/>
      </c>
      <c r="U567" s="15" t="str">
        <f>IF(SUM('Control Sample Data'!I$3:I$98)&gt;10,IF(AND(ISNUMBER('Control Sample Data'!I566),'Control Sample Data'!I566&lt;$B$1,'Control Sample Data'!I566&gt;0),'Control Sample Data'!I566,$B$1),"")</f>
        <v/>
      </c>
      <c r="V567" s="15" t="str">
        <f>IF(SUM('Control Sample Data'!J$3:J$98)&gt;10,IF(AND(ISNUMBER('Control Sample Data'!J566),'Control Sample Data'!J566&lt;$B$1,'Control Sample Data'!J566&gt;0),'Control Sample Data'!J566,$B$1),"")</f>
        <v/>
      </c>
      <c r="W567" s="15" t="str">
        <f>IF(SUM('Control Sample Data'!K$3:K$98)&gt;10,IF(AND(ISNUMBER('Control Sample Data'!K566),'Control Sample Data'!K566&lt;$B$1,'Control Sample Data'!K566&gt;0),'Control Sample Data'!K566,$B$1),"")</f>
        <v/>
      </c>
      <c r="X567" s="15" t="str">
        <f>IF(SUM('Control Sample Data'!L$3:L$98)&gt;10,IF(AND(ISNUMBER('Control Sample Data'!L566),'Control Sample Data'!L566&lt;$B$1,'Control Sample Data'!L566&gt;0),'Control Sample Data'!L566,$B$1),"")</f>
        <v/>
      </c>
      <c r="Y567" s="15" t="str">
        <f>IF(SUM('Control Sample Data'!M$3:M$98)&gt;10,IF(AND(ISNUMBER('Control Sample Data'!M566),'Control Sample Data'!M566&lt;$B$1,'Control Sample Data'!M566&gt;0),'Control Sample Data'!M566,$B$1),"")</f>
        <v/>
      </c>
      <c r="AT567" s="34" t="str">
        <f t="shared" si="483"/>
        <v/>
      </c>
      <c r="AU567" s="34" t="str">
        <f t="shared" si="484"/>
        <v/>
      </c>
      <c r="AV567" s="34" t="str">
        <f t="shared" si="485"/>
        <v/>
      </c>
      <c r="AW567" s="34" t="str">
        <f t="shared" si="486"/>
        <v/>
      </c>
      <c r="AX567" s="34" t="str">
        <f t="shared" si="487"/>
        <v/>
      </c>
      <c r="AY567" s="34" t="str">
        <f t="shared" si="488"/>
        <v/>
      </c>
      <c r="AZ567" s="34" t="str">
        <f t="shared" si="489"/>
        <v/>
      </c>
      <c r="BA567" s="34" t="str">
        <f t="shared" si="490"/>
        <v/>
      </c>
      <c r="BB567" s="34" t="str">
        <f t="shared" si="491"/>
        <v/>
      </c>
      <c r="BC567" s="34" t="str">
        <f t="shared" si="492"/>
        <v/>
      </c>
      <c r="BD567" s="34" t="str">
        <f t="shared" si="493"/>
        <v/>
      </c>
      <c r="BE567" s="34" t="str">
        <f t="shared" si="494"/>
        <v/>
      </c>
      <c r="BF567" s="34" t="str">
        <f t="shared" si="495"/>
        <v/>
      </c>
      <c r="BG567" s="34" t="str">
        <f t="shared" si="496"/>
        <v/>
      </c>
      <c r="BH567" s="34" t="str">
        <f t="shared" si="497"/>
        <v/>
      </c>
      <c r="BI567" s="34" t="str">
        <f t="shared" si="498"/>
        <v/>
      </c>
      <c r="BJ567" s="34" t="str">
        <f t="shared" si="499"/>
        <v/>
      </c>
      <c r="BK567" s="34" t="str">
        <f t="shared" si="500"/>
        <v/>
      </c>
      <c r="BL567" s="34" t="str">
        <f t="shared" si="501"/>
        <v/>
      </c>
      <c r="BM567" s="34" t="str">
        <f t="shared" si="502"/>
        <v/>
      </c>
      <c r="BN567" s="36" t="e">
        <f t="shared" si="461"/>
        <v>#DIV/0!</v>
      </c>
      <c r="BO567" s="36" t="e">
        <f t="shared" si="462"/>
        <v>#DIV/0!</v>
      </c>
      <c r="BP567" s="37" t="str">
        <f t="shared" si="463"/>
        <v/>
      </c>
      <c r="BQ567" s="37" t="str">
        <f t="shared" si="464"/>
        <v/>
      </c>
      <c r="BR567" s="37" t="str">
        <f t="shared" si="465"/>
        <v/>
      </c>
      <c r="BS567" s="37" t="str">
        <f t="shared" si="466"/>
        <v/>
      </c>
      <c r="BT567" s="37" t="str">
        <f t="shared" si="467"/>
        <v/>
      </c>
      <c r="BU567" s="37" t="str">
        <f t="shared" si="468"/>
        <v/>
      </c>
      <c r="BV567" s="37" t="str">
        <f t="shared" si="469"/>
        <v/>
      </c>
      <c r="BW567" s="37" t="str">
        <f t="shared" si="470"/>
        <v/>
      </c>
      <c r="BX567" s="37" t="str">
        <f t="shared" si="471"/>
        <v/>
      </c>
      <c r="BY567" s="37" t="str">
        <f t="shared" si="472"/>
        <v/>
      </c>
      <c r="BZ567" s="37" t="str">
        <f t="shared" si="473"/>
        <v/>
      </c>
      <c r="CA567" s="37" t="str">
        <f t="shared" si="474"/>
        <v/>
      </c>
      <c r="CB567" s="37" t="str">
        <f t="shared" si="475"/>
        <v/>
      </c>
      <c r="CC567" s="37" t="str">
        <f t="shared" si="476"/>
        <v/>
      </c>
      <c r="CD567" s="37" t="str">
        <f t="shared" si="477"/>
        <v/>
      </c>
      <c r="CE567" s="37" t="str">
        <f t="shared" si="478"/>
        <v/>
      </c>
      <c r="CF567" s="37" t="str">
        <f t="shared" si="479"/>
        <v/>
      </c>
      <c r="CG567" s="37" t="str">
        <f t="shared" si="480"/>
        <v/>
      </c>
      <c r="CH567" s="37" t="str">
        <f t="shared" si="481"/>
        <v/>
      </c>
      <c r="CI567" s="37" t="str">
        <f t="shared" si="482"/>
        <v/>
      </c>
    </row>
    <row r="568" spans="1:87" ht="12.75">
      <c r="A568" s="16"/>
      <c r="B568" s="14" t="str">
        <f>'Gene Table'!E567</f>
        <v>HGDC</v>
      </c>
      <c r="C568" s="14" t="s">
        <v>345</v>
      </c>
      <c r="D568" s="15" t="str">
        <f>IF(SUM('Test Sample Data'!D$3:D$98)&gt;10,IF(AND(ISNUMBER('Test Sample Data'!D567),'Test Sample Data'!D567&lt;$B$1,'Test Sample Data'!D567&gt;0),'Test Sample Data'!D567,$B$1),"")</f>
        <v/>
      </c>
      <c r="E568" s="15" t="str">
        <f>IF(SUM('Test Sample Data'!E$3:E$98)&gt;10,IF(AND(ISNUMBER('Test Sample Data'!E567),'Test Sample Data'!E567&lt;$B$1,'Test Sample Data'!E567&gt;0),'Test Sample Data'!E567,$B$1),"")</f>
        <v/>
      </c>
      <c r="F568" s="15" t="str">
        <f>IF(SUM('Test Sample Data'!F$3:F$98)&gt;10,IF(AND(ISNUMBER('Test Sample Data'!F567),'Test Sample Data'!F567&lt;$B$1,'Test Sample Data'!F567&gt;0),'Test Sample Data'!F567,$B$1),"")</f>
        <v/>
      </c>
      <c r="G568" s="15" t="str">
        <f>IF(SUM('Test Sample Data'!G$3:G$98)&gt;10,IF(AND(ISNUMBER('Test Sample Data'!G567),'Test Sample Data'!G567&lt;$B$1,'Test Sample Data'!G567&gt;0),'Test Sample Data'!G567,$B$1),"")</f>
        <v/>
      </c>
      <c r="H568" s="15" t="str">
        <f>IF(SUM('Test Sample Data'!H$3:H$98)&gt;10,IF(AND(ISNUMBER('Test Sample Data'!H567),'Test Sample Data'!H567&lt;$B$1,'Test Sample Data'!H567&gt;0),'Test Sample Data'!H567,$B$1),"")</f>
        <v/>
      </c>
      <c r="I568" s="15" t="str">
        <f>IF(SUM('Test Sample Data'!I$3:I$98)&gt;10,IF(AND(ISNUMBER('Test Sample Data'!I567),'Test Sample Data'!I567&lt;$B$1,'Test Sample Data'!I567&gt;0),'Test Sample Data'!I567,$B$1),"")</f>
        <v/>
      </c>
      <c r="J568" s="15" t="str">
        <f>IF(SUM('Test Sample Data'!J$3:J$98)&gt;10,IF(AND(ISNUMBER('Test Sample Data'!J567),'Test Sample Data'!J567&lt;$B$1,'Test Sample Data'!J567&gt;0),'Test Sample Data'!J567,$B$1),"")</f>
        <v/>
      </c>
      <c r="K568" s="15" t="str">
        <f>IF(SUM('Test Sample Data'!K$3:K$98)&gt;10,IF(AND(ISNUMBER('Test Sample Data'!K567),'Test Sample Data'!K567&lt;$B$1,'Test Sample Data'!K567&gt;0),'Test Sample Data'!K567,$B$1),"")</f>
        <v/>
      </c>
      <c r="L568" s="15" t="str">
        <f>IF(SUM('Test Sample Data'!L$3:L$98)&gt;10,IF(AND(ISNUMBER('Test Sample Data'!L567),'Test Sample Data'!L567&lt;$B$1,'Test Sample Data'!L567&gt;0),'Test Sample Data'!L567,$B$1),"")</f>
        <v/>
      </c>
      <c r="M568" s="15" t="str">
        <f>IF(SUM('Test Sample Data'!M$3:M$98)&gt;10,IF(AND(ISNUMBER('Test Sample Data'!M567),'Test Sample Data'!M567&lt;$B$1,'Test Sample Data'!M567&gt;0),'Test Sample Data'!M567,$B$1),"")</f>
        <v/>
      </c>
      <c r="N568" s="15" t="str">
        <f>'Gene Table'!E567</f>
        <v>HGDC</v>
      </c>
      <c r="O568" s="14" t="s">
        <v>345</v>
      </c>
      <c r="P568" s="15" t="str">
        <f>IF(SUM('Control Sample Data'!D$3:D$98)&gt;10,IF(AND(ISNUMBER('Control Sample Data'!D567),'Control Sample Data'!D567&lt;$B$1,'Control Sample Data'!D567&gt;0),'Control Sample Data'!D567,$B$1),"")</f>
        <v/>
      </c>
      <c r="Q568" s="15" t="str">
        <f>IF(SUM('Control Sample Data'!E$3:E$98)&gt;10,IF(AND(ISNUMBER('Control Sample Data'!E567),'Control Sample Data'!E567&lt;$B$1,'Control Sample Data'!E567&gt;0),'Control Sample Data'!E567,$B$1),"")</f>
        <v/>
      </c>
      <c r="R568" s="15" t="str">
        <f>IF(SUM('Control Sample Data'!F$3:F$98)&gt;10,IF(AND(ISNUMBER('Control Sample Data'!F567),'Control Sample Data'!F567&lt;$B$1,'Control Sample Data'!F567&gt;0),'Control Sample Data'!F567,$B$1),"")</f>
        <v/>
      </c>
      <c r="S568" s="15" t="str">
        <f>IF(SUM('Control Sample Data'!G$3:G$98)&gt;10,IF(AND(ISNUMBER('Control Sample Data'!G567),'Control Sample Data'!G567&lt;$B$1,'Control Sample Data'!G567&gt;0),'Control Sample Data'!G567,$B$1),"")</f>
        <v/>
      </c>
      <c r="T568" s="15" t="str">
        <f>IF(SUM('Control Sample Data'!H$3:H$98)&gt;10,IF(AND(ISNUMBER('Control Sample Data'!H567),'Control Sample Data'!H567&lt;$B$1,'Control Sample Data'!H567&gt;0),'Control Sample Data'!H567,$B$1),"")</f>
        <v/>
      </c>
      <c r="U568" s="15" t="str">
        <f>IF(SUM('Control Sample Data'!I$3:I$98)&gt;10,IF(AND(ISNUMBER('Control Sample Data'!I567),'Control Sample Data'!I567&lt;$B$1,'Control Sample Data'!I567&gt;0),'Control Sample Data'!I567,$B$1),"")</f>
        <v/>
      </c>
      <c r="V568" s="15" t="str">
        <f>IF(SUM('Control Sample Data'!J$3:J$98)&gt;10,IF(AND(ISNUMBER('Control Sample Data'!J567),'Control Sample Data'!J567&lt;$B$1,'Control Sample Data'!J567&gt;0),'Control Sample Data'!J567,$B$1),"")</f>
        <v/>
      </c>
      <c r="W568" s="15" t="str">
        <f>IF(SUM('Control Sample Data'!K$3:K$98)&gt;10,IF(AND(ISNUMBER('Control Sample Data'!K567),'Control Sample Data'!K567&lt;$B$1,'Control Sample Data'!K567&gt;0),'Control Sample Data'!K567,$B$1),"")</f>
        <v/>
      </c>
      <c r="X568" s="15" t="str">
        <f>IF(SUM('Control Sample Data'!L$3:L$98)&gt;10,IF(AND(ISNUMBER('Control Sample Data'!L567),'Control Sample Data'!L567&lt;$B$1,'Control Sample Data'!L567&gt;0),'Control Sample Data'!L567,$B$1),"")</f>
        <v/>
      </c>
      <c r="Y568" s="15" t="str">
        <f>IF(SUM('Control Sample Data'!M$3:M$98)&gt;10,IF(AND(ISNUMBER('Control Sample Data'!M567),'Control Sample Data'!M567&lt;$B$1,'Control Sample Data'!M567&gt;0),'Control Sample Data'!M567,$B$1),"")</f>
        <v/>
      </c>
      <c r="AT568" s="34" t="str">
        <f t="shared" si="483"/>
        <v/>
      </c>
      <c r="AU568" s="34" t="str">
        <f t="shared" si="484"/>
        <v/>
      </c>
      <c r="AV568" s="34" t="str">
        <f t="shared" si="485"/>
        <v/>
      </c>
      <c r="AW568" s="34" t="str">
        <f t="shared" si="486"/>
        <v/>
      </c>
      <c r="AX568" s="34" t="str">
        <f t="shared" si="487"/>
        <v/>
      </c>
      <c r="AY568" s="34" t="str">
        <f t="shared" si="488"/>
        <v/>
      </c>
      <c r="AZ568" s="34" t="str">
        <f t="shared" si="489"/>
        <v/>
      </c>
      <c r="BA568" s="34" t="str">
        <f t="shared" si="490"/>
        <v/>
      </c>
      <c r="BB568" s="34" t="str">
        <f t="shared" si="491"/>
        <v/>
      </c>
      <c r="BC568" s="34" t="str">
        <f t="shared" si="492"/>
        <v/>
      </c>
      <c r="BD568" s="34" t="str">
        <f t="shared" si="493"/>
        <v/>
      </c>
      <c r="BE568" s="34" t="str">
        <f t="shared" si="494"/>
        <v/>
      </c>
      <c r="BF568" s="34" t="str">
        <f t="shared" si="495"/>
        <v/>
      </c>
      <c r="BG568" s="34" t="str">
        <f t="shared" si="496"/>
        <v/>
      </c>
      <c r="BH568" s="34" t="str">
        <f t="shared" si="497"/>
        <v/>
      </c>
      <c r="BI568" s="34" t="str">
        <f t="shared" si="498"/>
        <v/>
      </c>
      <c r="BJ568" s="34" t="str">
        <f t="shared" si="499"/>
        <v/>
      </c>
      <c r="BK568" s="34" t="str">
        <f t="shared" si="500"/>
        <v/>
      </c>
      <c r="BL568" s="34" t="str">
        <f t="shared" si="501"/>
        <v/>
      </c>
      <c r="BM568" s="34" t="str">
        <f t="shared" si="502"/>
        <v/>
      </c>
      <c r="BN568" s="36" t="e">
        <f t="shared" si="461"/>
        <v>#DIV/0!</v>
      </c>
      <c r="BO568" s="36" t="e">
        <f t="shared" si="462"/>
        <v>#DIV/0!</v>
      </c>
      <c r="BP568" s="37" t="str">
        <f t="shared" si="463"/>
        <v/>
      </c>
      <c r="BQ568" s="37" t="str">
        <f t="shared" si="464"/>
        <v/>
      </c>
      <c r="BR568" s="37" t="str">
        <f t="shared" si="465"/>
        <v/>
      </c>
      <c r="BS568" s="37" t="str">
        <f t="shared" si="466"/>
        <v/>
      </c>
      <c r="BT568" s="37" t="str">
        <f t="shared" si="467"/>
        <v/>
      </c>
      <c r="BU568" s="37" t="str">
        <f t="shared" si="468"/>
        <v/>
      </c>
      <c r="BV568" s="37" t="str">
        <f t="shared" si="469"/>
        <v/>
      </c>
      <c r="BW568" s="37" t="str">
        <f t="shared" si="470"/>
        <v/>
      </c>
      <c r="BX568" s="37" t="str">
        <f t="shared" si="471"/>
        <v/>
      </c>
      <c r="BY568" s="37" t="str">
        <f t="shared" si="472"/>
        <v/>
      </c>
      <c r="BZ568" s="37" t="str">
        <f t="shared" si="473"/>
        <v/>
      </c>
      <c r="CA568" s="37" t="str">
        <f t="shared" si="474"/>
        <v/>
      </c>
      <c r="CB568" s="37" t="str">
        <f t="shared" si="475"/>
        <v/>
      </c>
      <c r="CC568" s="37" t="str">
        <f t="shared" si="476"/>
        <v/>
      </c>
      <c r="CD568" s="37" t="str">
        <f t="shared" si="477"/>
        <v/>
      </c>
      <c r="CE568" s="37" t="str">
        <f t="shared" si="478"/>
        <v/>
      </c>
      <c r="CF568" s="37" t="str">
        <f t="shared" si="479"/>
        <v/>
      </c>
      <c r="CG568" s="37" t="str">
        <f t="shared" si="480"/>
        <v/>
      </c>
      <c r="CH568" s="37" t="str">
        <f t="shared" si="481"/>
        <v/>
      </c>
      <c r="CI568" s="37" t="str">
        <f t="shared" si="482"/>
        <v/>
      </c>
    </row>
    <row r="569" spans="1:87" ht="12.75">
      <c r="A569" s="16"/>
      <c r="B569" s="14" t="str">
        <f>'Gene Table'!E568</f>
        <v>HGDC</v>
      </c>
      <c r="C569" s="14" t="s">
        <v>347</v>
      </c>
      <c r="D569" s="15" t="str">
        <f>IF(SUM('Test Sample Data'!D$3:D$98)&gt;10,IF(AND(ISNUMBER('Test Sample Data'!D568),'Test Sample Data'!D568&lt;$B$1,'Test Sample Data'!D568&gt;0),'Test Sample Data'!D568,$B$1),"")</f>
        <v/>
      </c>
      <c r="E569" s="15" t="str">
        <f>IF(SUM('Test Sample Data'!E$3:E$98)&gt;10,IF(AND(ISNUMBER('Test Sample Data'!E568),'Test Sample Data'!E568&lt;$B$1,'Test Sample Data'!E568&gt;0),'Test Sample Data'!E568,$B$1),"")</f>
        <v/>
      </c>
      <c r="F569" s="15" t="str">
        <f>IF(SUM('Test Sample Data'!F$3:F$98)&gt;10,IF(AND(ISNUMBER('Test Sample Data'!F568),'Test Sample Data'!F568&lt;$B$1,'Test Sample Data'!F568&gt;0),'Test Sample Data'!F568,$B$1),"")</f>
        <v/>
      </c>
      <c r="G569" s="15" t="str">
        <f>IF(SUM('Test Sample Data'!G$3:G$98)&gt;10,IF(AND(ISNUMBER('Test Sample Data'!G568),'Test Sample Data'!G568&lt;$B$1,'Test Sample Data'!G568&gt;0),'Test Sample Data'!G568,$B$1),"")</f>
        <v/>
      </c>
      <c r="H569" s="15" t="str">
        <f>IF(SUM('Test Sample Data'!H$3:H$98)&gt;10,IF(AND(ISNUMBER('Test Sample Data'!H568),'Test Sample Data'!H568&lt;$B$1,'Test Sample Data'!H568&gt;0),'Test Sample Data'!H568,$B$1),"")</f>
        <v/>
      </c>
      <c r="I569" s="15" t="str">
        <f>IF(SUM('Test Sample Data'!I$3:I$98)&gt;10,IF(AND(ISNUMBER('Test Sample Data'!I568),'Test Sample Data'!I568&lt;$B$1,'Test Sample Data'!I568&gt;0),'Test Sample Data'!I568,$B$1),"")</f>
        <v/>
      </c>
      <c r="J569" s="15" t="str">
        <f>IF(SUM('Test Sample Data'!J$3:J$98)&gt;10,IF(AND(ISNUMBER('Test Sample Data'!J568),'Test Sample Data'!J568&lt;$B$1,'Test Sample Data'!J568&gt;0),'Test Sample Data'!J568,$B$1),"")</f>
        <v/>
      </c>
      <c r="K569" s="15" t="str">
        <f>IF(SUM('Test Sample Data'!K$3:K$98)&gt;10,IF(AND(ISNUMBER('Test Sample Data'!K568),'Test Sample Data'!K568&lt;$B$1,'Test Sample Data'!K568&gt;0),'Test Sample Data'!K568,$B$1),"")</f>
        <v/>
      </c>
      <c r="L569" s="15" t="str">
        <f>IF(SUM('Test Sample Data'!L$3:L$98)&gt;10,IF(AND(ISNUMBER('Test Sample Data'!L568),'Test Sample Data'!L568&lt;$B$1,'Test Sample Data'!L568&gt;0),'Test Sample Data'!L568,$B$1),"")</f>
        <v/>
      </c>
      <c r="M569" s="15" t="str">
        <f>IF(SUM('Test Sample Data'!M$3:M$98)&gt;10,IF(AND(ISNUMBER('Test Sample Data'!M568),'Test Sample Data'!M568&lt;$B$1,'Test Sample Data'!M568&gt;0),'Test Sample Data'!M568,$B$1),"")</f>
        <v/>
      </c>
      <c r="N569" s="15" t="str">
        <f>'Gene Table'!E568</f>
        <v>HGDC</v>
      </c>
      <c r="O569" s="14" t="s">
        <v>347</v>
      </c>
      <c r="P569" s="15" t="str">
        <f>IF(SUM('Control Sample Data'!D$3:D$98)&gt;10,IF(AND(ISNUMBER('Control Sample Data'!D568),'Control Sample Data'!D568&lt;$B$1,'Control Sample Data'!D568&gt;0),'Control Sample Data'!D568,$B$1),"")</f>
        <v/>
      </c>
      <c r="Q569" s="15" t="str">
        <f>IF(SUM('Control Sample Data'!E$3:E$98)&gt;10,IF(AND(ISNUMBER('Control Sample Data'!E568),'Control Sample Data'!E568&lt;$B$1,'Control Sample Data'!E568&gt;0),'Control Sample Data'!E568,$B$1),"")</f>
        <v/>
      </c>
      <c r="R569" s="15" t="str">
        <f>IF(SUM('Control Sample Data'!F$3:F$98)&gt;10,IF(AND(ISNUMBER('Control Sample Data'!F568),'Control Sample Data'!F568&lt;$B$1,'Control Sample Data'!F568&gt;0),'Control Sample Data'!F568,$B$1),"")</f>
        <v/>
      </c>
      <c r="S569" s="15" t="str">
        <f>IF(SUM('Control Sample Data'!G$3:G$98)&gt;10,IF(AND(ISNUMBER('Control Sample Data'!G568),'Control Sample Data'!G568&lt;$B$1,'Control Sample Data'!G568&gt;0),'Control Sample Data'!G568,$B$1),"")</f>
        <v/>
      </c>
      <c r="T569" s="15" t="str">
        <f>IF(SUM('Control Sample Data'!H$3:H$98)&gt;10,IF(AND(ISNUMBER('Control Sample Data'!H568),'Control Sample Data'!H568&lt;$B$1,'Control Sample Data'!H568&gt;0),'Control Sample Data'!H568,$B$1),"")</f>
        <v/>
      </c>
      <c r="U569" s="15" t="str">
        <f>IF(SUM('Control Sample Data'!I$3:I$98)&gt;10,IF(AND(ISNUMBER('Control Sample Data'!I568),'Control Sample Data'!I568&lt;$B$1,'Control Sample Data'!I568&gt;0),'Control Sample Data'!I568,$B$1),"")</f>
        <v/>
      </c>
      <c r="V569" s="15" t="str">
        <f>IF(SUM('Control Sample Data'!J$3:J$98)&gt;10,IF(AND(ISNUMBER('Control Sample Data'!J568),'Control Sample Data'!J568&lt;$B$1,'Control Sample Data'!J568&gt;0),'Control Sample Data'!J568,$B$1),"")</f>
        <v/>
      </c>
      <c r="W569" s="15" t="str">
        <f>IF(SUM('Control Sample Data'!K$3:K$98)&gt;10,IF(AND(ISNUMBER('Control Sample Data'!K568),'Control Sample Data'!K568&lt;$B$1,'Control Sample Data'!K568&gt;0),'Control Sample Data'!K568,$B$1),"")</f>
        <v/>
      </c>
      <c r="X569" s="15" t="str">
        <f>IF(SUM('Control Sample Data'!L$3:L$98)&gt;10,IF(AND(ISNUMBER('Control Sample Data'!L568),'Control Sample Data'!L568&lt;$B$1,'Control Sample Data'!L568&gt;0),'Control Sample Data'!L568,$B$1),"")</f>
        <v/>
      </c>
      <c r="Y569" s="15" t="str">
        <f>IF(SUM('Control Sample Data'!M$3:M$98)&gt;10,IF(AND(ISNUMBER('Control Sample Data'!M568),'Control Sample Data'!M568&lt;$B$1,'Control Sample Data'!M568&gt;0),'Control Sample Data'!M568,$B$1),"")</f>
        <v/>
      </c>
      <c r="AT569" s="34" t="str">
        <f t="shared" si="483"/>
        <v/>
      </c>
      <c r="AU569" s="34" t="str">
        <f t="shared" si="484"/>
        <v/>
      </c>
      <c r="AV569" s="34" t="str">
        <f t="shared" si="485"/>
        <v/>
      </c>
      <c r="AW569" s="34" t="str">
        <f t="shared" si="486"/>
        <v/>
      </c>
      <c r="AX569" s="34" t="str">
        <f t="shared" si="487"/>
        <v/>
      </c>
      <c r="AY569" s="34" t="str">
        <f t="shared" si="488"/>
        <v/>
      </c>
      <c r="AZ569" s="34" t="str">
        <f t="shared" si="489"/>
        <v/>
      </c>
      <c r="BA569" s="34" t="str">
        <f t="shared" si="490"/>
        <v/>
      </c>
      <c r="BB569" s="34" t="str">
        <f t="shared" si="491"/>
        <v/>
      </c>
      <c r="BC569" s="34" t="str">
        <f t="shared" si="492"/>
        <v/>
      </c>
      <c r="BD569" s="34" t="str">
        <f t="shared" si="493"/>
        <v/>
      </c>
      <c r="BE569" s="34" t="str">
        <f t="shared" si="494"/>
        <v/>
      </c>
      <c r="BF569" s="34" t="str">
        <f t="shared" si="495"/>
        <v/>
      </c>
      <c r="BG569" s="34" t="str">
        <f t="shared" si="496"/>
        <v/>
      </c>
      <c r="BH569" s="34" t="str">
        <f t="shared" si="497"/>
        <v/>
      </c>
      <c r="BI569" s="34" t="str">
        <f t="shared" si="498"/>
        <v/>
      </c>
      <c r="BJ569" s="34" t="str">
        <f t="shared" si="499"/>
        <v/>
      </c>
      <c r="BK569" s="34" t="str">
        <f t="shared" si="500"/>
        <v/>
      </c>
      <c r="BL569" s="34" t="str">
        <f t="shared" si="501"/>
        <v/>
      </c>
      <c r="BM569" s="34" t="str">
        <f t="shared" si="502"/>
        <v/>
      </c>
      <c r="BN569" s="36" t="e">
        <f t="shared" si="461"/>
        <v>#DIV/0!</v>
      </c>
      <c r="BO569" s="36" t="e">
        <f t="shared" si="462"/>
        <v>#DIV/0!</v>
      </c>
      <c r="BP569" s="37" t="str">
        <f t="shared" si="463"/>
        <v/>
      </c>
      <c r="BQ569" s="37" t="str">
        <f t="shared" si="464"/>
        <v/>
      </c>
      <c r="BR569" s="37" t="str">
        <f t="shared" si="465"/>
        <v/>
      </c>
      <c r="BS569" s="37" t="str">
        <f t="shared" si="466"/>
        <v/>
      </c>
      <c r="BT569" s="37" t="str">
        <f t="shared" si="467"/>
        <v/>
      </c>
      <c r="BU569" s="37" t="str">
        <f t="shared" si="468"/>
        <v/>
      </c>
      <c r="BV569" s="37" t="str">
        <f t="shared" si="469"/>
        <v/>
      </c>
      <c r="BW569" s="37" t="str">
        <f t="shared" si="470"/>
        <v/>
      </c>
      <c r="BX569" s="37" t="str">
        <f t="shared" si="471"/>
        <v/>
      </c>
      <c r="BY569" s="37" t="str">
        <f t="shared" si="472"/>
        <v/>
      </c>
      <c r="BZ569" s="37" t="str">
        <f t="shared" si="473"/>
        <v/>
      </c>
      <c r="CA569" s="37" t="str">
        <f t="shared" si="474"/>
        <v/>
      </c>
      <c r="CB569" s="37" t="str">
        <f t="shared" si="475"/>
        <v/>
      </c>
      <c r="CC569" s="37" t="str">
        <f t="shared" si="476"/>
        <v/>
      </c>
      <c r="CD569" s="37" t="str">
        <f t="shared" si="477"/>
        <v/>
      </c>
      <c r="CE569" s="37" t="str">
        <f t="shared" si="478"/>
        <v/>
      </c>
      <c r="CF569" s="37" t="str">
        <f t="shared" si="479"/>
        <v/>
      </c>
      <c r="CG569" s="37" t="str">
        <f t="shared" si="480"/>
        <v/>
      </c>
      <c r="CH569" s="37" t="str">
        <f t="shared" si="481"/>
        <v/>
      </c>
      <c r="CI569" s="37" t="str">
        <f t="shared" si="482"/>
        <v/>
      </c>
    </row>
    <row r="570" spans="1:87" ht="12.75">
      <c r="A570" s="16"/>
      <c r="B570" s="14" t="str">
        <f>'Gene Table'!E569</f>
        <v>GAPDH</v>
      </c>
      <c r="C570" s="14" t="s">
        <v>348</v>
      </c>
      <c r="D570" s="15" t="str">
        <f>IF(SUM('Test Sample Data'!D$3:D$98)&gt;10,IF(AND(ISNUMBER('Test Sample Data'!D569),'Test Sample Data'!D569&lt;$B$1,'Test Sample Data'!D569&gt;0),'Test Sample Data'!D569,$B$1),"")</f>
        <v/>
      </c>
      <c r="E570" s="15" t="str">
        <f>IF(SUM('Test Sample Data'!E$3:E$98)&gt;10,IF(AND(ISNUMBER('Test Sample Data'!E569),'Test Sample Data'!E569&lt;$B$1,'Test Sample Data'!E569&gt;0),'Test Sample Data'!E569,$B$1),"")</f>
        <v/>
      </c>
      <c r="F570" s="15" t="str">
        <f>IF(SUM('Test Sample Data'!F$3:F$98)&gt;10,IF(AND(ISNUMBER('Test Sample Data'!F569),'Test Sample Data'!F569&lt;$B$1,'Test Sample Data'!F569&gt;0),'Test Sample Data'!F569,$B$1),"")</f>
        <v/>
      </c>
      <c r="G570" s="15" t="str">
        <f>IF(SUM('Test Sample Data'!G$3:G$98)&gt;10,IF(AND(ISNUMBER('Test Sample Data'!G569),'Test Sample Data'!G569&lt;$B$1,'Test Sample Data'!G569&gt;0),'Test Sample Data'!G569,$B$1),"")</f>
        <v/>
      </c>
      <c r="H570" s="15" t="str">
        <f>IF(SUM('Test Sample Data'!H$3:H$98)&gt;10,IF(AND(ISNUMBER('Test Sample Data'!H569),'Test Sample Data'!H569&lt;$B$1,'Test Sample Data'!H569&gt;0),'Test Sample Data'!H569,$B$1),"")</f>
        <v/>
      </c>
      <c r="I570" s="15" t="str">
        <f>IF(SUM('Test Sample Data'!I$3:I$98)&gt;10,IF(AND(ISNUMBER('Test Sample Data'!I569),'Test Sample Data'!I569&lt;$B$1,'Test Sample Data'!I569&gt;0),'Test Sample Data'!I569,$B$1),"")</f>
        <v/>
      </c>
      <c r="J570" s="15" t="str">
        <f>IF(SUM('Test Sample Data'!J$3:J$98)&gt;10,IF(AND(ISNUMBER('Test Sample Data'!J569),'Test Sample Data'!J569&lt;$B$1,'Test Sample Data'!J569&gt;0),'Test Sample Data'!J569,$B$1),"")</f>
        <v/>
      </c>
      <c r="K570" s="15" t="str">
        <f>IF(SUM('Test Sample Data'!K$3:K$98)&gt;10,IF(AND(ISNUMBER('Test Sample Data'!K569),'Test Sample Data'!K569&lt;$B$1,'Test Sample Data'!K569&gt;0),'Test Sample Data'!K569,$B$1),"")</f>
        <v/>
      </c>
      <c r="L570" s="15" t="str">
        <f>IF(SUM('Test Sample Data'!L$3:L$98)&gt;10,IF(AND(ISNUMBER('Test Sample Data'!L569),'Test Sample Data'!L569&lt;$B$1,'Test Sample Data'!L569&gt;0),'Test Sample Data'!L569,$B$1),"")</f>
        <v/>
      </c>
      <c r="M570" s="15" t="str">
        <f>IF(SUM('Test Sample Data'!M$3:M$98)&gt;10,IF(AND(ISNUMBER('Test Sample Data'!M569),'Test Sample Data'!M569&lt;$B$1,'Test Sample Data'!M569&gt;0),'Test Sample Data'!M569,$B$1),"")</f>
        <v/>
      </c>
      <c r="N570" s="15" t="str">
        <f>'Gene Table'!E569</f>
        <v>GAPDH</v>
      </c>
      <c r="O570" s="14" t="s">
        <v>348</v>
      </c>
      <c r="P570" s="15" t="str">
        <f>IF(SUM('Control Sample Data'!D$3:D$98)&gt;10,IF(AND(ISNUMBER('Control Sample Data'!D569),'Control Sample Data'!D569&lt;$B$1,'Control Sample Data'!D569&gt;0),'Control Sample Data'!D569,$B$1),"")</f>
        <v/>
      </c>
      <c r="Q570" s="15" t="str">
        <f>IF(SUM('Control Sample Data'!E$3:E$98)&gt;10,IF(AND(ISNUMBER('Control Sample Data'!E569),'Control Sample Data'!E569&lt;$B$1,'Control Sample Data'!E569&gt;0),'Control Sample Data'!E569,$B$1),"")</f>
        <v/>
      </c>
      <c r="R570" s="15" t="str">
        <f>IF(SUM('Control Sample Data'!F$3:F$98)&gt;10,IF(AND(ISNUMBER('Control Sample Data'!F569),'Control Sample Data'!F569&lt;$B$1,'Control Sample Data'!F569&gt;0),'Control Sample Data'!F569,$B$1),"")</f>
        <v/>
      </c>
      <c r="S570" s="15" t="str">
        <f>IF(SUM('Control Sample Data'!G$3:G$98)&gt;10,IF(AND(ISNUMBER('Control Sample Data'!G569),'Control Sample Data'!G569&lt;$B$1,'Control Sample Data'!G569&gt;0),'Control Sample Data'!G569,$B$1),"")</f>
        <v/>
      </c>
      <c r="T570" s="15" t="str">
        <f>IF(SUM('Control Sample Data'!H$3:H$98)&gt;10,IF(AND(ISNUMBER('Control Sample Data'!H569),'Control Sample Data'!H569&lt;$B$1,'Control Sample Data'!H569&gt;0),'Control Sample Data'!H569,$B$1),"")</f>
        <v/>
      </c>
      <c r="U570" s="15" t="str">
        <f>IF(SUM('Control Sample Data'!I$3:I$98)&gt;10,IF(AND(ISNUMBER('Control Sample Data'!I569),'Control Sample Data'!I569&lt;$B$1,'Control Sample Data'!I569&gt;0),'Control Sample Data'!I569,$B$1),"")</f>
        <v/>
      </c>
      <c r="V570" s="15" t="str">
        <f>IF(SUM('Control Sample Data'!J$3:J$98)&gt;10,IF(AND(ISNUMBER('Control Sample Data'!J569),'Control Sample Data'!J569&lt;$B$1,'Control Sample Data'!J569&gt;0),'Control Sample Data'!J569,$B$1),"")</f>
        <v/>
      </c>
      <c r="W570" s="15" t="str">
        <f>IF(SUM('Control Sample Data'!K$3:K$98)&gt;10,IF(AND(ISNUMBER('Control Sample Data'!K569),'Control Sample Data'!K569&lt;$B$1,'Control Sample Data'!K569&gt;0),'Control Sample Data'!K569,$B$1),"")</f>
        <v/>
      </c>
      <c r="X570" s="15" t="str">
        <f>IF(SUM('Control Sample Data'!L$3:L$98)&gt;10,IF(AND(ISNUMBER('Control Sample Data'!L569),'Control Sample Data'!L569&lt;$B$1,'Control Sample Data'!L569&gt;0),'Control Sample Data'!L569,$B$1),"")</f>
        <v/>
      </c>
      <c r="Y570" s="15" t="str">
        <f>IF(SUM('Control Sample Data'!M$3:M$98)&gt;10,IF(AND(ISNUMBER('Control Sample Data'!M569),'Control Sample Data'!M569&lt;$B$1,'Control Sample Data'!M569&gt;0),'Control Sample Data'!M569,$B$1),"")</f>
        <v/>
      </c>
      <c r="AT570" s="34" t="str">
        <f t="shared" si="483"/>
        <v/>
      </c>
      <c r="AU570" s="34" t="str">
        <f t="shared" si="484"/>
        <v/>
      </c>
      <c r="AV570" s="34" t="str">
        <f t="shared" si="485"/>
        <v/>
      </c>
      <c r="AW570" s="34" t="str">
        <f t="shared" si="486"/>
        <v/>
      </c>
      <c r="AX570" s="34" t="str">
        <f t="shared" si="487"/>
        <v/>
      </c>
      <c r="AY570" s="34" t="str">
        <f t="shared" si="488"/>
        <v/>
      </c>
      <c r="AZ570" s="34" t="str">
        <f t="shared" si="489"/>
        <v/>
      </c>
      <c r="BA570" s="34" t="str">
        <f t="shared" si="490"/>
        <v/>
      </c>
      <c r="BB570" s="34" t="str">
        <f t="shared" si="491"/>
        <v/>
      </c>
      <c r="BC570" s="34" t="str">
        <f t="shared" si="492"/>
        <v/>
      </c>
      <c r="BD570" s="34" t="str">
        <f t="shared" si="493"/>
        <v/>
      </c>
      <c r="BE570" s="34" t="str">
        <f t="shared" si="494"/>
        <v/>
      </c>
      <c r="BF570" s="34" t="str">
        <f t="shared" si="495"/>
        <v/>
      </c>
      <c r="BG570" s="34" t="str">
        <f t="shared" si="496"/>
        <v/>
      </c>
      <c r="BH570" s="34" t="str">
        <f t="shared" si="497"/>
        <v/>
      </c>
      <c r="BI570" s="34" t="str">
        <f t="shared" si="498"/>
        <v/>
      </c>
      <c r="BJ570" s="34" t="str">
        <f t="shared" si="499"/>
        <v/>
      </c>
      <c r="BK570" s="34" t="str">
        <f t="shared" si="500"/>
        <v/>
      </c>
      <c r="BL570" s="34" t="str">
        <f t="shared" si="501"/>
        <v/>
      </c>
      <c r="BM570" s="34" t="str">
        <f t="shared" si="502"/>
        <v/>
      </c>
      <c r="BN570" s="36" t="e">
        <f t="shared" si="461"/>
        <v>#DIV/0!</v>
      </c>
      <c r="BO570" s="36" t="e">
        <f t="shared" si="462"/>
        <v>#DIV/0!</v>
      </c>
      <c r="BP570" s="37" t="str">
        <f t="shared" si="463"/>
        <v/>
      </c>
      <c r="BQ570" s="37" t="str">
        <f t="shared" si="464"/>
        <v/>
      </c>
      <c r="BR570" s="37" t="str">
        <f t="shared" si="465"/>
        <v/>
      </c>
      <c r="BS570" s="37" t="str">
        <f t="shared" si="466"/>
        <v/>
      </c>
      <c r="BT570" s="37" t="str">
        <f t="shared" si="467"/>
        <v/>
      </c>
      <c r="BU570" s="37" t="str">
        <f t="shared" si="468"/>
        <v/>
      </c>
      <c r="BV570" s="37" t="str">
        <f t="shared" si="469"/>
        <v/>
      </c>
      <c r="BW570" s="37" t="str">
        <f t="shared" si="470"/>
        <v/>
      </c>
      <c r="BX570" s="37" t="str">
        <f t="shared" si="471"/>
        <v/>
      </c>
      <c r="BY570" s="37" t="str">
        <f t="shared" si="472"/>
        <v/>
      </c>
      <c r="BZ570" s="37" t="str">
        <f t="shared" si="473"/>
        <v/>
      </c>
      <c r="CA570" s="37" t="str">
        <f t="shared" si="474"/>
        <v/>
      </c>
      <c r="CB570" s="37" t="str">
        <f t="shared" si="475"/>
        <v/>
      </c>
      <c r="CC570" s="37" t="str">
        <f t="shared" si="476"/>
        <v/>
      </c>
      <c r="CD570" s="37" t="str">
        <f t="shared" si="477"/>
        <v/>
      </c>
      <c r="CE570" s="37" t="str">
        <f t="shared" si="478"/>
        <v/>
      </c>
      <c r="CF570" s="37" t="str">
        <f t="shared" si="479"/>
        <v/>
      </c>
      <c r="CG570" s="37" t="str">
        <f t="shared" si="480"/>
        <v/>
      </c>
      <c r="CH570" s="37" t="str">
        <f t="shared" si="481"/>
        <v/>
      </c>
      <c r="CI570" s="37" t="str">
        <f t="shared" si="482"/>
        <v/>
      </c>
    </row>
    <row r="571" spans="1:87" ht="12.75">
      <c r="A571" s="16"/>
      <c r="B571" s="14" t="str">
        <f>'Gene Table'!E570</f>
        <v>ACTB</v>
      </c>
      <c r="C571" s="14" t="s">
        <v>352</v>
      </c>
      <c r="D571" s="15" t="str">
        <f>IF(SUM('Test Sample Data'!D$3:D$98)&gt;10,IF(AND(ISNUMBER('Test Sample Data'!D570),'Test Sample Data'!D570&lt;$B$1,'Test Sample Data'!D570&gt;0),'Test Sample Data'!D570,$B$1),"")</f>
        <v/>
      </c>
      <c r="E571" s="15" t="str">
        <f>IF(SUM('Test Sample Data'!E$3:E$98)&gt;10,IF(AND(ISNUMBER('Test Sample Data'!E570),'Test Sample Data'!E570&lt;$B$1,'Test Sample Data'!E570&gt;0),'Test Sample Data'!E570,$B$1),"")</f>
        <v/>
      </c>
      <c r="F571" s="15" t="str">
        <f>IF(SUM('Test Sample Data'!F$3:F$98)&gt;10,IF(AND(ISNUMBER('Test Sample Data'!F570),'Test Sample Data'!F570&lt;$B$1,'Test Sample Data'!F570&gt;0),'Test Sample Data'!F570,$B$1),"")</f>
        <v/>
      </c>
      <c r="G571" s="15" t="str">
        <f>IF(SUM('Test Sample Data'!G$3:G$98)&gt;10,IF(AND(ISNUMBER('Test Sample Data'!G570),'Test Sample Data'!G570&lt;$B$1,'Test Sample Data'!G570&gt;0),'Test Sample Data'!G570,$B$1),"")</f>
        <v/>
      </c>
      <c r="H571" s="15" t="str">
        <f>IF(SUM('Test Sample Data'!H$3:H$98)&gt;10,IF(AND(ISNUMBER('Test Sample Data'!H570),'Test Sample Data'!H570&lt;$B$1,'Test Sample Data'!H570&gt;0),'Test Sample Data'!H570,$B$1),"")</f>
        <v/>
      </c>
      <c r="I571" s="15" t="str">
        <f>IF(SUM('Test Sample Data'!I$3:I$98)&gt;10,IF(AND(ISNUMBER('Test Sample Data'!I570),'Test Sample Data'!I570&lt;$B$1,'Test Sample Data'!I570&gt;0),'Test Sample Data'!I570,$B$1),"")</f>
        <v/>
      </c>
      <c r="J571" s="15" t="str">
        <f>IF(SUM('Test Sample Data'!J$3:J$98)&gt;10,IF(AND(ISNUMBER('Test Sample Data'!J570),'Test Sample Data'!J570&lt;$B$1,'Test Sample Data'!J570&gt;0),'Test Sample Data'!J570,$B$1),"")</f>
        <v/>
      </c>
      <c r="K571" s="15" t="str">
        <f>IF(SUM('Test Sample Data'!K$3:K$98)&gt;10,IF(AND(ISNUMBER('Test Sample Data'!K570),'Test Sample Data'!K570&lt;$B$1,'Test Sample Data'!K570&gt;0),'Test Sample Data'!K570,$B$1),"")</f>
        <v/>
      </c>
      <c r="L571" s="15" t="str">
        <f>IF(SUM('Test Sample Data'!L$3:L$98)&gt;10,IF(AND(ISNUMBER('Test Sample Data'!L570),'Test Sample Data'!L570&lt;$B$1,'Test Sample Data'!L570&gt;0),'Test Sample Data'!L570,$B$1),"")</f>
        <v/>
      </c>
      <c r="M571" s="15" t="str">
        <f>IF(SUM('Test Sample Data'!M$3:M$98)&gt;10,IF(AND(ISNUMBER('Test Sample Data'!M570),'Test Sample Data'!M570&lt;$B$1,'Test Sample Data'!M570&gt;0),'Test Sample Data'!M570,$B$1),"")</f>
        <v/>
      </c>
      <c r="N571" s="15" t="str">
        <f>'Gene Table'!E570</f>
        <v>ACTB</v>
      </c>
      <c r="O571" s="14" t="s">
        <v>352</v>
      </c>
      <c r="P571" s="15" t="str">
        <f>IF(SUM('Control Sample Data'!D$3:D$98)&gt;10,IF(AND(ISNUMBER('Control Sample Data'!D570),'Control Sample Data'!D570&lt;$B$1,'Control Sample Data'!D570&gt;0),'Control Sample Data'!D570,$B$1),"")</f>
        <v/>
      </c>
      <c r="Q571" s="15" t="str">
        <f>IF(SUM('Control Sample Data'!E$3:E$98)&gt;10,IF(AND(ISNUMBER('Control Sample Data'!E570),'Control Sample Data'!E570&lt;$B$1,'Control Sample Data'!E570&gt;0),'Control Sample Data'!E570,$B$1),"")</f>
        <v/>
      </c>
      <c r="R571" s="15" t="str">
        <f>IF(SUM('Control Sample Data'!F$3:F$98)&gt;10,IF(AND(ISNUMBER('Control Sample Data'!F570),'Control Sample Data'!F570&lt;$B$1,'Control Sample Data'!F570&gt;0),'Control Sample Data'!F570,$B$1),"")</f>
        <v/>
      </c>
      <c r="S571" s="15" t="str">
        <f>IF(SUM('Control Sample Data'!G$3:G$98)&gt;10,IF(AND(ISNUMBER('Control Sample Data'!G570),'Control Sample Data'!G570&lt;$B$1,'Control Sample Data'!G570&gt;0),'Control Sample Data'!G570,$B$1),"")</f>
        <v/>
      </c>
      <c r="T571" s="15" t="str">
        <f>IF(SUM('Control Sample Data'!H$3:H$98)&gt;10,IF(AND(ISNUMBER('Control Sample Data'!H570),'Control Sample Data'!H570&lt;$B$1,'Control Sample Data'!H570&gt;0),'Control Sample Data'!H570,$B$1),"")</f>
        <v/>
      </c>
      <c r="U571" s="15" t="str">
        <f>IF(SUM('Control Sample Data'!I$3:I$98)&gt;10,IF(AND(ISNUMBER('Control Sample Data'!I570),'Control Sample Data'!I570&lt;$B$1,'Control Sample Data'!I570&gt;0),'Control Sample Data'!I570,$B$1),"")</f>
        <v/>
      </c>
      <c r="V571" s="15" t="str">
        <f>IF(SUM('Control Sample Data'!J$3:J$98)&gt;10,IF(AND(ISNUMBER('Control Sample Data'!J570),'Control Sample Data'!J570&lt;$B$1,'Control Sample Data'!J570&gt;0),'Control Sample Data'!J570,$B$1),"")</f>
        <v/>
      </c>
      <c r="W571" s="15" t="str">
        <f>IF(SUM('Control Sample Data'!K$3:K$98)&gt;10,IF(AND(ISNUMBER('Control Sample Data'!K570),'Control Sample Data'!K570&lt;$B$1,'Control Sample Data'!K570&gt;0),'Control Sample Data'!K570,$B$1),"")</f>
        <v/>
      </c>
      <c r="X571" s="15" t="str">
        <f>IF(SUM('Control Sample Data'!L$3:L$98)&gt;10,IF(AND(ISNUMBER('Control Sample Data'!L570),'Control Sample Data'!L570&lt;$B$1,'Control Sample Data'!L570&gt;0),'Control Sample Data'!L570,$B$1),"")</f>
        <v/>
      </c>
      <c r="Y571" s="15" t="str">
        <f>IF(SUM('Control Sample Data'!M$3:M$98)&gt;10,IF(AND(ISNUMBER('Control Sample Data'!M570),'Control Sample Data'!M570&lt;$B$1,'Control Sample Data'!M570&gt;0),'Control Sample Data'!M570,$B$1),"")</f>
        <v/>
      </c>
      <c r="AT571" s="34" t="str">
        <f t="shared" si="483"/>
        <v/>
      </c>
      <c r="AU571" s="34" t="str">
        <f t="shared" si="484"/>
        <v/>
      </c>
      <c r="AV571" s="34" t="str">
        <f t="shared" si="485"/>
        <v/>
      </c>
      <c r="AW571" s="34" t="str">
        <f t="shared" si="486"/>
        <v/>
      </c>
      <c r="AX571" s="34" t="str">
        <f t="shared" si="487"/>
        <v/>
      </c>
      <c r="AY571" s="34" t="str">
        <f t="shared" si="488"/>
        <v/>
      </c>
      <c r="AZ571" s="34" t="str">
        <f t="shared" si="489"/>
        <v/>
      </c>
      <c r="BA571" s="34" t="str">
        <f t="shared" si="490"/>
        <v/>
      </c>
      <c r="BB571" s="34" t="str">
        <f t="shared" si="491"/>
        <v/>
      </c>
      <c r="BC571" s="34" t="str">
        <f t="shared" si="492"/>
        <v/>
      </c>
      <c r="BD571" s="34" t="str">
        <f t="shared" si="493"/>
        <v/>
      </c>
      <c r="BE571" s="34" t="str">
        <f t="shared" si="494"/>
        <v/>
      </c>
      <c r="BF571" s="34" t="str">
        <f t="shared" si="495"/>
        <v/>
      </c>
      <c r="BG571" s="34" t="str">
        <f t="shared" si="496"/>
        <v/>
      </c>
      <c r="BH571" s="34" t="str">
        <f t="shared" si="497"/>
        <v/>
      </c>
      <c r="BI571" s="34" t="str">
        <f t="shared" si="498"/>
        <v/>
      </c>
      <c r="BJ571" s="34" t="str">
        <f t="shared" si="499"/>
        <v/>
      </c>
      <c r="BK571" s="34" t="str">
        <f t="shared" si="500"/>
        <v/>
      </c>
      <c r="BL571" s="34" t="str">
        <f t="shared" si="501"/>
        <v/>
      </c>
      <c r="BM571" s="34" t="str">
        <f t="shared" si="502"/>
        <v/>
      </c>
      <c r="BN571" s="36" t="e">
        <f t="shared" si="461"/>
        <v>#DIV/0!</v>
      </c>
      <c r="BO571" s="36" t="e">
        <f t="shared" si="462"/>
        <v>#DIV/0!</v>
      </c>
      <c r="BP571" s="37" t="str">
        <f t="shared" si="463"/>
        <v/>
      </c>
      <c r="BQ571" s="37" t="str">
        <f t="shared" si="464"/>
        <v/>
      </c>
      <c r="BR571" s="37" t="str">
        <f t="shared" si="465"/>
        <v/>
      </c>
      <c r="BS571" s="37" t="str">
        <f t="shared" si="466"/>
        <v/>
      </c>
      <c r="BT571" s="37" t="str">
        <f t="shared" si="467"/>
        <v/>
      </c>
      <c r="BU571" s="37" t="str">
        <f t="shared" si="468"/>
        <v/>
      </c>
      <c r="BV571" s="37" t="str">
        <f t="shared" si="469"/>
        <v/>
      </c>
      <c r="BW571" s="37" t="str">
        <f t="shared" si="470"/>
        <v/>
      </c>
      <c r="BX571" s="37" t="str">
        <f t="shared" si="471"/>
        <v/>
      </c>
      <c r="BY571" s="37" t="str">
        <f t="shared" si="472"/>
        <v/>
      </c>
      <c r="BZ571" s="37" t="str">
        <f t="shared" si="473"/>
        <v/>
      </c>
      <c r="CA571" s="37" t="str">
        <f t="shared" si="474"/>
        <v/>
      </c>
      <c r="CB571" s="37" t="str">
        <f t="shared" si="475"/>
        <v/>
      </c>
      <c r="CC571" s="37" t="str">
        <f t="shared" si="476"/>
        <v/>
      </c>
      <c r="CD571" s="37" t="str">
        <f t="shared" si="477"/>
        <v/>
      </c>
      <c r="CE571" s="37" t="str">
        <f t="shared" si="478"/>
        <v/>
      </c>
      <c r="CF571" s="37" t="str">
        <f t="shared" si="479"/>
        <v/>
      </c>
      <c r="CG571" s="37" t="str">
        <f t="shared" si="480"/>
        <v/>
      </c>
      <c r="CH571" s="37" t="str">
        <f t="shared" si="481"/>
        <v/>
      </c>
      <c r="CI571" s="37" t="str">
        <f t="shared" si="482"/>
        <v/>
      </c>
    </row>
    <row r="572" spans="1:87" ht="12.75">
      <c r="A572" s="16"/>
      <c r="B572" s="14" t="str">
        <f>'Gene Table'!E571</f>
        <v>B2M</v>
      </c>
      <c r="C572" s="14" t="s">
        <v>356</v>
      </c>
      <c r="D572" s="15" t="str">
        <f>IF(SUM('Test Sample Data'!D$3:D$98)&gt;10,IF(AND(ISNUMBER('Test Sample Data'!D571),'Test Sample Data'!D571&lt;$B$1,'Test Sample Data'!D571&gt;0),'Test Sample Data'!D571,$B$1),"")</f>
        <v/>
      </c>
      <c r="E572" s="15" t="str">
        <f>IF(SUM('Test Sample Data'!E$3:E$98)&gt;10,IF(AND(ISNUMBER('Test Sample Data'!E571),'Test Sample Data'!E571&lt;$B$1,'Test Sample Data'!E571&gt;0),'Test Sample Data'!E571,$B$1),"")</f>
        <v/>
      </c>
      <c r="F572" s="15" t="str">
        <f>IF(SUM('Test Sample Data'!F$3:F$98)&gt;10,IF(AND(ISNUMBER('Test Sample Data'!F571),'Test Sample Data'!F571&lt;$B$1,'Test Sample Data'!F571&gt;0),'Test Sample Data'!F571,$B$1),"")</f>
        <v/>
      </c>
      <c r="G572" s="15" t="str">
        <f>IF(SUM('Test Sample Data'!G$3:G$98)&gt;10,IF(AND(ISNUMBER('Test Sample Data'!G571),'Test Sample Data'!G571&lt;$B$1,'Test Sample Data'!G571&gt;0),'Test Sample Data'!G571,$B$1),"")</f>
        <v/>
      </c>
      <c r="H572" s="15" t="str">
        <f>IF(SUM('Test Sample Data'!H$3:H$98)&gt;10,IF(AND(ISNUMBER('Test Sample Data'!H571),'Test Sample Data'!H571&lt;$B$1,'Test Sample Data'!H571&gt;0),'Test Sample Data'!H571,$B$1),"")</f>
        <v/>
      </c>
      <c r="I572" s="15" t="str">
        <f>IF(SUM('Test Sample Data'!I$3:I$98)&gt;10,IF(AND(ISNUMBER('Test Sample Data'!I571),'Test Sample Data'!I571&lt;$B$1,'Test Sample Data'!I571&gt;0),'Test Sample Data'!I571,$B$1),"")</f>
        <v/>
      </c>
      <c r="J572" s="15" t="str">
        <f>IF(SUM('Test Sample Data'!J$3:J$98)&gt;10,IF(AND(ISNUMBER('Test Sample Data'!J571),'Test Sample Data'!J571&lt;$B$1,'Test Sample Data'!J571&gt;0),'Test Sample Data'!J571,$B$1),"")</f>
        <v/>
      </c>
      <c r="K572" s="15" t="str">
        <f>IF(SUM('Test Sample Data'!K$3:K$98)&gt;10,IF(AND(ISNUMBER('Test Sample Data'!K571),'Test Sample Data'!K571&lt;$B$1,'Test Sample Data'!K571&gt;0),'Test Sample Data'!K571,$B$1),"")</f>
        <v/>
      </c>
      <c r="L572" s="15" t="str">
        <f>IF(SUM('Test Sample Data'!L$3:L$98)&gt;10,IF(AND(ISNUMBER('Test Sample Data'!L571),'Test Sample Data'!L571&lt;$B$1,'Test Sample Data'!L571&gt;0),'Test Sample Data'!L571,$B$1),"")</f>
        <v/>
      </c>
      <c r="M572" s="15" t="str">
        <f>IF(SUM('Test Sample Data'!M$3:M$98)&gt;10,IF(AND(ISNUMBER('Test Sample Data'!M571),'Test Sample Data'!M571&lt;$B$1,'Test Sample Data'!M571&gt;0),'Test Sample Data'!M571,$B$1),"")</f>
        <v/>
      </c>
      <c r="N572" s="15" t="str">
        <f>'Gene Table'!E571</f>
        <v>B2M</v>
      </c>
      <c r="O572" s="14" t="s">
        <v>356</v>
      </c>
      <c r="P572" s="15" t="str">
        <f>IF(SUM('Control Sample Data'!D$3:D$98)&gt;10,IF(AND(ISNUMBER('Control Sample Data'!D571),'Control Sample Data'!D571&lt;$B$1,'Control Sample Data'!D571&gt;0),'Control Sample Data'!D571,$B$1),"")</f>
        <v/>
      </c>
      <c r="Q572" s="15" t="str">
        <f>IF(SUM('Control Sample Data'!E$3:E$98)&gt;10,IF(AND(ISNUMBER('Control Sample Data'!E571),'Control Sample Data'!E571&lt;$B$1,'Control Sample Data'!E571&gt;0),'Control Sample Data'!E571,$B$1),"")</f>
        <v/>
      </c>
      <c r="R572" s="15" t="str">
        <f>IF(SUM('Control Sample Data'!F$3:F$98)&gt;10,IF(AND(ISNUMBER('Control Sample Data'!F571),'Control Sample Data'!F571&lt;$B$1,'Control Sample Data'!F571&gt;0),'Control Sample Data'!F571,$B$1),"")</f>
        <v/>
      </c>
      <c r="S572" s="15" t="str">
        <f>IF(SUM('Control Sample Data'!G$3:G$98)&gt;10,IF(AND(ISNUMBER('Control Sample Data'!G571),'Control Sample Data'!G571&lt;$B$1,'Control Sample Data'!G571&gt;0),'Control Sample Data'!G571,$B$1),"")</f>
        <v/>
      </c>
      <c r="T572" s="15" t="str">
        <f>IF(SUM('Control Sample Data'!H$3:H$98)&gt;10,IF(AND(ISNUMBER('Control Sample Data'!H571),'Control Sample Data'!H571&lt;$B$1,'Control Sample Data'!H571&gt;0),'Control Sample Data'!H571,$B$1),"")</f>
        <v/>
      </c>
      <c r="U572" s="15" t="str">
        <f>IF(SUM('Control Sample Data'!I$3:I$98)&gt;10,IF(AND(ISNUMBER('Control Sample Data'!I571),'Control Sample Data'!I571&lt;$B$1,'Control Sample Data'!I571&gt;0),'Control Sample Data'!I571,$B$1),"")</f>
        <v/>
      </c>
      <c r="V572" s="15" t="str">
        <f>IF(SUM('Control Sample Data'!J$3:J$98)&gt;10,IF(AND(ISNUMBER('Control Sample Data'!J571),'Control Sample Data'!J571&lt;$B$1,'Control Sample Data'!J571&gt;0),'Control Sample Data'!J571,$B$1),"")</f>
        <v/>
      </c>
      <c r="W572" s="15" t="str">
        <f>IF(SUM('Control Sample Data'!K$3:K$98)&gt;10,IF(AND(ISNUMBER('Control Sample Data'!K571),'Control Sample Data'!K571&lt;$B$1,'Control Sample Data'!K571&gt;0),'Control Sample Data'!K571,$B$1),"")</f>
        <v/>
      </c>
      <c r="X572" s="15" t="str">
        <f>IF(SUM('Control Sample Data'!L$3:L$98)&gt;10,IF(AND(ISNUMBER('Control Sample Data'!L571),'Control Sample Data'!L571&lt;$B$1,'Control Sample Data'!L571&gt;0),'Control Sample Data'!L571,$B$1),"")</f>
        <v/>
      </c>
      <c r="Y572" s="15" t="str">
        <f>IF(SUM('Control Sample Data'!M$3:M$98)&gt;10,IF(AND(ISNUMBER('Control Sample Data'!M571),'Control Sample Data'!M571&lt;$B$1,'Control Sample Data'!M571&gt;0),'Control Sample Data'!M571,$B$1),"")</f>
        <v/>
      </c>
      <c r="AT572" s="34" t="str">
        <f t="shared" si="483"/>
        <v/>
      </c>
      <c r="AU572" s="34" t="str">
        <f t="shared" si="484"/>
        <v/>
      </c>
      <c r="AV572" s="34" t="str">
        <f t="shared" si="485"/>
        <v/>
      </c>
      <c r="AW572" s="34" t="str">
        <f t="shared" si="486"/>
        <v/>
      </c>
      <c r="AX572" s="34" t="str">
        <f t="shared" si="487"/>
        <v/>
      </c>
      <c r="AY572" s="34" t="str">
        <f t="shared" si="488"/>
        <v/>
      </c>
      <c r="AZ572" s="34" t="str">
        <f t="shared" si="489"/>
        <v/>
      </c>
      <c r="BA572" s="34" t="str">
        <f t="shared" si="490"/>
        <v/>
      </c>
      <c r="BB572" s="34" t="str">
        <f t="shared" si="491"/>
        <v/>
      </c>
      <c r="BC572" s="34" t="str">
        <f t="shared" si="492"/>
        <v/>
      </c>
      <c r="BD572" s="34" t="str">
        <f t="shared" si="493"/>
        <v/>
      </c>
      <c r="BE572" s="34" t="str">
        <f t="shared" si="494"/>
        <v/>
      </c>
      <c r="BF572" s="34" t="str">
        <f t="shared" si="495"/>
        <v/>
      </c>
      <c r="BG572" s="34" t="str">
        <f t="shared" si="496"/>
        <v/>
      </c>
      <c r="BH572" s="34" t="str">
        <f t="shared" si="497"/>
        <v/>
      </c>
      <c r="BI572" s="34" t="str">
        <f t="shared" si="498"/>
        <v/>
      </c>
      <c r="BJ572" s="34" t="str">
        <f t="shared" si="499"/>
        <v/>
      </c>
      <c r="BK572" s="34" t="str">
        <f t="shared" si="500"/>
        <v/>
      </c>
      <c r="BL572" s="34" t="str">
        <f t="shared" si="501"/>
        <v/>
      </c>
      <c r="BM572" s="34" t="str">
        <f t="shared" si="502"/>
        <v/>
      </c>
      <c r="BN572" s="36" t="e">
        <f t="shared" si="461"/>
        <v>#DIV/0!</v>
      </c>
      <c r="BO572" s="36" t="e">
        <f t="shared" si="462"/>
        <v>#DIV/0!</v>
      </c>
      <c r="BP572" s="37" t="str">
        <f t="shared" si="463"/>
        <v/>
      </c>
      <c r="BQ572" s="37" t="str">
        <f t="shared" si="464"/>
        <v/>
      </c>
      <c r="BR572" s="37" t="str">
        <f t="shared" si="465"/>
        <v/>
      </c>
      <c r="BS572" s="37" t="str">
        <f t="shared" si="466"/>
        <v/>
      </c>
      <c r="BT572" s="37" t="str">
        <f t="shared" si="467"/>
        <v/>
      </c>
      <c r="BU572" s="37" t="str">
        <f t="shared" si="468"/>
        <v/>
      </c>
      <c r="BV572" s="37" t="str">
        <f t="shared" si="469"/>
        <v/>
      </c>
      <c r="BW572" s="37" t="str">
        <f t="shared" si="470"/>
        <v/>
      </c>
      <c r="BX572" s="37" t="str">
        <f t="shared" si="471"/>
        <v/>
      </c>
      <c r="BY572" s="37" t="str">
        <f t="shared" si="472"/>
        <v/>
      </c>
      <c r="BZ572" s="37" t="str">
        <f t="shared" si="473"/>
        <v/>
      </c>
      <c r="CA572" s="37" t="str">
        <f t="shared" si="474"/>
        <v/>
      </c>
      <c r="CB572" s="37" t="str">
        <f t="shared" si="475"/>
        <v/>
      </c>
      <c r="CC572" s="37" t="str">
        <f t="shared" si="476"/>
        <v/>
      </c>
      <c r="CD572" s="37" t="str">
        <f t="shared" si="477"/>
        <v/>
      </c>
      <c r="CE572" s="37" t="str">
        <f t="shared" si="478"/>
        <v/>
      </c>
      <c r="CF572" s="37" t="str">
        <f t="shared" si="479"/>
        <v/>
      </c>
      <c r="CG572" s="37" t="str">
        <f t="shared" si="480"/>
        <v/>
      </c>
      <c r="CH572" s="37" t="str">
        <f t="shared" si="481"/>
        <v/>
      </c>
      <c r="CI572" s="37" t="str">
        <f t="shared" si="482"/>
        <v/>
      </c>
    </row>
    <row r="573" spans="1:87" ht="12.75">
      <c r="A573" s="16"/>
      <c r="B573" s="14" t="str">
        <f>'Gene Table'!E572</f>
        <v>RPL13A</v>
      </c>
      <c r="C573" s="14" t="s">
        <v>360</v>
      </c>
      <c r="D573" s="15" t="str">
        <f>IF(SUM('Test Sample Data'!D$3:D$98)&gt;10,IF(AND(ISNUMBER('Test Sample Data'!D572),'Test Sample Data'!D572&lt;$B$1,'Test Sample Data'!D572&gt;0),'Test Sample Data'!D572,$B$1),"")</f>
        <v/>
      </c>
      <c r="E573" s="15" t="str">
        <f>IF(SUM('Test Sample Data'!E$3:E$98)&gt;10,IF(AND(ISNUMBER('Test Sample Data'!E572),'Test Sample Data'!E572&lt;$B$1,'Test Sample Data'!E572&gt;0),'Test Sample Data'!E572,$B$1),"")</f>
        <v/>
      </c>
      <c r="F573" s="15" t="str">
        <f>IF(SUM('Test Sample Data'!F$3:F$98)&gt;10,IF(AND(ISNUMBER('Test Sample Data'!F572),'Test Sample Data'!F572&lt;$B$1,'Test Sample Data'!F572&gt;0),'Test Sample Data'!F572,$B$1),"")</f>
        <v/>
      </c>
      <c r="G573" s="15" t="str">
        <f>IF(SUM('Test Sample Data'!G$3:G$98)&gt;10,IF(AND(ISNUMBER('Test Sample Data'!G572),'Test Sample Data'!G572&lt;$B$1,'Test Sample Data'!G572&gt;0),'Test Sample Data'!G572,$B$1),"")</f>
        <v/>
      </c>
      <c r="H573" s="15" t="str">
        <f>IF(SUM('Test Sample Data'!H$3:H$98)&gt;10,IF(AND(ISNUMBER('Test Sample Data'!H572),'Test Sample Data'!H572&lt;$B$1,'Test Sample Data'!H572&gt;0),'Test Sample Data'!H572,$B$1),"")</f>
        <v/>
      </c>
      <c r="I573" s="15" t="str">
        <f>IF(SUM('Test Sample Data'!I$3:I$98)&gt;10,IF(AND(ISNUMBER('Test Sample Data'!I572),'Test Sample Data'!I572&lt;$B$1,'Test Sample Data'!I572&gt;0),'Test Sample Data'!I572,$B$1),"")</f>
        <v/>
      </c>
      <c r="J573" s="15" t="str">
        <f>IF(SUM('Test Sample Data'!J$3:J$98)&gt;10,IF(AND(ISNUMBER('Test Sample Data'!J572),'Test Sample Data'!J572&lt;$B$1,'Test Sample Data'!J572&gt;0),'Test Sample Data'!J572,$B$1),"")</f>
        <v/>
      </c>
      <c r="K573" s="15" t="str">
        <f>IF(SUM('Test Sample Data'!K$3:K$98)&gt;10,IF(AND(ISNUMBER('Test Sample Data'!K572),'Test Sample Data'!K572&lt;$B$1,'Test Sample Data'!K572&gt;0),'Test Sample Data'!K572,$B$1),"")</f>
        <v/>
      </c>
      <c r="L573" s="15" t="str">
        <f>IF(SUM('Test Sample Data'!L$3:L$98)&gt;10,IF(AND(ISNUMBER('Test Sample Data'!L572),'Test Sample Data'!L572&lt;$B$1,'Test Sample Data'!L572&gt;0),'Test Sample Data'!L572,$B$1),"")</f>
        <v/>
      </c>
      <c r="M573" s="15" t="str">
        <f>IF(SUM('Test Sample Data'!M$3:M$98)&gt;10,IF(AND(ISNUMBER('Test Sample Data'!M572),'Test Sample Data'!M572&lt;$B$1,'Test Sample Data'!M572&gt;0),'Test Sample Data'!M572,$B$1),"")</f>
        <v/>
      </c>
      <c r="N573" s="15" t="str">
        <f>'Gene Table'!E572</f>
        <v>RPL13A</v>
      </c>
      <c r="O573" s="14" t="s">
        <v>360</v>
      </c>
      <c r="P573" s="15" t="str">
        <f>IF(SUM('Control Sample Data'!D$3:D$98)&gt;10,IF(AND(ISNUMBER('Control Sample Data'!D572),'Control Sample Data'!D572&lt;$B$1,'Control Sample Data'!D572&gt;0),'Control Sample Data'!D572,$B$1),"")</f>
        <v/>
      </c>
      <c r="Q573" s="15" t="str">
        <f>IF(SUM('Control Sample Data'!E$3:E$98)&gt;10,IF(AND(ISNUMBER('Control Sample Data'!E572),'Control Sample Data'!E572&lt;$B$1,'Control Sample Data'!E572&gt;0),'Control Sample Data'!E572,$B$1),"")</f>
        <v/>
      </c>
      <c r="R573" s="15" t="str">
        <f>IF(SUM('Control Sample Data'!F$3:F$98)&gt;10,IF(AND(ISNUMBER('Control Sample Data'!F572),'Control Sample Data'!F572&lt;$B$1,'Control Sample Data'!F572&gt;0),'Control Sample Data'!F572,$B$1),"")</f>
        <v/>
      </c>
      <c r="S573" s="15" t="str">
        <f>IF(SUM('Control Sample Data'!G$3:G$98)&gt;10,IF(AND(ISNUMBER('Control Sample Data'!G572),'Control Sample Data'!G572&lt;$B$1,'Control Sample Data'!G572&gt;0),'Control Sample Data'!G572,$B$1),"")</f>
        <v/>
      </c>
      <c r="T573" s="15" t="str">
        <f>IF(SUM('Control Sample Data'!H$3:H$98)&gt;10,IF(AND(ISNUMBER('Control Sample Data'!H572),'Control Sample Data'!H572&lt;$B$1,'Control Sample Data'!H572&gt;0),'Control Sample Data'!H572,$B$1),"")</f>
        <v/>
      </c>
      <c r="U573" s="15" t="str">
        <f>IF(SUM('Control Sample Data'!I$3:I$98)&gt;10,IF(AND(ISNUMBER('Control Sample Data'!I572),'Control Sample Data'!I572&lt;$B$1,'Control Sample Data'!I572&gt;0),'Control Sample Data'!I572,$B$1),"")</f>
        <v/>
      </c>
      <c r="V573" s="15" t="str">
        <f>IF(SUM('Control Sample Data'!J$3:J$98)&gt;10,IF(AND(ISNUMBER('Control Sample Data'!J572),'Control Sample Data'!J572&lt;$B$1,'Control Sample Data'!J572&gt;0),'Control Sample Data'!J572,$B$1),"")</f>
        <v/>
      </c>
      <c r="W573" s="15" t="str">
        <f>IF(SUM('Control Sample Data'!K$3:K$98)&gt;10,IF(AND(ISNUMBER('Control Sample Data'!K572),'Control Sample Data'!K572&lt;$B$1,'Control Sample Data'!K572&gt;0),'Control Sample Data'!K572,$B$1),"")</f>
        <v/>
      </c>
      <c r="X573" s="15" t="str">
        <f>IF(SUM('Control Sample Data'!L$3:L$98)&gt;10,IF(AND(ISNUMBER('Control Sample Data'!L572),'Control Sample Data'!L572&lt;$B$1,'Control Sample Data'!L572&gt;0),'Control Sample Data'!L572,$B$1),"")</f>
        <v/>
      </c>
      <c r="Y573" s="15" t="str">
        <f>IF(SUM('Control Sample Data'!M$3:M$98)&gt;10,IF(AND(ISNUMBER('Control Sample Data'!M572),'Control Sample Data'!M572&lt;$B$1,'Control Sample Data'!M572&gt;0),'Control Sample Data'!M572,$B$1),"")</f>
        <v/>
      </c>
      <c r="AT573" s="34" t="str">
        <f t="shared" si="483"/>
        <v/>
      </c>
      <c r="AU573" s="34" t="str">
        <f t="shared" si="484"/>
        <v/>
      </c>
      <c r="AV573" s="34" t="str">
        <f t="shared" si="485"/>
        <v/>
      </c>
      <c r="AW573" s="34" t="str">
        <f t="shared" si="486"/>
        <v/>
      </c>
      <c r="AX573" s="34" t="str">
        <f t="shared" si="487"/>
        <v/>
      </c>
      <c r="AY573" s="34" t="str">
        <f t="shared" si="488"/>
        <v/>
      </c>
      <c r="AZ573" s="34" t="str">
        <f t="shared" si="489"/>
        <v/>
      </c>
      <c r="BA573" s="34" t="str">
        <f t="shared" si="490"/>
        <v/>
      </c>
      <c r="BB573" s="34" t="str">
        <f t="shared" si="491"/>
        <v/>
      </c>
      <c r="BC573" s="34" t="str">
        <f t="shared" si="492"/>
        <v/>
      </c>
      <c r="BD573" s="34" t="str">
        <f t="shared" si="493"/>
        <v/>
      </c>
      <c r="BE573" s="34" t="str">
        <f t="shared" si="494"/>
        <v/>
      </c>
      <c r="BF573" s="34" t="str">
        <f t="shared" si="495"/>
        <v/>
      </c>
      <c r="BG573" s="34" t="str">
        <f t="shared" si="496"/>
        <v/>
      </c>
      <c r="BH573" s="34" t="str">
        <f t="shared" si="497"/>
        <v/>
      </c>
      <c r="BI573" s="34" t="str">
        <f t="shared" si="498"/>
        <v/>
      </c>
      <c r="BJ573" s="34" t="str">
        <f t="shared" si="499"/>
        <v/>
      </c>
      <c r="BK573" s="34" t="str">
        <f t="shared" si="500"/>
        <v/>
      </c>
      <c r="BL573" s="34" t="str">
        <f t="shared" si="501"/>
        <v/>
      </c>
      <c r="BM573" s="34" t="str">
        <f t="shared" si="502"/>
        <v/>
      </c>
      <c r="BN573" s="36" t="e">
        <f t="shared" si="461"/>
        <v>#DIV/0!</v>
      </c>
      <c r="BO573" s="36" t="e">
        <f t="shared" si="462"/>
        <v>#DIV/0!</v>
      </c>
      <c r="BP573" s="37" t="str">
        <f t="shared" si="463"/>
        <v/>
      </c>
      <c r="BQ573" s="37" t="str">
        <f t="shared" si="464"/>
        <v/>
      </c>
      <c r="BR573" s="37" t="str">
        <f t="shared" si="465"/>
        <v/>
      </c>
      <c r="BS573" s="37" t="str">
        <f t="shared" si="466"/>
        <v/>
      </c>
      <c r="BT573" s="37" t="str">
        <f t="shared" si="467"/>
        <v/>
      </c>
      <c r="BU573" s="37" t="str">
        <f t="shared" si="468"/>
        <v/>
      </c>
      <c r="BV573" s="37" t="str">
        <f t="shared" si="469"/>
        <v/>
      </c>
      <c r="BW573" s="37" t="str">
        <f t="shared" si="470"/>
        <v/>
      </c>
      <c r="BX573" s="37" t="str">
        <f t="shared" si="471"/>
        <v/>
      </c>
      <c r="BY573" s="37" t="str">
        <f t="shared" si="472"/>
        <v/>
      </c>
      <c r="BZ573" s="37" t="str">
        <f t="shared" si="473"/>
        <v/>
      </c>
      <c r="CA573" s="37" t="str">
        <f t="shared" si="474"/>
        <v/>
      </c>
      <c r="CB573" s="37" t="str">
        <f t="shared" si="475"/>
        <v/>
      </c>
      <c r="CC573" s="37" t="str">
        <f t="shared" si="476"/>
        <v/>
      </c>
      <c r="CD573" s="37" t="str">
        <f t="shared" si="477"/>
        <v/>
      </c>
      <c r="CE573" s="37" t="str">
        <f t="shared" si="478"/>
        <v/>
      </c>
      <c r="CF573" s="37" t="str">
        <f t="shared" si="479"/>
        <v/>
      </c>
      <c r="CG573" s="37" t="str">
        <f t="shared" si="480"/>
        <v/>
      </c>
      <c r="CH573" s="37" t="str">
        <f t="shared" si="481"/>
        <v/>
      </c>
      <c r="CI573" s="37" t="str">
        <f t="shared" si="482"/>
        <v/>
      </c>
    </row>
    <row r="574" spans="1:87" ht="12.75">
      <c r="A574" s="16"/>
      <c r="B574" s="14" t="str">
        <f>'Gene Table'!E573</f>
        <v>HPRT1</v>
      </c>
      <c r="C574" s="14" t="s">
        <v>364</v>
      </c>
      <c r="D574" s="15" t="str">
        <f>IF(SUM('Test Sample Data'!D$3:D$98)&gt;10,IF(AND(ISNUMBER('Test Sample Data'!D573),'Test Sample Data'!D573&lt;$B$1,'Test Sample Data'!D573&gt;0),'Test Sample Data'!D573,$B$1),"")</f>
        <v/>
      </c>
      <c r="E574" s="15" t="str">
        <f>IF(SUM('Test Sample Data'!E$3:E$98)&gt;10,IF(AND(ISNUMBER('Test Sample Data'!E573),'Test Sample Data'!E573&lt;$B$1,'Test Sample Data'!E573&gt;0),'Test Sample Data'!E573,$B$1),"")</f>
        <v/>
      </c>
      <c r="F574" s="15" t="str">
        <f>IF(SUM('Test Sample Data'!F$3:F$98)&gt;10,IF(AND(ISNUMBER('Test Sample Data'!F573),'Test Sample Data'!F573&lt;$B$1,'Test Sample Data'!F573&gt;0),'Test Sample Data'!F573,$B$1),"")</f>
        <v/>
      </c>
      <c r="G574" s="15" t="str">
        <f>IF(SUM('Test Sample Data'!G$3:G$98)&gt;10,IF(AND(ISNUMBER('Test Sample Data'!G573),'Test Sample Data'!G573&lt;$B$1,'Test Sample Data'!G573&gt;0),'Test Sample Data'!G573,$B$1),"")</f>
        <v/>
      </c>
      <c r="H574" s="15" t="str">
        <f>IF(SUM('Test Sample Data'!H$3:H$98)&gt;10,IF(AND(ISNUMBER('Test Sample Data'!H573),'Test Sample Data'!H573&lt;$B$1,'Test Sample Data'!H573&gt;0),'Test Sample Data'!H573,$B$1),"")</f>
        <v/>
      </c>
      <c r="I574" s="15" t="str">
        <f>IF(SUM('Test Sample Data'!I$3:I$98)&gt;10,IF(AND(ISNUMBER('Test Sample Data'!I573),'Test Sample Data'!I573&lt;$B$1,'Test Sample Data'!I573&gt;0),'Test Sample Data'!I573,$B$1),"")</f>
        <v/>
      </c>
      <c r="J574" s="15" t="str">
        <f>IF(SUM('Test Sample Data'!J$3:J$98)&gt;10,IF(AND(ISNUMBER('Test Sample Data'!J573),'Test Sample Data'!J573&lt;$B$1,'Test Sample Data'!J573&gt;0),'Test Sample Data'!J573,$B$1),"")</f>
        <v/>
      </c>
      <c r="K574" s="15" t="str">
        <f>IF(SUM('Test Sample Data'!K$3:K$98)&gt;10,IF(AND(ISNUMBER('Test Sample Data'!K573),'Test Sample Data'!K573&lt;$B$1,'Test Sample Data'!K573&gt;0),'Test Sample Data'!K573,$B$1),"")</f>
        <v/>
      </c>
      <c r="L574" s="15" t="str">
        <f>IF(SUM('Test Sample Data'!L$3:L$98)&gt;10,IF(AND(ISNUMBER('Test Sample Data'!L573),'Test Sample Data'!L573&lt;$B$1,'Test Sample Data'!L573&gt;0),'Test Sample Data'!L573,$B$1),"")</f>
        <v/>
      </c>
      <c r="M574" s="15" t="str">
        <f>IF(SUM('Test Sample Data'!M$3:M$98)&gt;10,IF(AND(ISNUMBER('Test Sample Data'!M573),'Test Sample Data'!M573&lt;$B$1,'Test Sample Data'!M573&gt;0),'Test Sample Data'!M573,$B$1),"")</f>
        <v/>
      </c>
      <c r="N574" s="15" t="str">
        <f>'Gene Table'!E573</f>
        <v>HPRT1</v>
      </c>
      <c r="O574" s="14" t="s">
        <v>364</v>
      </c>
      <c r="P574" s="15" t="str">
        <f>IF(SUM('Control Sample Data'!D$3:D$98)&gt;10,IF(AND(ISNUMBER('Control Sample Data'!D573),'Control Sample Data'!D573&lt;$B$1,'Control Sample Data'!D573&gt;0),'Control Sample Data'!D573,$B$1),"")</f>
        <v/>
      </c>
      <c r="Q574" s="15" t="str">
        <f>IF(SUM('Control Sample Data'!E$3:E$98)&gt;10,IF(AND(ISNUMBER('Control Sample Data'!E573),'Control Sample Data'!E573&lt;$B$1,'Control Sample Data'!E573&gt;0),'Control Sample Data'!E573,$B$1),"")</f>
        <v/>
      </c>
      <c r="R574" s="15" t="str">
        <f>IF(SUM('Control Sample Data'!F$3:F$98)&gt;10,IF(AND(ISNUMBER('Control Sample Data'!F573),'Control Sample Data'!F573&lt;$B$1,'Control Sample Data'!F573&gt;0),'Control Sample Data'!F573,$B$1),"")</f>
        <v/>
      </c>
      <c r="S574" s="15" t="str">
        <f>IF(SUM('Control Sample Data'!G$3:G$98)&gt;10,IF(AND(ISNUMBER('Control Sample Data'!G573),'Control Sample Data'!G573&lt;$B$1,'Control Sample Data'!G573&gt;0),'Control Sample Data'!G573,$B$1),"")</f>
        <v/>
      </c>
      <c r="T574" s="15" t="str">
        <f>IF(SUM('Control Sample Data'!H$3:H$98)&gt;10,IF(AND(ISNUMBER('Control Sample Data'!H573),'Control Sample Data'!H573&lt;$B$1,'Control Sample Data'!H573&gt;0),'Control Sample Data'!H573,$B$1),"")</f>
        <v/>
      </c>
      <c r="U574" s="15" t="str">
        <f>IF(SUM('Control Sample Data'!I$3:I$98)&gt;10,IF(AND(ISNUMBER('Control Sample Data'!I573),'Control Sample Data'!I573&lt;$B$1,'Control Sample Data'!I573&gt;0),'Control Sample Data'!I573,$B$1),"")</f>
        <v/>
      </c>
      <c r="V574" s="15" t="str">
        <f>IF(SUM('Control Sample Data'!J$3:J$98)&gt;10,IF(AND(ISNUMBER('Control Sample Data'!J573),'Control Sample Data'!J573&lt;$B$1,'Control Sample Data'!J573&gt;0),'Control Sample Data'!J573,$B$1),"")</f>
        <v/>
      </c>
      <c r="W574" s="15" t="str">
        <f>IF(SUM('Control Sample Data'!K$3:K$98)&gt;10,IF(AND(ISNUMBER('Control Sample Data'!K573),'Control Sample Data'!K573&lt;$B$1,'Control Sample Data'!K573&gt;0),'Control Sample Data'!K573,$B$1),"")</f>
        <v/>
      </c>
      <c r="X574" s="15" t="str">
        <f>IF(SUM('Control Sample Data'!L$3:L$98)&gt;10,IF(AND(ISNUMBER('Control Sample Data'!L573),'Control Sample Data'!L573&lt;$B$1,'Control Sample Data'!L573&gt;0),'Control Sample Data'!L573,$B$1),"")</f>
        <v/>
      </c>
      <c r="Y574" s="15" t="str">
        <f>IF(SUM('Control Sample Data'!M$3:M$98)&gt;10,IF(AND(ISNUMBER('Control Sample Data'!M573),'Control Sample Data'!M573&lt;$B$1,'Control Sample Data'!M573&gt;0),'Control Sample Data'!M573,$B$1),"")</f>
        <v/>
      </c>
      <c r="AT574" s="34" t="str">
        <f t="shared" si="483"/>
        <v/>
      </c>
      <c r="AU574" s="34" t="str">
        <f t="shared" si="484"/>
        <v/>
      </c>
      <c r="AV574" s="34" t="str">
        <f t="shared" si="485"/>
        <v/>
      </c>
      <c r="AW574" s="34" t="str">
        <f t="shared" si="486"/>
        <v/>
      </c>
      <c r="AX574" s="34" t="str">
        <f t="shared" si="487"/>
        <v/>
      </c>
      <c r="AY574" s="34" t="str">
        <f t="shared" si="488"/>
        <v/>
      </c>
      <c r="AZ574" s="34" t="str">
        <f t="shared" si="489"/>
        <v/>
      </c>
      <c r="BA574" s="34" t="str">
        <f t="shared" si="490"/>
        <v/>
      </c>
      <c r="BB574" s="34" t="str">
        <f t="shared" si="491"/>
        <v/>
      </c>
      <c r="BC574" s="34" t="str">
        <f t="shared" si="492"/>
        <v/>
      </c>
      <c r="BD574" s="34" t="str">
        <f t="shared" si="493"/>
        <v/>
      </c>
      <c r="BE574" s="34" t="str">
        <f t="shared" si="494"/>
        <v/>
      </c>
      <c r="BF574" s="34" t="str">
        <f t="shared" si="495"/>
        <v/>
      </c>
      <c r="BG574" s="34" t="str">
        <f t="shared" si="496"/>
        <v/>
      </c>
      <c r="BH574" s="34" t="str">
        <f t="shared" si="497"/>
        <v/>
      </c>
      <c r="BI574" s="34" t="str">
        <f t="shared" si="498"/>
        <v/>
      </c>
      <c r="BJ574" s="34" t="str">
        <f t="shared" si="499"/>
        <v/>
      </c>
      <c r="BK574" s="34" t="str">
        <f t="shared" si="500"/>
        <v/>
      </c>
      <c r="BL574" s="34" t="str">
        <f t="shared" si="501"/>
        <v/>
      </c>
      <c r="BM574" s="34" t="str">
        <f t="shared" si="502"/>
        <v/>
      </c>
      <c r="BN574" s="36" t="e">
        <f t="shared" si="461"/>
        <v>#DIV/0!</v>
      </c>
      <c r="BO574" s="36" t="e">
        <f t="shared" si="462"/>
        <v>#DIV/0!</v>
      </c>
      <c r="BP574" s="37" t="str">
        <f t="shared" si="463"/>
        <v/>
      </c>
      <c r="BQ574" s="37" t="str">
        <f t="shared" si="464"/>
        <v/>
      </c>
      <c r="BR574" s="37" t="str">
        <f t="shared" si="465"/>
        <v/>
      </c>
      <c r="BS574" s="37" t="str">
        <f t="shared" si="466"/>
        <v/>
      </c>
      <c r="BT574" s="37" t="str">
        <f t="shared" si="467"/>
        <v/>
      </c>
      <c r="BU574" s="37" t="str">
        <f t="shared" si="468"/>
        <v/>
      </c>
      <c r="BV574" s="37" t="str">
        <f t="shared" si="469"/>
        <v/>
      </c>
      <c r="BW574" s="37" t="str">
        <f t="shared" si="470"/>
        <v/>
      </c>
      <c r="BX574" s="37" t="str">
        <f t="shared" si="471"/>
        <v/>
      </c>
      <c r="BY574" s="37" t="str">
        <f t="shared" si="472"/>
        <v/>
      </c>
      <c r="BZ574" s="37" t="str">
        <f t="shared" si="473"/>
        <v/>
      </c>
      <c r="CA574" s="37" t="str">
        <f t="shared" si="474"/>
        <v/>
      </c>
      <c r="CB574" s="37" t="str">
        <f t="shared" si="475"/>
        <v/>
      </c>
      <c r="CC574" s="37" t="str">
        <f t="shared" si="476"/>
        <v/>
      </c>
      <c r="CD574" s="37" t="str">
        <f t="shared" si="477"/>
        <v/>
      </c>
      <c r="CE574" s="37" t="str">
        <f t="shared" si="478"/>
        <v/>
      </c>
      <c r="CF574" s="37" t="str">
        <f t="shared" si="479"/>
        <v/>
      </c>
      <c r="CG574" s="37" t="str">
        <f t="shared" si="480"/>
        <v/>
      </c>
      <c r="CH574" s="37" t="str">
        <f t="shared" si="481"/>
        <v/>
      </c>
      <c r="CI574" s="37" t="str">
        <f t="shared" si="482"/>
        <v/>
      </c>
    </row>
    <row r="575" spans="1:87" ht="12.75">
      <c r="A575" s="16"/>
      <c r="B575" s="14" t="str">
        <f>'Gene Table'!E574</f>
        <v>RN18S1</v>
      </c>
      <c r="C575" s="14" t="s">
        <v>368</v>
      </c>
      <c r="D575" s="15" t="str">
        <f>IF(SUM('Test Sample Data'!D$3:D$98)&gt;10,IF(AND(ISNUMBER('Test Sample Data'!D574),'Test Sample Data'!D574&lt;$B$1,'Test Sample Data'!D574&gt;0),'Test Sample Data'!D574,$B$1),"")</f>
        <v/>
      </c>
      <c r="E575" s="15" t="str">
        <f>IF(SUM('Test Sample Data'!E$3:E$98)&gt;10,IF(AND(ISNUMBER('Test Sample Data'!E574),'Test Sample Data'!E574&lt;$B$1,'Test Sample Data'!E574&gt;0),'Test Sample Data'!E574,$B$1),"")</f>
        <v/>
      </c>
      <c r="F575" s="15" t="str">
        <f>IF(SUM('Test Sample Data'!F$3:F$98)&gt;10,IF(AND(ISNUMBER('Test Sample Data'!F574),'Test Sample Data'!F574&lt;$B$1,'Test Sample Data'!F574&gt;0),'Test Sample Data'!F574,$B$1),"")</f>
        <v/>
      </c>
      <c r="G575" s="15" t="str">
        <f>IF(SUM('Test Sample Data'!G$3:G$98)&gt;10,IF(AND(ISNUMBER('Test Sample Data'!G574),'Test Sample Data'!G574&lt;$B$1,'Test Sample Data'!G574&gt;0),'Test Sample Data'!G574,$B$1),"")</f>
        <v/>
      </c>
      <c r="H575" s="15" t="str">
        <f>IF(SUM('Test Sample Data'!H$3:H$98)&gt;10,IF(AND(ISNUMBER('Test Sample Data'!H574),'Test Sample Data'!H574&lt;$B$1,'Test Sample Data'!H574&gt;0),'Test Sample Data'!H574,$B$1),"")</f>
        <v/>
      </c>
      <c r="I575" s="15" t="str">
        <f>IF(SUM('Test Sample Data'!I$3:I$98)&gt;10,IF(AND(ISNUMBER('Test Sample Data'!I574),'Test Sample Data'!I574&lt;$B$1,'Test Sample Data'!I574&gt;0),'Test Sample Data'!I574,$B$1),"")</f>
        <v/>
      </c>
      <c r="J575" s="15" t="str">
        <f>IF(SUM('Test Sample Data'!J$3:J$98)&gt;10,IF(AND(ISNUMBER('Test Sample Data'!J574),'Test Sample Data'!J574&lt;$B$1,'Test Sample Data'!J574&gt;0),'Test Sample Data'!J574,$B$1),"")</f>
        <v/>
      </c>
      <c r="K575" s="15" t="str">
        <f>IF(SUM('Test Sample Data'!K$3:K$98)&gt;10,IF(AND(ISNUMBER('Test Sample Data'!K574),'Test Sample Data'!K574&lt;$B$1,'Test Sample Data'!K574&gt;0),'Test Sample Data'!K574,$B$1),"")</f>
        <v/>
      </c>
      <c r="L575" s="15" t="str">
        <f>IF(SUM('Test Sample Data'!L$3:L$98)&gt;10,IF(AND(ISNUMBER('Test Sample Data'!L574),'Test Sample Data'!L574&lt;$B$1,'Test Sample Data'!L574&gt;0),'Test Sample Data'!L574,$B$1),"")</f>
        <v/>
      </c>
      <c r="M575" s="15" t="str">
        <f>IF(SUM('Test Sample Data'!M$3:M$98)&gt;10,IF(AND(ISNUMBER('Test Sample Data'!M574),'Test Sample Data'!M574&lt;$B$1,'Test Sample Data'!M574&gt;0),'Test Sample Data'!M574,$B$1),"")</f>
        <v/>
      </c>
      <c r="N575" s="15" t="str">
        <f>'Gene Table'!E574</f>
        <v>RN18S1</v>
      </c>
      <c r="O575" s="14" t="s">
        <v>368</v>
      </c>
      <c r="P575" s="15" t="str">
        <f>IF(SUM('Control Sample Data'!D$3:D$98)&gt;10,IF(AND(ISNUMBER('Control Sample Data'!D574),'Control Sample Data'!D574&lt;$B$1,'Control Sample Data'!D574&gt;0),'Control Sample Data'!D574,$B$1),"")</f>
        <v/>
      </c>
      <c r="Q575" s="15" t="str">
        <f>IF(SUM('Control Sample Data'!E$3:E$98)&gt;10,IF(AND(ISNUMBER('Control Sample Data'!E574),'Control Sample Data'!E574&lt;$B$1,'Control Sample Data'!E574&gt;0),'Control Sample Data'!E574,$B$1),"")</f>
        <v/>
      </c>
      <c r="R575" s="15" t="str">
        <f>IF(SUM('Control Sample Data'!F$3:F$98)&gt;10,IF(AND(ISNUMBER('Control Sample Data'!F574),'Control Sample Data'!F574&lt;$B$1,'Control Sample Data'!F574&gt;0),'Control Sample Data'!F574,$B$1),"")</f>
        <v/>
      </c>
      <c r="S575" s="15" t="str">
        <f>IF(SUM('Control Sample Data'!G$3:G$98)&gt;10,IF(AND(ISNUMBER('Control Sample Data'!G574),'Control Sample Data'!G574&lt;$B$1,'Control Sample Data'!G574&gt;0),'Control Sample Data'!G574,$B$1),"")</f>
        <v/>
      </c>
      <c r="T575" s="15" t="str">
        <f>IF(SUM('Control Sample Data'!H$3:H$98)&gt;10,IF(AND(ISNUMBER('Control Sample Data'!H574),'Control Sample Data'!H574&lt;$B$1,'Control Sample Data'!H574&gt;0),'Control Sample Data'!H574,$B$1),"")</f>
        <v/>
      </c>
      <c r="U575" s="15" t="str">
        <f>IF(SUM('Control Sample Data'!I$3:I$98)&gt;10,IF(AND(ISNUMBER('Control Sample Data'!I574),'Control Sample Data'!I574&lt;$B$1,'Control Sample Data'!I574&gt;0),'Control Sample Data'!I574,$B$1),"")</f>
        <v/>
      </c>
      <c r="V575" s="15" t="str">
        <f>IF(SUM('Control Sample Data'!J$3:J$98)&gt;10,IF(AND(ISNUMBER('Control Sample Data'!J574),'Control Sample Data'!J574&lt;$B$1,'Control Sample Data'!J574&gt;0),'Control Sample Data'!J574,$B$1),"")</f>
        <v/>
      </c>
      <c r="W575" s="15" t="str">
        <f>IF(SUM('Control Sample Data'!K$3:K$98)&gt;10,IF(AND(ISNUMBER('Control Sample Data'!K574),'Control Sample Data'!K574&lt;$B$1,'Control Sample Data'!K574&gt;0),'Control Sample Data'!K574,$B$1),"")</f>
        <v/>
      </c>
      <c r="X575" s="15" t="str">
        <f>IF(SUM('Control Sample Data'!L$3:L$98)&gt;10,IF(AND(ISNUMBER('Control Sample Data'!L574),'Control Sample Data'!L574&lt;$B$1,'Control Sample Data'!L574&gt;0),'Control Sample Data'!L574,$B$1),"")</f>
        <v/>
      </c>
      <c r="Y575" s="15" t="str">
        <f>IF(SUM('Control Sample Data'!M$3:M$98)&gt;10,IF(AND(ISNUMBER('Control Sample Data'!M574),'Control Sample Data'!M574&lt;$B$1,'Control Sample Data'!M574&gt;0),'Control Sample Data'!M574,$B$1),"")</f>
        <v/>
      </c>
      <c r="AT575" s="34" t="str">
        <f t="shared" si="483"/>
        <v/>
      </c>
      <c r="AU575" s="34" t="str">
        <f t="shared" si="484"/>
        <v/>
      </c>
      <c r="AV575" s="34" t="str">
        <f t="shared" si="485"/>
        <v/>
      </c>
      <c r="AW575" s="34" t="str">
        <f t="shared" si="486"/>
        <v/>
      </c>
      <c r="AX575" s="34" t="str">
        <f t="shared" si="487"/>
        <v/>
      </c>
      <c r="AY575" s="34" t="str">
        <f t="shared" si="488"/>
        <v/>
      </c>
      <c r="AZ575" s="34" t="str">
        <f t="shared" si="489"/>
        <v/>
      </c>
      <c r="BA575" s="34" t="str">
        <f t="shared" si="490"/>
        <v/>
      </c>
      <c r="BB575" s="34" t="str">
        <f t="shared" si="491"/>
        <v/>
      </c>
      <c r="BC575" s="34" t="str">
        <f t="shared" si="492"/>
        <v/>
      </c>
      <c r="BD575" s="34" t="str">
        <f t="shared" si="493"/>
        <v/>
      </c>
      <c r="BE575" s="34" t="str">
        <f t="shared" si="494"/>
        <v/>
      </c>
      <c r="BF575" s="34" t="str">
        <f t="shared" si="495"/>
        <v/>
      </c>
      <c r="BG575" s="34" t="str">
        <f t="shared" si="496"/>
        <v/>
      </c>
      <c r="BH575" s="34" t="str">
        <f t="shared" si="497"/>
        <v/>
      </c>
      <c r="BI575" s="34" t="str">
        <f t="shared" si="498"/>
        <v/>
      </c>
      <c r="BJ575" s="34" t="str">
        <f t="shared" si="499"/>
        <v/>
      </c>
      <c r="BK575" s="34" t="str">
        <f t="shared" si="500"/>
        <v/>
      </c>
      <c r="BL575" s="34" t="str">
        <f t="shared" si="501"/>
        <v/>
      </c>
      <c r="BM575" s="34" t="str">
        <f t="shared" si="502"/>
        <v/>
      </c>
      <c r="BN575" s="36" t="e">
        <f t="shared" si="461"/>
        <v>#DIV/0!</v>
      </c>
      <c r="BO575" s="36" t="e">
        <f t="shared" si="462"/>
        <v>#DIV/0!</v>
      </c>
      <c r="BP575" s="37" t="str">
        <f t="shared" si="463"/>
        <v/>
      </c>
      <c r="BQ575" s="37" t="str">
        <f t="shared" si="464"/>
        <v/>
      </c>
      <c r="BR575" s="37" t="str">
        <f t="shared" si="465"/>
        <v/>
      </c>
      <c r="BS575" s="37" t="str">
        <f t="shared" si="466"/>
        <v/>
      </c>
      <c r="BT575" s="37" t="str">
        <f t="shared" si="467"/>
        <v/>
      </c>
      <c r="BU575" s="37" t="str">
        <f t="shared" si="468"/>
        <v/>
      </c>
      <c r="BV575" s="37" t="str">
        <f t="shared" si="469"/>
        <v/>
      </c>
      <c r="BW575" s="37" t="str">
        <f t="shared" si="470"/>
        <v/>
      </c>
      <c r="BX575" s="37" t="str">
        <f t="shared" si="471"/>
        <v/>
      </c>
      <c r="BY575" s="37" t="str">
        <f t="shared" si="472"/>
        <v/>
      </c>
      <c r="BZ575" s="37" t="str">
        <f t="shared" si="473"/>
        <v/>
      </c>
      <c r="CA575" s="37" t="str">
        <f t="shared" si="474"/>
        <v/>
      </c>
      <c r="CB575" s="37" t="str">
        <f t="shared" si="475"/>
        <v/>
      </c>
      <c r="CC575" s="37" t="str">
        <f t="shared" si="476"/>
        <v/>
      </c>
      <c r="CD575" s="37" t="str">
        <f t="shared" si="477"/>
        <v/>
      </c>
      <c r="CE575" s="37" t="str">
        <f t="shared" si="478"/>
        <v/>
      </c>
      <c r="CF575" s="37" t="str">
        <f t="shared" si="479"/>
        <v/>
      </c>
      <c r="CG575" s="37" t="str">
        <f t="shared" si="480"/>
        <v/>
      </c>
      <c r="CH575" s="37" t="str">
        <f t="shared" si="481"/>
        <v/>
      </c>
      <c r="CI575" s="37" t="str">
        <f t="shared" si="482"/>
        <v/>
      </c>
    </row>
    <row r="576" spans="1:87" ht="12.75">
      <c r="A576" s="16"/>
      <c r="B576" s="14" t="str">
        <f>'Gene Table'!E575</f>
        <v>RT</v>
      </c>
      <c r="C576" s="14" t="s">
        <v>372</v>
      </c>
      <c r="D576" s="15" t="str">
        <f>IF(SUM('Test Sample Data'!D$3:D$98)&gt;10,IF(AND(ISNUMBER('Test Sample Data'!D575),'Test Sample Data'!D575&lt;$B$1,'Test Sample Data'!D575&gt;0),'Test Sample Data'!D575,$B$1),"")</f>
        <v/>
      </c>
      <c r="E576" s="15" t="str">
        <f>IF(SUM('Test Sample Data'!E$3:E$98)&gt;10,IF(AND(ISNUMBER('Test Sample Data'!E575),'Test Sample Data'!E575&lt;$B$1,'Test Sample Data'!E575&gt;0),'Test Sample Data'!E575,$B$1),"")</f>
        <v/>
      </c>
      <c r="F576" s="15" t="str">
        <f>IF(SUM('Test Sample Data'!F$3:F$98)&gt;10,IF(AND(ISNUMBER('Test Sample Data'!F575),'Test Sample Data'!F575&lt;$B$1,'Test Sample Data'!F575&gt;0),'Test Sample Data'!F575,$B$1),"")</f>
        <v/>
      </c>
      <c r="G576" s="15" t="str">
        <f>IF(SUM('Test Sample Data'!G$3:G$98)&gt;10,IF(AND(ISNUMBER('Test Sample Data'!G575),'Test Sample Data'!G575&lt;$B$1,'Test Sample Data'!G575&gt;0),'Test Sample Data'!G575,$B$1),"")</f>
        <v/>
      </c>
      <c r="H576" s="15" t="str">
        <f>IF(SUM('Test Sample Data'!H$3:H$98)&gt;10,IF(AND(ISNUMBER('Test Sample Data'!H575),'Test Sample Data'!H575&lt;$B$1,'Test Sample Data'!H575&gt;0),'Test Sample Data'!H575,$B$1),"")</f>
        <v/>
      </c>
      <c r="I576" s="15" t="str">
        <f>IF(SUM('Test Sample Data'!I$3:I$98)&gt;10,IF(AND(ISNUMBER('Test Sample Data'!I575),'Test Sample Data'!I575&lt;$B$1,'Test Sample Data'!I575&gt;0),'Test Sample Data'!I575,$B$1),"")</f>
        <v/>
      </c>
      <c r="J576" s="15" t="str">
        <f>IF(SUM('Test Sample Data'!J$3:J$98)&gt;10,IF(AND(ISNUMBER('Test Sample Data'!J575),'Test Sample Data'!J575&lt;$B$1,'Test Sample Data'!J575&gt;0),'Test Sample Data'!J575,$B$1),"")</f>
        <v/>
      </c>
      <c r="K576" s="15" t="str">
        <f>IF(SUM('Test Sample Data'!K$3:K$98)&gt;10,IF(AND(ISNUMBER('Test Sample Data'!K575),'Test Sample Data'!K575&lt;$B$1,'Test Sample Data'!K575&gt;0),'Test Sample Data'!K575,$B$1),"")</f>
        <v/>
      </c>
      <c r="L576" s="15" t="str">
        <f>IF(SUM('Test Sample Data'!L$3:L$98)&gt;10,IF(AND(ISNUMBER('Test Sample Data'!L575),'Test Sample Data'!L575&lt;$B$1,'Test Sample Data'!L575&gt;0),'Test Sample Data'!L575,$B$1),"")</f>
        <v/>
      </c>
      <c r="M576" s="15" t="str">
        <f>IF(SUM('Test Sample Data'!M$3:M$98)&gt;10,IF(AND(ISNUMBER('Test Sample Data'!M575),'Test Sample Data'!M575&lt;$B$1,'Test Sample Data'!M575&gt;0),'Test Sample Data'!M575,$B$1),"")</f>
        <v/>
      </c>
      <c r="N576" s="15" t="str">
        <f>'Gene Table'!E575</f>
        <v>RT</v>
      </c>
      <c r="O576" s="14" t="s">
        <v>372</v>
      </c>
      <c r="P576" s="15" t="str">
        <f>IF(SUM('Control Sample Data'!D$3:D$98)&gt;10,IF(AND(ISNUMBER('Control Sample Data'!D575),'Control Sample Data'!D575&lt;$B$1,'Control Sample Data'!D575&gt;0),'Control Sample Data'!D575,$B$1),"")</f>
        <v/>
      </c>
      <c r="Q576" s="15" t="str">
        <f>IF(SUM('Control Sample Data'!E$3:E$98)&gt;10,IF(AND(ISNUMBER('Control Sample Data'!E575),'Control Sample Data'!E575&lt;$B$1,'Control Sample Data'!E575&gt;0),'Control Sample Data'!E575,$B$1),"")</f>
        <v/>
      </c>
      <c r="R576" s="15" t="str">
        <f>IF(SUM('Control Sample Data'!F$3:F$98)&gt;10,IF(AND(ISNUMBER('Control Sample Data'!F575),'Control Sample Data'!F575&lt;$B$1,'Control Sample Data'!F575&gt;0),'Control Sample Data'!F575,$B$1),"")</f>
        <v/>
      </c>
      <c r="S576" s="15" t="str">
        <f>IF(SUM('Control Sample Data'!G$3:G$98)&gt;10,IF(AND(ISNUMBER('Control Sample Data'!G575),'Control Sample Data'!G575&lt;$B$1,'Control Sample Data'!G575&gt;0),'Control Sample Data'!G575,$B$1),"")</f>
        <v/>
      </c>
      <c r="T576" s="15" t="str">
        <f>IF(SUM('Control Sample Data'!H$3:H$98)&gt;10,IF(AND(ISNUMBER('Control Sample Data'!H575),'Control Sample Data'!H575&lt;$B$1,'Control Sample Data'!H575&gt;0),'Control Sample Data'!H575,$B$1),"")</f>
        <v/>
      </c>
      <c r="U576" s="15" t="str">
        <f>IF(SUM('Control Sample Data'!I$3:I$98)&gt;10,IF(AND(ISNUMBER('Control Sample Data'!I575),'Control Sample Data'!I575&lt;$B$1,'Control Sample Data'!I575&gt;0),'Control Sample Data'!I575,$B$1),"")</f>
        <v/>
      </c>
      <c r="V576" s="15" t="str">
        <f>IF(SUM('Control Sample Data'!J$3:J$98)&gt;10,IF(AND(ISNUMBER('Control Sample Data'!J575),'Control Sample Data'!J575&lt;$B$1,'Control Sample Data'!J575&gt;0),'Control Sample Data'!J575,$B$1),"")</f>
        <v/>
      </c>
      <c r="W576" s="15" t="str">
        <f>IF(SUM('Control Sample Data'!K$3:K$98)&gt;10,IF(AND(ISNUMBER('Control Sample Data'!K575),'Control Sample Data'!K575&lt;$B$1,'Control Sample Data'!K575&gt;0),'Control Sample Data'!K575,$B$1),"")</f>
        <v/>
      </c>
      <c r="X576" s="15" t="str">
        <f>IF(SUM('Control Sample Data'!L$3:L$98)&gt;10,IF(AND(ISNUMBER('Control Sample Data'!L575),'Control Sample Data'!L575&lt;$B$1,'Control Sample Data'!L575&gt;0),'Control Sample Data'!L575,$B$1),"")</f>
        <v/>
      </c>
      <c r="Y576" s="15" t="str">
        <f>IF(SUM('Control Sample Data'!M$3:M$98)&gt;10,IF(AND(ISNUMBER('Control Sample Data'!M575),'Control Sample Data'!M575&lt;$B$1,'Control Sample Data'!M575&gt;0),'Control Sample Data'!M575,$B$1),"")</f>
        <v/>
      </c>
      <c r="AT576" s="34" t="str">
        <f t="shared" si="483"/>
        <v/>
      </c>
      <c r="AU576" s="34" t="str">
        <f t="shared" si="484"/>
        <v/>
      </c>
      <c r="AV576" s="34" t="str">
        <f t="shared" si="485"/>
        <v/>
      </c>
      <c r="AW576" s="34" t="str">
        <f t="shared" si="486"/>
        <v/>
      </c>
      <c r="AX576" s="34" t="str">
        <f t="shared" si="487"/>
        <v/>
      </c>
      <c r="AY576" s="34" t="str">
        <f t="shared" si="488"/>
        <v/>
      </c>
      <c r="AZ576" s="34" t="str">
        <f t="shared" si="489"/>
        <v/>
      </c>
      <c r="BA576" s="34" t="str">
        <f t="shared" si="490"/>
        <v/>
      </c>
      <c r="BB576" s="34" t="str">
        <f t="shared" si="491"/>
        <v/>
      </c>
      <c r="BC576" s="34" t="str">
        <f t="shared" si="492"/>
        <v/>
      </c>
      <c r="BD576" s="34" t="str">
        <f t="shared" si="493"/>
        <v/>
      </c>
      <c r="BE576" s="34" t="str">
        <f t="shared" si="494"/>
        <v/>
      </c>
      <c r="BF576" s="34" t="str">
        <f t="shared" si="495"/>
        <v/>
      </c>
      <c r="BG576" s="34" t="str">
        <f t="shared" si="496"/>
        <v/>
      </c>
      <c r="BH576" s="34" t="str">
        <f t="shared" si="497"/>
        <v/>
      </c>
      <c r="BI576" s="34" t="str">
        <f t="shared" si="498"/>
        <v/>
      </c>
      <c r="BJ576" s="34" t="str">
        <f t="shared" si="499"/>
        <v/>
      </c>
      <c r="BK576" s="34" t="str">
        <f t="shared" si="500"/>
        <v/>
      </c>
      <c r="BL576" s="34" t="str">
        <f t="shared" si="501"/>
        <v/>
      </c>
      <c r="BM576" s="34" t="str">
        <f t="shared" si="502"/>
        <v/>
      </c>
      <c r="BN576" s="36" t="e">
        <f t="shared" si="461"/>
        <v>#DIV/0!</v>
      </c>
      <c r="BO576" s="36" t="e">
        <f t="shared" si="462"/>
        <v>#DIV/0!</v>
      </c>
      <c r="BP576" s="37" t="str">
        <f t="shared" si="463"/>
        <v/>
      </c>
      <c r="BQ576" s="37" t="str">
        <f t="shared" si="464"/>
        <v/>
      </c>
      <c r="BR576" s="37" t="str">
        <f t="shared" si="465"/>
        <v/>
      </c>
      <c r="BS576" s="37" t="str">
        <f t="shared" si="466"/>
        <v/>
      </c>
      <c r="BT576" s="37" t="str">
        <f t="shared" si="467"/>
        <v/>
      </c>
      <c r="BU576" s="37" t="str">
        <f t="shared" si="468"/>
        <v/>
      </c>
      <c r="BV576" s="37" t="str">
        <f t="shared" si="469"/>
        <v/>
      </c>
      <c r="BW576" s="37" t="str">
        <f t="shared" si="470"/>
        <v/>
      </c>
      <c r="BX576" s="37" t="str">
        <f t="shared" si="471"/>
        <v/>
      </c>
      <c r="BY576" s="37" t="str">
        <f t="shared" si="472"/>
        <v/>
      </c>
      <c r="BZ576" s="37" t="str">
        <f t="shared" si="473"/>
        <v/>
      </c>
      <c r="CA576" s="37" t="str">
        <f t="shared" si="474"/>
        <v/>
      </c>
      <c r="CB576" s="37" t="str">
        <f t="shared" si="475"/>
        <v/>
      </c>
      <c r="CC576" s="37" t="str">
        <f t="shared" si="476"/>
        <v/>
      </c>
      <c r="CD576" s="37" t="str">
        <f t="shared" si="477"/>
        <v/>
      </c>
      <c r="CE576" s="37" t="str">
        <f t="shared" si="478"/>
        <v/>
      </c>
      <c r="CF576" s="37" t="str">
        <f t="shared" si="479"/>
        <v/>
      </c>
      <c r="CG576" s="37" t="str">
        <f t="shared" si="480"/>
        <v/>
      </c>
      <c r="CH576" s="37" t="str">
        <f t="shared" si="481"/>
        <v/>
      </c>
      <c r="CI576" s="37" t="str">
        <f t="shared" si="482"/>
        <v/>
      </c>
    </row>
    <row r="577" spans="1:87" ht="12.75">
      <c r="A577" s="16"/>
      <c r="B577" s="14" t="str">
        <f>'Gene Table'!E576</f>
        <v>RT</v>
      </c>
      <c r="C577" s="14" t="s">
        <v>374</v>
      </c>
      <c r="D577" s="15" t="str">
        <f>IF(SUM('Test Sample Data'!D$3:D$98)&gt;10,IF(AND(ISNUMBER('Test Sample Data'!D576),'Test Sample Data'!D576&lt;$B$1,'Test Sample Data'!D576&gt;0),'Test Sample Data'!D576,$B$1),"")</f>
        <v/>
      </c>
      <c r="E577" s="15" t="str">
        <f>IF(SUM('Test Sample Data'!E$3:E$98)&gt;10,IF(AND(ISNUMBER('Test Sample Data'!E576),'Test Sample Data'!E576&lt;$B$1,'Test Sample Data'!E576&gt;0),'Test Sample Data'!E576,$B$1),"")</f>
        <v/>
      </c>
      <c r="F577" s="15" t="str">
        <f>IF(SUM('Test Sample Data'!F$3:F$98)&gt;10,IF(AND(ISNUMBER('Test Sample Data'!F576),'Test Sample Data'!F576&lt;$B$1,'Test Sample Data'!F576&gt;0),'Test Sample Data'!F576,$B$1),"")</f>
        <v/>
      </c>
      <c r="G577" s="15" t="str">
        <f>IF(SUM('Test Sample Data'!G$3:G$98)&gt;10,IF(AND(ISNUMBER('Test Sample Data'!G576),'Test Sample Data'!G576&lt;$B$1,'Test Sample Data'!G576&gt;0),'Test Sample Data'!G576,$B$1),"")</f>
        <v/>
      </c>
      <c r="H577" s="15" t="str">
        <f>IF(SUM('Test Sample Data'!H$3:H$98)&gt;10,IF(AND(ISNUMBER('Test Sample Data'!H576),'Test Sample Data'!H576&lt;$B$1,'Test Sample Data'!H576&gt;0),'Test Sample Data'!H576,$B$1),"")</f>
        <v/>
      </c>
      <c r="I577" s="15" t="str">
        <f>IF(SUM('Test Sample Data'!I$3:I$98)&gt;10,IF(AND(ISNUMBER('Test Sample Data'!I576),'Test Sample Data'!I576&lt;$B$1,'Test Sample Data'!I576&gt;0),'Test Sample Data'!I576,$B$1),"")</f>
        <v/>
      </c>
      <c r="J577" s="15" t="str">
        <f>IF(SUM('Test Sample Data'!J$3:J$98)&gt;10,IF(AND(ISNUMBER('Test Sample Data'!J576),'Test Sample Data'!J576&lt;$B$1,'Test Sample Data'!J576&gt;0),'Test Sample Data'!J576,$B$1),"")</f>
        <v/>
      </c>
      <c r="K577" s="15" t="str">
        <f>IF(SUM('Test Sample Data'!K$3:K$98)&gt;10,IF(AND(ISNUMBER('Test Sample Data'!K576),'Test Sample Data'!K576&lt;$B$1,'Test Sample Data'!K576&gt;0),'Test Sample Data'!K576,$B$1),"")</f>
        <v/>
      </c>
      <c r="L577" s="15" t="str">
        <f>IF(SUM('Test Sample Data'!L$3:L$98)&gt;10,IF(AND(ISNUMBER('Test Sample Data'!L576),'Test Sample Data'!L576&lt;$B$1,'Test Sample Data'!L576&gt;0),'Test Sample Data'!L576,$B$1),"")</f>
        <v/>
      </c>
      <c r="M577" s="15" t="str">
        <f>IF(SUM('Test Sample Data'!M$3:M$98)&gt;10,IF(AND(ISNUMBER('Test Sample Data'!M576),'Test Sample Data'!M576&lt;$B$1,'Test Sample Data'!M576&gt;0),'Test Sample Data'!M576,$B$1),"")</f>
        <v/>
      </c>
      <c r="N577" s="15" t="str">
        <f>'Gene Table'!E576</f>
        <v>RT</v>
      </c>
      <c r="O577" s="14" t="s">
        <v>374</v>
      </c>
      <c r="P577" s="15" t="str">
        <f>IF(SUM('Control Sample Data'!D$3:D$98)&gt;10,IF(AND(ISNUMBER('Control Sample Data'!D576),'Control Sample Data'!D576&lt;$B$1,'Control Sample Data'!D576&gt;0),'Control Sample Data'!D576,$B$1),"")</f>
        <v/>
      </c>
      <c r="Q577" s="15" t="str">
        <f>IF(SUM('Control Sample Data'!E$3:E$98)&gt;10,IF(AND(ISNUMBER('Control Sample Data'!E576),'Control Sample Data'!E576&lt;$B$1,'Control Sample Data'!E576&gt;0),'Control Sample Data'!E576,$B$1),"")</f>
        <v/>
      </c>
      <c r="R577" s="15" t="str">
        <f>IF(SUM('Control Sample Data'!F$3:F$98)&gt;10,IF(AND(ISNUMBER('Control Sample Data'!F576),'Control Sample Data'!F576&lt;$B$1,'Control Sample Data'!F576&gt;0),'Control Sample Data'!F576,$B$1),"")</f>
        <v/>
      </c>
      <c r="S577" s="15" t="str">
        <f>IF(SUM('Control Sample Data'!G$3:G$98)&gt;10,IF(AND(ISNUMBER('Control Sample Data'!G576),'Control Sample Data'!G576&lt;$B$1,'Control Sample Data'!G576&gt;0),'Control Sample Data'!G576,$B$1),"")</f>
        <v/>
      </c>
      <c r="T577" s="15" t="str">
        <f>IF(SUM('Control Sample Data'!H$3:H$98)&gt;10,IF(AND(ISNUMBER('Control Sample Data'!H576),'Control Sample Data'!H576&lt;$B$1,'Control Sample Data'!H576&gt;0),'Control Sample Data'!H576,$B$1),"")</f>
        <v/>
      </c>
      <c r="U577" s="15" t="str">
        <f>IF(SUM('Control Sample Data'!I$3:I$98)&gt;10,IF(AND(ISNUMBER('Control Sample Data'!I576),'Control Sample Data'!I576&lt;$B$1,'Control Sample Data'!I576&gt;0),'Control Sample Data'!I576,$B$1),"")</f>
        <v/>
      </c>
      <c r="V577" s="15" t="str">
        <f>IF(SUM('Control Sample Data'!J$3:J$98)&gt;10,IF(AND(ISNUMBER('Control Sample Data'!J576),'Control Sample Data'!J576&lt;$B$1,'Control Sample Data'!J576&gt;0),'Control Sample Data'!J576,$B$1),"")</f>
        <v/>
      </c>
      <c r="W577" s="15" t="str">
        <f>IF(SUM('Control Sample Data'!K$3:K$98)&gt;10,IF(AND(ISNUMBER('Control Sample Data'!K576),'Control Sample Data'!K576&lt;$B$1,'Control Sample Data'!K576&gt;0),'Control Sample Data'!K576,$B$1),"")</f>
        <v/>
      </c>
      <c r="X577" s="15" t="str">
        <f>IF(SUM('Control Sample Data'!L$3:L$98)&gt;10,IF(AND(ISNUMBER('Control Sample Data'!L576),'Control Sample Data'!L576&lt;$B$1,'Control Sample Data'!L576&gt;0),'Control Sample Data'!L576,$B$1),"")</f>
        <v/>
      </c>
      <c r="Y577" s="15" t="str">
        <f>IF(SUM('Control Sample Data'!M$3:M$98)&gt;10,IF(AND(ISNUMBER('Control Sample Data'!M576),'Control Sample Data'!M576&lt;$B$1,'Control Sample Data'!M576&gt;0),'Control Sample Data'!M576,$B$1),"")</f>
        <v/>
      </c>
      <c r="AT577" s="34" t="str">
        <f t="shared" si="483"/>
        <v/>
      </c>
      <c r="AU577" s="34" t="str">
        <f t="shared" si="484"/>
        <v/>
      </c>
      <c r="AV577" s="34" t="str">
        <f t="shared" si="485"/>
        <v/>
      </c>
      <c r="AW577" s="34" t="str">
        <f t="shared" si="486"/>
        <v/>
      </c>
      <c r="AX577" s="34" t="str">
        <f t="shared" si="487"/>
        <v/>
      </c>
      <c r="AY577" s="34" t="str">
        <f t="shared" si="488"/>
        <v/>
      </c>
      <c r="AZ577" s="34" t="str">
        <f t="shared" si="489"/>
        <v/>
      </c>
      <c r="BA577" s="34" t="str">
        <f t="shared" si="490"/>
        <v/>
      </c>
      <c r="BB577" s="34" t="str">
        <f t="shared" si="491"/>
        <v/>
      </c>
      <c r="BC577" s="34" t="str">
        <f t="shared" si="492"/>
        <v/>
      </c>
      <c r="BD577" s="34" t="str">
        <f t="shared" si="493"/>
        <v/>
      </c>
      <c r="BE577" s="34" t="str">
        <f t="shared" si="494"/>
        <v/>
      </c>
      <c r="BF577" s="34" t="str">
        <f t="shared" si="495"/>
        <v/>
      </c>
      <c r="BG577" s="34" t="str">
        <f t="shared" si="496"/>
        <v/>
      </c>
      <c r="BH577" s="34" t="str">
        <f t="shared" si="497"/>
        <v/>
      </c>
      <c r="BI577" s="34" t="str">
        <f t="shared" si="498"/>
        <v/>
      </c>
      <c r="BJ577" s="34" t="str">
        <f t="shared" si="499"/>
        <v/>
      </c>
      <c r="BK577" s="34" t="str">
        <f t="shared" si="500"/>
        <v/>
      </c>
      <c r="BL577" s="34" t="str">
        <f t="shared" si="501"/>
        <v/>
      </c>
      <c r="BM577" s="34" t="str">
        <f t="shared" si="502"/>
        <v/>
      </c>
      <c r="BN577" s="36" t="e">
        <f t="shared" si="461"/>
        <v>#DIV/0!</v>
      </c>
      <c r="BO577" s="36" t="e">
        <f t="shared" si="462"/>
        <v>#DIV/0!</v>
      </c>
      <c r="BP577" s="37" t="str">
        <f t="shared" si="463"/>
        <v/>
      </c>
      <c r="BQ577" s="37" t="str">
        <f t="shared" si="464"/>
        <v/>
      </c>
      <c r="BR577" s="37" t="str">
        <f t="shared" si="465"/>
        <v/>
      </c>
      <c r="BS577" s="37" t="str">
        <f t="shared" si="466"/>
        <v/>
      </c>
      <c r="BT577" s="37" t="str">
        <f t="shared" si="467"/>
        <v/>
      </c>
      <c r="BU577" s="37" t="str">
        <f t="shared" si="468"/>
        <v/>
      </c>
      <c r="BV577" s="37" t="str">
        <f t="shared" si="469"/>
        <v/>
      </c>
      <c r="BW577" s="37" t="str">
        <f t="shared" si="470"/>
        <v/>
      </c>
      <c r="BX577" s="37" t="str">
        <f t="shared" si="471"/>
        <v/>
      </c>
      <c r="BY577" s="37" t="str">
        <f t="shared" si="472"/>
        <v/>
      </c>
      <c r="BZ577" s="37" t="str">
        <f t="shared" si="473"/>
        <v/>
      </c>
      <c r="CA577" s="37" t="str">
        <f t="shared" si="474"/>
        <v/>
      </c>
      <c r="CB577" s="37" t="str">
        <f t="shared" si="475"/>
        <v/>
      </c>
      <c r="CC577" s="37" t="str">
        <f t="shared" si="476"/>
        <v/>
      </c>
      <c r="CD577" s="37" t="str">
        <f t="shared" si="477"/>
        <v/>
      </c>
      <c r="CE577" s="37" t="str">
        <f t="shared" si="478"/>
        <v/>
      </c>
      <c r="CF577" s="37" t="str">
        <f t="shared" si="479"/>
        <v/>
      </c>
      <c r="CG577" s="37" t="str">
        <f t="shared" si="480"/>
        <v/>
      </c>
      <c r="CH577" s="37" t="str">
        <f t="shared" si="481"/>
        <v/>
      </c>
      <c r="CI577" s="37" t="str">
        <f t="shared" si="482"/>
        <v/>
      </c>
    </row>
    <row r="578" spans="1:87" ht="12.75">
      <c r="A578" s="16"/>
      <c r="B578" s="14" t="str">
        <f>'Gene Table'!E577</f>
        <v>PCR</v>
      </c>
      <c r="C578" s="14" t="s">
        <v>375</v>
      </c>
      <c r="D578" s="15" t="str">
        <f>IF(SUM('Test Sample Data'!D$3:D$98)&gt;10,IF(AND(ISNUMBER('Test Sample Data'!D577),'Test Sample Data'!D577&lt;$B$1,'Test Sample Data'!D577&gt;0),'Test Sample Data'!D577,$B$1),"")</f>
        <v/>
      </c>
      <c r="E578" s="15" t="str">
        <f>IF(SUM('Test Sample Data'!E$3:E$98)&gt;10,IF(AND(ISNUMBER('Test Sample Data'!E577),'Test Sample Data'!E577&lt;$B$1,'Test Sample Data'!E577&gt;0),'Test Sample Data'!E577,$B$1),"")</f>
        <v/>
      </c>
      <c r="F578" s="15" t="str">
        <f>IF(SUM('Test Sample Data'!F$3:F$98)&gt;10,IF(AND(ISNUMBER('Test Sample Data'!F577),'Test Sample Data'!F577&lt;$B$1,'Test Sample Data'!F577&gt;0),'Test Sample Data'!F577,$B$1),"")</f>
        <v/>
      </c>
      <c r="G578" s="15" t="str">
        <f>IF(SUM('Test Sample Data'!G$3:G$98)&gt;10,IF(AND(ISNUMBER('Test Sample Data'!G577),'Test Sample Data'!G577&lt;$B$1,'Test Sample Data'!G577&gt;0),'Test Sample Data'!G577,$B$1),"")</f>
        <v/>
      </c>
      <c r="H578" s="15" t="str">
        <f>IF(SUM('Test Sample Data'!H$3:H$98)&gt;10,IF(AND(ISNUMBER('Test Sample Data'!H577),'Test Sample Data'!H577&lt;$B$1,'Test Sample Data'!H577&gt;0),'Test Sample Data'!H577,$B$1),"")</f>
        <v/>
      </c>
      <c r="I578" s="15" t="str">
        <f>IF(SUM('Test Sample Data'!I$3:I$98)&gt;10,IF(AND(ISNUMBER('Test Sample Data'!I577),'Test Sample Data'!I577&lt;$B$1,'Test Sample Data'!I577&gt;0),'Test Sample Data'!I577,$B$1),"")</f>
        <v/>
      </c>
      <c r="J578" s="15" t="str">
        <f>IF(SUM('Test Sample Data'!J$3:J$98)&gt;10,IF(AND(ISNUMBER('Test Sample Data'!J577),'Test Sample Data'!J577&lt;$B$1,'Test Sample Data'!J577&gt;0),'Test Sample Data'!J577,$B$1),"")</f>
        <v/>
      </c>
      <c r="K578" s="15" t="str">
        <f>IF(SUM('Test Sample Data'!K$3:K$98)&gt;10,IF(AND(ISNUMBER('Test Sample Data'!K577),'Test Sample Data'!K577&lt;$B$1,'Test Sample Data'!K577&gt;0),'Test Sample Data'!K577,$B$1),"")</f>
        <v/>
      </c>
      <c r="L578" s="15" t="str">
        <f>IF(SUM('Test Sample Data'!L$3:L$98)&gt;10,IF(AND(ISNUMBER('Test Sample Data'!L577),'Test Sample Data'!L577&lt;$B$1,'Test Sample Data'!L577&gt;0),'Test Sample Data'!L577,$B$1),"")</f>
        <v/>
      </c>
      <c r="M578" s="15" t="str">
        <f>IF(SUM('Test Sample Data'!M$3:M$98)&gt;10,IF(AND(ISNUMBER('Test Sample Data'!M577),'Test Sample Data'!M577&lt;$B$1,'Test Sample Data'!M577&gt;0),'Test Sample Data'!M577,$B$1),"")</f>
        <v/>
      </c>
      <c r="N578" s="15" t="str">
        <f>'Gene Table'!E577</f>
        <v>PCR</v>
      </c>
      <c r="O578" s="14" t="s">
        <v>375</v>
      </c>
      <c r="P578" s="15" t="str">
        <f>IF(SUM('Control Sample Data'!D$3:D$98)&gt;10,IF(AND(ISNUMBER('Control Sample Data'!D577),'Control Sample Data'!D577&lt;$B$1,'Control Sample Data'!D577&gt;0),'Control Sample Data'!D577,$B$1),"")</f>
        <v/>
      </c>
      <c r="Q578" s="15" t="str">
        <f>IF(SUM('Control Sample Data'!E$3:E$98)&gt;10,IF(AND(ISNUMBER('Control Sample Data'!E577),'Control Sample Data'!E577&lt;$B$1,'Control Sample Data'!E577&gt;0),'Control Sample Data'!E577,$B$1),"")</f>
        <v/>
      </c>
      <c r="R578" s="15" t="str">
        <f>IF(SUM('Control Sample Data'!F$3:F$98)&gt;10,IF(AND(ISNUMBER('Control Sample Data'!F577),'Control Sample Data'!F577&lt;$B$1,'Control Sample Data'!F577&gt;0),'Control Sample Data'!F577,$B$1),"")</f>
        <v/>
      </c>
      <c r="S578" s="15" t="str">
        <f>IF(SUM('Control Sample Data'!G$3:G$98)&gt;10,IF(AND(ISNUMBER('Control Sample Data'!G577),'Control Sample Data'!G577&lt;$B$1,'Control Sample Data'!G577&gt;0),'Control Sample Data'!G577,$B$1),"")</f>
        <v/>
      </c>
      <c r="T578" s="15" t="str">
        <f>IF(SUM('Control Sample Data'!H$3:H$98)&gt;10,IF(AND(ISNUMBER('Control Sample Data'!H577),'Control Sample Data'!H577&lt;$B$1,'Control Sample Data'!H577&gt;0),'Control Sample Data'!H577,$B$1),"")</f>
        <v/>
      </c>
      <c r="U578" s="15" t="str">
        <f>IF(SUM('Control Sample Data'!I$3:I$98)&gt;10,IF(AND(ISNUMBER('Control Sample Data'!I577),'Control Sample Data'!I577&lt;$B$1,'Control Sample Data'!I577&gt;0),'Control Sample Data'!I577,$B$1),"")</f>
        <v/>
      </c>
      <c r="V578" s="15" t="str">
        <f>IF(SUM('Control Sample Data'!J$3:J$98)&gt;10,IF(AND(ISNUMBER('Control Sample Data'!J577),'Control Sample Data'!J577&lt;$B$1,'Control Sample Data'!J577&gt;0),'Control Sample Data'!J577,$B$1),"")</f>
        <v/>
      </c>
      <c r="W578" s="15" t="str">
        <f>IF(SUM('Control Sample Data'!K$3:K$98)&gt;10,IF(AND(ISNUMBER('Control Sample Data'!K577),'Control Sample Data'!K577&lt;$B$1,'Control Sample Data'!K577&gt;0),'Control Sample Data'!K577,$B$1),"")</f>
        <v/>
      </c>
      <c r="X578" s="15" t="str">
        <f>IF(SUM('Control Sample Data'!L$3:L$98)&gt;10,IF(AND(ISNUMBER('Control Sample Data'!L577),'Control Sample Data'!L577&lt;$B$1,'Control Sample Data'!L577&gt;0),'Control Sample Data'!L577,$B$1),"")</f>
        <v/>
      </c>
      <c r="Y578" s="15" t="str">
        <f>IF(SUM('Control Sample Data'!M$3:M$98)&gt;10,IF(AND(ISNUMBER('Control Sample Data'!M577),'Control Sample Data'!M577&lt;$B$1,'Control Sample Data'!M577&gt;0),'Control Sample Data'!M577,$B$1),"")</f>
        <v/>
      </c>
      <c r="AT578" s="34" t="str">
        <f t="shared" si="483"/>
        <v/>
      </c>
      <c r="AU578" s="34" t="str">
        <f t="shared" si="484"/>
        <v/>
      </c>
      <c r="AV578" s="34" t="str">
        <f t="shared" si="485"/>
        <v/>
      </c>
      <c r="AW578" s="34" t="str">
        <f t="shared" si="486"/>
        <v/>
      </c>
      <c r="AX578" s="34" t="str">
        <f t="shared" si="487"/>
        <v/>
      </c>
      <c r="AY578" s="34" t="str">
        <f t="shared" si="488"/>
        <v/>
      </c>
      <c r="AZ578" s="34" t="str">
        <f t="shared" si="489"/>
        <v/>
      </c>
      <c r="BA578" s="34" t="str">
        <f t="shared" si="490"/>
        <v/>
      </c>
      <c r="BB578" s="34" t="str">
        <f t="shared" si="491"/>
        <v/>
      </c>
      <c r="BC578" s="34" t="str">
        <f t="shared" si="492"/>
        <v/>
      </c>
      <c r="BD578" s="34" t="str">
        <f t="shared" si="493"/>
        <v/>
      </c>
      <c r="BE578" s="34" t="str">
        <f t="shared" si="494"/>
        <v/>
      </c>
      <c r="BF578" s="34" t="str">
        <f t="shared" si="495"/>
        <v/>
      </c>
      <c r="BG578" s="34" t="str">
        <f t="shared" si="496"/>
        <v/>
      </c>
      <c r="BH578" s="34" t="str">
        <f t="shared" si="497"/>
        <v/>
      </c>
      <c r="BI578" s="34" t="str">
        <f t="shared" si="498"/>
        <v/>
      </c>
      <c r="BJ578" s="34" t="str">
        <f t="shared" si="499"/>
        <v/>
      </c>
      <c r="BK578" s="34" t="str">
        <f t="shared" si="500"/>
        <v/>
      </c>
      <c r="BL578" s="34" t="str">
        <f t="shared" si="501"/>
        <v/>
      </c>
      <c r="BM578" s="34" t="str">
        <f t="shared" si="502"/>
        <v/>
      </c>
      <c r="BN578" s="36" t="e">
        <f t="shared" si="461"/>
        <v>#DIV/0!</v>
      </c>
      <c r="BO578" s="36" t="e">
        <f t="shared" si="462"/>
        <v>#DIV/0!</v>
      </c>
      <c r="BP578" s="37" t="str">
        <f t="shared" si="463"/>
        <v/>
      </c>
      <c r="BQ578" s="37" t="str">
        <f t="shared" si="464"/>
        <v/>
      </c>
      <c r="BR578" s="37" t="str">
        <f t="shared" si="465"/>
        <v/>
      </c>
      <c r="BS578" s="37" t="str">
        <f t="shared" si="466"/>
        <v/>
      </c>
      <c r="BT578" s="37" t="str">
        <f t="shared" si="467"/>
        <v/>
      </c>
      <c r="BU578" s="37" t="str">
        <f t="shared" si="468"/>
        <v/>
      </c>
      <c r="BV578" s="37" t="str">
        <f t="shared" si="469"/>
        <v/>
      </c>
      <c r="BW578" s="37" t="str">
        <f t="shared" si="470"/>
        <v/>
      </c>
      <c r="BX578" s="37" t="str">
        <f t="shared" si="471"/>
        <v/>
      </c>
      <c r="BY578" s="37" t="str">
        <f t="shared" si="472"/>
        <v/>
      </c>
      <c r="BZ578" s="37" t="str">
        <f t="shared" si="473"/>
        <v/>
      </c>
      <c r="CA578" s="37" t="str">
        <f t="shared" si="474"/>
        <v/>
      </c>
      <c r="CB578" s="37" t="str">
        <f t="shared" si="475"/>
        <v/>
      </c>
      <c r="CC578" s="37" t="str">
        <f t="shared" si="476"/>
        <v/>
      </c>
      <c r="CD578" s="37" t="str">
        <f t="shared" si="477"/>
        <v/>
      </c>
      <c r="CE578" s="37" t="str">
        <f t="shared" si="478"/>
        <v/>
      </c>
      <c r="CF578" s="37" t="str">
        <f t="shared" si="479"/>
        <v/>
      </c>
      <c r="CG578" s="37" t="str">
        <f t="shared" si="480"/>
        <v/>
      </c>
      <c r="CH578" s="37" t="str">
        <f t="shared" si="481"/>
        <v/>
      </c>
      <c r="CI578" s="37" t="str">
        <f t="shared" si="482"/>
        <v/>
      </c>
    </row>
    <row r="579" spans="1:87" ht="12.75">
      <c r="A579" s="38"/>
      <c r="B579" s="14" t="str">
        <f>'Gene Table'!E578</f>
        <v>PCR</v>
      </c>
      <c r="C579" s="14" t="s">
        <v>377</v>
      </c>
      <c r="D579" s="15" t="str">
        <f>IF(SUM('Test Sample Data'!D$3:D$98)&gt;10,IF(AND(ISNUMBER('Test Sample Data'!D578),'Test Sample Data'!D578&lt;$B$1,'Test Sample Data'!D578&gt;0),'Test Sample Data'!D578,$B$1),"")</f>
        <v/>
      </c>
      <c r="E579" s="15" t="str">
        <f>IF(SUM('Test Sample Data'!E$3:E$98)&gt;10,IF(AND(ISNUMBER('Test Sample Data'!E578),'Test Sample Data'!E578&lt;$B$1,'Test Sample Data'!E578&gt;0),'Test Sample Data'!E578,$B$1),"")</f>
        <v/>
      </c>
      <c r="F579" s="15" t="str">
        <f>IF(SUM('Test Sample Data'!F$3:F$98)&gt;10,IF(AND(ISNUMBER('Test Sample Data'!F578),'Test Sample Data'!F578&lt;$B$1,'Test Sample Data'!F578&gt;0),'Test Sample Data'!F578,$B$1),"")</f>
        <v/>
      </c>
      <c r="G579" s="15" t="str">
        <f>IF(SUM('Test Sample Data'!G$3:G$98)&gt;10,IF(AND(ISNUMBER('Test Sample Data'!G578),'Test Sample Data'!G578&lt;$B$1,'Test Sample Data'!G578&gt;0),'Test Sample Data'!G578,$B$1),"")</f>
        <v/>
      </c>
      <c r="H579" s="15" t="str">
        <f>IF(SUM('Test Sample Data'!H$3:H$98)&gt;10,IF(AND(ISNUMBER('Test Sample Data'!H578),'Test Sample Data'!H578&lt;$B$1,'Test Sample Data'!H578&gt;0),'Test Sample Data'!H578,$B$1),"")</f>
        <v/>
      </c>
      <c r="I579" s="15" t="str">
        <f>IF(SUM('Test Sample Data'!I$3:I$98)&gt;10,IF(AND(ISNUMBER('Test Sample Data'!I578),'Test Sample Data'!I578&lt;$B$1,'Test Sample Data'!I578&gt;0),'Test Sample Data'!I578,$B$1),"")</f>
        <v/>
      </c>
      <c r="J579" s="15" t="str">
        <f>IF(SUM('Test Sample Data'!J$3:J$98)&gt;10,IF(AND(ISNUMBER('Test Sample Data'!J578),'Test Sample Data'!J578&lt;$B$1,'Test Sample Data'!J578&gt;0),'Test Sample Data'!J578,$B$1),"")</f>
        <v/>
      </c>
      <c r="K579" s="15" t="str">
        <f>IF(SUM('Test Sample Data'!K$3:K$98)&gt;10,IF(AND(ISNUMBER('Test Sample Data'!K578),'Test Sample Data'!K578&lt;$B$1,'Test Sample Data'!K578&gt;0),'Test Sample Data'!K578,$B$1),"")</f>
        <v/>
      </c>
      <c r="L579" s="15" t="str">
        <f>IF(SUM('Test Sample Data'!L$3:L$98)&gt;10,IF(AND(ISNUMBER('Test Sample Data'!L578),'Test Sample Data'!L578&lt;$B$1,'Test Sample Data'!L578&gt;0),'Test Sample Data'!L578,$B$1),"")</f>
        <v/>
      </c>
      <c r="M579" s="15" t="str">
        <f>IF(SUM('Test Sample Data'!M$3:M$98)&gt;10,IF(AND(ISNUMBER('Test Sample Data'!M578),'Test Sample Data'!M578&lt;$B$1,'Test Sample Data'!M578&gt;0),'Test Sample Data'!M578,$B$1),"")</f>
        <v/>
      </c>
      <c r="N579" s="15" t="str">
        <f>'Gene Table'!E578</f>
        <v>PCR</v>
      </c>
      <c r="O579" s="14" t="s">
        <v>377</v>
      </c>
      <c r="P579" s="15" t="str">
        <f>IF(SUM('Control Sample Data'!D$3:D$98)&gt;10,IF(AND(ISNUMBER('Control Sample Data'!D578),'Control Sample Data'!D578&lt;$B$1,'Control Sample Data'!D578&gt;0),'Control Sample Data'!D578,$B$1),"")</f>
        <v/>
      </c>
      <c r="Q579" s="15" t="str">
        <f>IF(SUM('Control Sample Data'!E$3:E$98)&gt;10,IF(AND(ISNUMBER('Control Sample Data'!E578),'Control Sample Data'!E578&lt;$B$1,'Control Sample Data'!E578&gt;0),'Control Sample Data'!E578,$B$1),"")</f>
        <v/>
      </c>
      <c r="R579" s="15" t="str">
        <f>IF(SUM('Control Sample Data'!F$3:F$98)&gt;10,IF(AND(ISNUMBER('Control Sample Data'!F578),'Control Sample Data'!F578&lt;$B$1,'Control Sample Data'!F578&gt;0),'Control Sample Data'!F578,$B$1),"")</f>
        <v/>
      </c>
      <c r="S579" s="15" t="str">
        <f>IF(SUM('Control Sample Data'!G$3:G$98)&gt;10,IF(AND(ISNUMBER('Control Sample Data'!G578),'Control Sample Data'!G578&lt;$B$1,'Control Sample Data'!G578&gt;0),'Control Sample Data'!G578,$B$1),"")</f>
        <v/>
      </c>
      <c r="T579" s="15" t="str">
        <f>IF(SUM('Control Sample Data'!H$3:H$98)&gt;10,IF(AND(ISNUMBER('Control Sample Data'!H578),'Control Sample Data'!H578&lt;$B$1,'Control Sample Data'!H578&gt;0),'Control Sample Data'!H578,$B$1),"")</f>
        <v/>
      </c>
      <c r="U579" s="15" t="str">
        <f>IF(SUM('Control Sample Data'!I$3:I$98)&gt;10,IF(AND(ISNUMBER('Control Sample Data'!I578),'Control Sample Data'!I578&lt;$B$1,'Control Sample Data'!I578&gt;0),'Control Sample Data'!I578,$B$1),"")</f>
        <v/>
      </c>
      <c r="V579" s="15" t="str">
        <f>IF(SUM('Control Sample Data'!J$3:J$98)&gt;10,IF(AND(ISNUMBER('Control Sample Data'!J578),'Control Sample Data'!J578&lt;$B$1,'Control Sample Data'!J578&gt;0),'Control Sample Data'!J578,$B$1),"")</f>
        <v/>
      </c>
      <c r="W579" s="15" t="str">
        <f>IF(SUM('Control Sample Data'!K$3:K$98)&gt;10,IF(AND(ISNUMBER('Control Sample Data'!K578),'Control Sample Data'!K578&lt;$B$1,'Control Sample Data'!K578&gt;0),'Control Sample Data'!K578,$B$1),"")</f>
        <v/>
      </c>
      <c r="X579" s="15" t="str">
        <f>IF(SUM('Control Sample Data'!L$3:L$98)&gt;10,IF(AND(ISNUMBER('Control Sample Data'!L578),'Control Sample Data'!L578&lt;$B$1,'Control Sample Data'!L578&gt;0),'Control Sample Data'!L578,$B$1),"")</f>
        <v/>
      </c>
      <c r="Y579" s="15" t="str">
        <f>IF(SUM('Control Sample Data'!M$3:M$98)&gt;10,IF(AND(ISNUMBER('Control Sample Data'!M578),'Control Sample Data'!M578&lt;$B$1,'Control Sample Data'!M578&gt;0),'Control Sample Data'!M578,$B$1),"")</f>
        <v/>
      </c>
      <c r="AT579" s="34" t="str">
        <f t="shared" si="483"/>
        <v/>
      </c>
      <c r="AU579" s="34" t="str">
        <f t="shared" si="484"/>
        <v/>
      </c>
      <c r="AV579" s="34" t="str">
        <f t="shared" si="485"/>
        <v/>
      </c>
      <c r="AW579" s="34" t="str">
        <f t="shared" si="486"/>
        <v/>
      </c>
      <c r="AX579" s="34" t="str">
        <f t="shared" si="487"/>
        <v/>
      </c>
      <c r="AY579" s="34" t="str">
        <f t="shared" si="488"/>
        <v/>
      </c>
      <c r="AZ579" s="34" t="str">
        <f t="shared" si="489"/>
        <v/>
      </c>
      <c r="BA579" s="34" t="str">
        <f t="shared" si="490"/>
        <v/>
      </c>
      <c r="BB579" s="34" t="str">
        <f t="shared" si="491"/>
        <v/>
      </c>
      <c r="BC579" s="34" t="str">
        <f t="shared" si="492"/>
        <v/>
      </c>
      <c r="BD579" s="34" t="str">
        <f t="shared" si="493"/>
        <v/>
      </c>
      <c r="BE579" s="34" t="str">
        <f t="shared" si="494"/>
        <v/>
      </c>
      <c r="BF579" s="34" t="str">
        <f t="shared" si="495"/>
        <v/>
      </c>
      <c r="BG579" s="34" t="str">
        <f t="shared" si="496"/>
        <v/>
      </c>
      <c r="BH579" s="34" t="str">
        <f t="shared" si="497"/>
        <v/>
      </c>
      <c r="BI579" s="34" t="str">
        <f t="shared" si="498"/>
        <v/>
      </c>
      <c r="BJ579" s="34" t="str">
        <f t="shared" si="499"/>
        <v/>
      </c>
      <c r="BK579" s="34" t="str">
        <f t="shared" si="500"/>
        <v/>
      </c>
      <c r="BL579" s="34" t="str">
        <f t="shared" si="501"/>
        <v/>
      </c>
      <c r="BM579" s="34" t="str">
        <f t="shared" si="502"/>
        <v/>
      </c>
      <c r="BN579" s="36" t="e">
        <f t="shared" si="461"/>
        <v>#DIV/0!</v>
      </c>
      <c r="BO579" s="36" t="e">
        <f t="shared" si="462"/>
        <v>#DIV/0!</v>
      </c>
      <c r="BP579" s="37" t="str">
        <f t="shared" si="463"/>
        <v/>
      </c>
      <c r="BQ579" s="37" t="str">
        <f t="shared" si="464"/>
        <v/>
      </c>
      <c r="BR579" s="37" t="str">
        <f t="shared" si="465"/>
        <v/>
      </c>
      <c r="BS579" s="37" t="str">
        <f t="shared" si="466"/>
        <v/>
      </c>
      <c r="BT579" s="37" t="str">
        <f t="shared" si="467"/>
        <v/>
      </c>
      <c r="BU579" s="37" t="str">
        <f t="shared" si="468"/>
        <v/>
      </c>
      <c r="BV579" s="37" t="str">
        <f t="shared" si="469"/>
        <v/>
      </c>
      <c r="BW579" s="37" t="str">
        <f t="shared" si="470"/>
        <v/>
      </c>
      <c r="BX579" s="37" t="str">
        <f t="shared" si="471"/>
        <v/>
      </c>
      <c r="BY579" s="37" t="str">
        <f t="shared" si="472"/>
        <v/>
      </c>
      <c r="BZ579" s="37" t="str">
        <f t="shared" si="473"/>
        <v/>
      </c>
      <c r="CA579" s="37" t="str">
        <f t="shared" si="474"/>
        <v/>
      </c>
      <c r="CB579" s="37" t="str">
        <f t="shared" si="475"/>
        <v/>
      </c>
      <c r="CC579" s="37" t="str">
        <f t="shared" si="476"/>
        <v/>
      </c>
      <c r="CD579" s="37" t="str">
        <f t="shared" si="477"/>
        <v/>
      </c>
      <c r="CE579" s="37" t="str">
        <f t="shared" si="478"/>
        <v/>
      </c>
      <c r="CF579" s="37" t="str">
        <f t="shared" si="479"/>
        <v/>
      </c>
      <c r="CG579" s="37" t="str">
        <f t="shared" si="480"/>
        <v/>
      </c>
      <c r="CH579" s="37" t="str">
        <f t="shared" si="481"/>
        <v/>
      </c>
      <c r="CI579" s="37" t="str">
        <f t="shared" si="482"/>
        <v/>
      </c>
    </row>
  </sheetData>
  <mergeCells count="48">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Z408:AS408"/>
    <mergeCell ref="Z409:AI409"/>
    <mergeCell ref="AJ409:AS409"/>
    <mergeCell ref="Z504:AS504"/>
    <mergeCell ref="Z505:AI505"/>
    <mergeCell ref="AJ505:AS505"/>
    <mergeCell ref="A2:A3"/>
    <mergeCell ref="A4:A99"/>
    <mergeCell ref="A100:A195"/>
    <mergeCell ref="A196:A291"/>
    <mergeCell ref="A292:A387"/>
    <mergeCell ref="A388:A483"/>
    <mergeCell ref="A484:A579"/>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1722</v>
      </c>
      <c r="C1" s="3" t="s">
        <v>1723</v>
      </c>
      <c r="D1" s="3" t="s">
        <v>1724</v>
      </c>
      <c r="E1" s="3" t="s">
        <v>1725</v>
      </c>
      <c r="F1" s="3"/>
      <c r="G1" s="3"/>
      <c r="H1" s="3"/>
    </row>
    <row r="2" spans="1:8" ht="12.75">
      <c r="A2" s="2" t="s">
        <v>1726</v>
      </c>
      <c r="B2" s="2" t="s">
        <v>1727</v>
      </c>
      <c r="C2" s="2" t="s">
        <v>1728</v>
      </c>
      <c r="D2" s="2" t="s">
        <v>1729</v>
      </c>
      <c r="E2" s="2" t="s">
        <v>1730</v>
      </c>
      <c r="H2" s="2" t="str">
        <f>CONCATENATE('Gene Table'!$B$1,'Gene Table'!B2)</f>
        <v>Position</v>
      </c>
    </row>
    <row r="3" spans="1:8" ht="12.75">
      <c r="A3" s="2" t="s">
        <v>1731</v>
      </c>
      <c r="B3" s="2" t="s">
        <v>1732</v>
      </c>
      <c r="C3" s="2" t="s">
        <v>1733</v>
      </c>
      <c r="D3" s="2" t="s">
        <v>1734</v>
      </c>
      <c r="E3" s="2" t="s">
        <v>1735</v>
      </c>
      <c r="H3" s="2" t="str">
        <f>CONCATENATE('Gene Table'!$B$1,'Gene Table'!B3)</f>
        <v>A01</v>
      </c>
    </row>
    <row r="4" spans="1:8" ht="12.75">
      <c r="A4" s="2" t="s">
        <v>1736</v>
      </c>
      <c r="B4" s="2" t="s">
        <v>1737</v>
      </c>
      <c r="C4" s="2" t="s">
        <v>1738</v>
      </c>
      <c r="D4" s="2" t="s">
        <v>1739</v>
      </c>
      <c r="E4" s="2" t="s">
        <v>1740</v>
      </c>
      <c r="H4" s="2" t="str">
        <f>CONCATENATE('Gene Table'!$B$1,'Gene Table'!B4)</f>
        <v>A02</v>
      </c>
    </row>
    <row r="5" spans="1:8" ht="12.75">
      <c r="A5" s="2" t="s">
        <v>1741</v>
      </c>
      <c r="B5" s="2" t="s">
        <v>1742</v>
      </c>
      <c r="C5" s="2" t="s">
        <v>1743</v>
      </c>
      <c r="D5" s="2" t="s">
        <v>1744</v>
      </c>
      <c r="E5" s="2" t="s">
        <v>1745</v>
      </c>
      <c r="H5" s="2" t="str">
        <f>CONCATENATE('Gene Table'!$B$1,'Gene Table'!B5)</f>
        <v>A03</v>
      </c>
    </row>
    <row r="6" spans="1:8" ht="12.75">
      <c r="A6" s="2" t="s">
        <v>1746</v>
      </c>
      <c r="B6" s="2" t="s">
        <v>1747</v>
      </c>
      <c r="C6" s="2" t="s">
        <v>1748</v>
      </c>
      <c r="D6" s="2" t="s">
        <v>1749</v>
      </c>
      <c r="E6" s="2" t="s">
        <v>1750</v>
      </c>
      <c r="H6" s="2" t="str">
        <f>CONCATENATE('Gene Table'!$B$1,'Gene Table'!B6)</f>
        <v>A04</v>
      </c>
    </row>
    <row r="7" spans="1:8" ht="12.75">
      <c r="A7" s="2" t="s">
        <v>1751</v>
      </c>
      <c r="B7" s="2" t="s">
        <v>1752</v>
      </c>
      <c r="C7" s="2" t="s">
        <v>1753</v>
      </c>
      <c r="D7" s="2" t="s">
        <v>1754</v>
      </c>
      <c r="E7" s="2" t="s">
        <v>1755</v>
      </c>
      <c r="H7" s="2" t="str">
        <f>CONCATENATE('Gene Table'!$B$1,'Gene Table'!B7)</f>
        <v>A05</v>
      </c>
    </row>
    <row r="8" spans="1:8" ht="12.75">
      <c r="A8" s="2" t="s">
        <v>1756</v>
      </c>
      <c r="B8" s="2" t="s">
        <v>1757</v>
      </c>
      <c r="C8" s="2" t="s">
        <v>1758</v>
      </c>
      <c r="D8" s="2" t="s">
        <v>1759</v>
      </c>
      <c r="E8" s="2" t="s">
        <v>1760</v>
      </c>
      <c r="H8" s="2" t="str">
        <f>CONCATENATE('Gene Table'!$B$1,'Gene Table'!B8)</f>
        <v>A06</v>
      </c>
    </row>
    <row r="9" spans="1:8" ht="12.75">
      <c r="A9" s="2" t="s">
        <v>1761</v>
      </c>
      <c r="B9" s="2" t="s">
        <v>1762</v>
      </c>
      <c r="C9" s="2" t="s">
        <v>1763</v>
      </c>
      <c r="D9" s="2" t="s">
        <v>1764</v>
      </c>
      <c r="E9" s="2" t="s">
        <v>1765</v>
      </c>
      <c r="H9" s="2" t="str">
        <f>CONCATENATE('Gene Table'!$B$1,'Gene Table'!B9)</f>
        <v>A07</v>
      </c>
    </row>
    <row r="10" spans="1:8" ht="12.75">
      <c r="A10" s="2" t="s">
        <v>1766</v>
      </c>
      <c r="B10" s="2" t="s">
        <v>1767</v>
      </c>
      <c r="C10" s="2" t="s">
        <v>1768</v>
      </c>
      <c r="D10" s="2" t="s">
        <v>1769</v>
      </c>
      <c r="E10" s="2" t="s">
        <v>1770</v>
      </c>
      <c r="H10" s="2" t="str">
        <f>CONCATENATE('Gene Table'!$B$1,'Gene Table'!B10)</f>
        <v>A08</v>
      </c>
    </row>
    <row r="11" spans="1:8" ht="12.75">
      <c r="A11" s="2" t="s">
        <v>1771</v>
      </c>
      <c r="B11" s="2" t="s">
        <v>1772</v>
      </c>
      <c r="C11" s="2" t="s">
        <v>1773</v>
      </c>
      <c r="D11" s="2" t="s">
        <v>1774</v>
      </c>
      <c r="E11" s="2" t="s">
        <v>1775</v>
      </c>
      <c r="H11" s="2" t="str">
        <f>CONCATENATE('Gene Table'!$B$1,'Gene Table'!B11)</f>
        <v>A09</v>
      </c>
    </row>
    <row r="12" spans="1:8" ht="12.75">
      <c r="A12" s="2" t="s">
        <v>1776</v>
      </c>
      <c r="B12" s="2" t="s">
        <v>1777</v>
      </c>
      <c r="C12" s="2" t="s">
        <v>1778</v>
      </c>
      <c r="D12" s="2" t="s">
        <v>1779</v>
      </c>
      <c r="E12" s="2" t="s">
        <v>1780</v>
      </c>
      <c r="H12" s="2" t="str">
        <f>CONCATENATE('Gene Table'!$B$1,'Gene Table'!B12)</f>
        <v>A10</v>
      </c>
    </row>
    <row r="13" spans="1:8" ht="12.75">
      <c r="A13" s="2" t="s">
        <v>1781</v>
      </c>
      <c r="B13" s="2" t="s">
        <v>1782</v>
      </c>
      <c r="C13" s="2" t="s">
        <v>1783</v>
      </c>
      <c r="D13" s="2" t="s">
        <v>1784</v>
      </c>
      <c r="E13" s="2" t="s">
        <v>1785</v>
      </c>
      <c r="H13" s="2" t="str">
        <f>CONCATENATE('Gene Table'!$B$1,'Gene Table'!B13)</f>
        <v>A11</v>
      </c>
    </row>
    <row r="14" spans="1:8" ht="12.75">
      <c r="A14" s="2" t="s">
        <v>1786</v>
      </c>
      <c r="B14" s="2" t="s">
        <v>1787</v>
      </c>
      <c r="C14" s="2" t="s">
        <v>1788</v>
      </c>
      <c r="D14" s="2" t="s">
        <v>1789</v>
      </c>
      <c r="E14" s="2" t="s">
        <v>1790</v>
      </c>
      <c r="H14" s="2" t="str">
        <f>CONCATENATE('Gene Table'!$B$1,'Gene Table'!B14)</f>
        <v>A12</v>
      </c>
    </row>
    <row r="15" spans="1:8" ht="12.75">
      <c r="A15" s="2" t="s">
        <v>1791</v>
      </c>
      <c r="B15" s="2" t="s">
        <v>1792</v>
      </c>
      <c r="C15" s="2" t="s">
        <v>1793</v>
      </c>
      <c r="D15" s="2" t="s">
        <v>1794</v>
      </c>
      <c r="E15" s="2" t="s">
        <v>1795</v>
      </c>
      <c r="H15" s="2" t="str">
        <f>CONCATENATE('Gene Table'!$B$1,'Gene Table'!B15)</f>
        <v>B01</v>
      </c>
    </row>
    <row r="16" spans="1:8" ht="12.75">
      <c r="A16" s="2" t="s">
        <v>1796</v>
      </c>
      <c r="B16" s="2" t="s">
        <v>1797</v>
      </c>
      <c r="C16" s="2" t="s">
        <v>1798</v>
      </c>
      <c r="D16" s="2" t="s">
        <v>1799</v>
      </c>
      <c r="E16" s="2" t="s">
        <v>1800</v>
      </c>
      <c r="H16" s="2" t="str">
        <f>CONCATENATE('Gene Table'!$B$1,'Gene Table'!B16)</f>
        <v>B02</v>
      </c>
    </row>
    <row r="17" spans="1:8" ht="12.75">
      <c r="A17" s="2" t="s">
        <v>1801</v>
      </c>
      <c r="B17" s="2" t="s">
        <v>1802</v>
      </c>
      <c r="C17" s="2" t="s">
        <v>1803</v>
      </c>
      <c r="D17" s="2" t="s">
        <v>1804</v>
      </c>
      <c r="E17" s="2" t="s">
        <v>1805</v>
      </c>
      <c r="H17" s="2" t="str">
        <f>CONCATENATE('Gene Table'!$B$1,'Gene Table'!B17)</f>
        <v>B03</v>
      </c>
    </row>
    <row r="18" spans="1:8" ht="12.75">
      <c r="A18" s="2" t="s">
        <v>1806</v>
      </c>
      <c r="B18" s="2" t="s">
        <v>1807</v>
      </c>
      <c r="C18" s="2" t="s">
        <v>1808</v>
      </c>
      <c r="D18" s="2" t="s">
        <v>1809</v>
      </c>
      <c r="E18" s="2" t="s">
        <v>1810</v>
      </c>
      <c r="H18" s="2" t="str">
        <f>CONCATENATE('Gene Table'!$B$1,'Gene Table'!B18)</f>
        <v>B04</v>
      </c>
    </row>
    <row r="19" spans="1:8" ht="12.75">
      <c r="A19" s="2" t="s">
        <v>1811</v>
      </c>
      <c r="B19" s="2" t="s">
        <v>1812</v>
      </c>
      <c r="C19" s="2" t="s">
        <v>1813</v>
      </c>
      <c r="D19" s="2" t="s">
        <v>1814</v>
      </c>
      <c r="E19" s="2" t="s">
        <v>1815</v>
      </c>
      <c r="H19" s="2" t="str">
        <f>CONCATENATE('Gene Table'!$B$1,'Gene Table'!B19)</f>
        <v>B05</v>
      </c>
    </row>
    <row r="20" spans="1:8" ht="12.75">
      <c r="A20" s="2" t="s">
        <v>1816</v>
      </c>
      <c r="B20" s="2" t="s">
        <v>1817</v>
      </c>
      <c r="C20" s="2" t="s">
        <v>1818</v>
      </c>
      <c r="D20" s="2" t="s">
        <v>1819</v>
      </c>
      <c r="E20" s="2" t="s">
        <v>1820</v>
      </c>
      <c r="H20" s="2" t="str">
        <f>CONCATENATE('Gene Table'!$B$1,'Gene Table'!B20)</f>
        <v>B06</v>
      </c>
    </row>
    <row r="21" spans="1:8" ht="12.75">
      <c r="A21" s="2" t="s">
        <v>1821</v>
      </c>
      <c r="B21" s="2" t="s">
        <v>1822</v>
      </c>
      <c r="C21" s="2" t="s">
        <v>1823</v>
      </c>
      <c r="D21" s="2" t="s">
        <v>1824</v>
      </c>
      <c r="E21" s="2" t="s">
        <v>1825</v>
      </c>
      <c r="H21" s="2" t="str">
        <f>CONCATENATE('Gene Table'!$B$1,'Gene Table'!B21)</f>
        <v>B07</v>
      </c>
    </row>
    <row r="22" spans="1:8" ht="12.75">
      <c r="A22" s="2" t="s">
        <v>1826</v>
      </c>
      <c r="B22" s="2" t="s">
        <v>1827</v>
      </c>
      <c r="C22" s="2" t="s">
        <v>1828</v>
      </c>
      <c r="D22" s="2" t="s">
        <v>1829</v>
      </c>
      <c r="E22" s="2" t="s">
        <v>1830</v>
      </c>
      <c r="H22" s="2" t="str">
        <f>CONCATENATE('Gene Table'!$B$1,'Gene Table'!B22)</f>
        <v>B08</v>
      </c>
    </row>
    <row r="23" spans="1:8" ht="12.75">
      <c r="A23" s="2" t="s">
        <v>1831</v>
      </c>
      <c r="B23" s="2" t="s">
        <v>1832</v>
      </c>
      <c r="C23" s="2" t="s">
        <v>1833</v>
      </c>
      <c r="D23" s="2" t="s">
        <v>1834</v>
      </c>
      <c r="E23" s="2" t="s">
        <v>1835</v>
      </c>
      <c r="H23" s="2" t="str">
        <f>CONCATENATE('Gene Table'!$B$1,'Gene Table'!B23)</f>
        <v>B09</v>
      </c>
    </row>
    <row r="24" spans="1:8" ht="12.75">
      <c r="A24" s="2" t="s">
        <v>1836</v>
      </c>
      <c r="B24" s="2" t="s">
        <v>1837</v>
      </c>
      <c r="C24" s="2" t="s">
        <v>1838</v>
      </c>
      <c r="D24" s="2" t="s">
        <v>1839</v>
      </c>
      <c r="E24" s="2" t="s">
        <v>1840</v>
      </c>
      <c r="H24" s="2" t="str">
        <f>CONCATENATE('Gene Table'!$B$1,'Gene Table'!B24)</f>
        <v>B10</v>
      </c>
    </row>
    <row r="25" spans="1:8" ht="12.75">
      <c r="A25" s="2" t="s">
        <v>1841</v>
      </c>
      <c r="B25" s="2" t="s">
        <v>1842</v>
      </c>
      <c r="C25" s="2" t="s">
        <v>1843</v>
      </c>
      <c r="D25" s="2" t="s">
        <v>1844</v>
      </c>
      <c r="E25" s="2" t="s">
        <v>1845</v>
      </c>
      <c r="H25" s="2" t="str">
        <f>CONCATENATE('Gene Table'!$B$1,'Gene Table'!B25)</f>
        <v>B11</v>
      </c>
    </row>
    <row r="26" spans="1:8" ht="12.75">
      <c r="A26" s="2" t="s">
        <v>1846</v>
      </c>
      <c r="B26" s="2" t="s">
        <v>1847</v>
      </c>
      <c r="C26" s="2" t="s">
        <v>1848</v>
      </c>
      <c r="D26" s="2" t="s">
        <v>1849</v>
      </c>
      <c r="E26" s="2" t="s">
        <v>1850</v>
      </c>
      <c r="H26" s="2" t="str">
        <f>CONCATENATE('Gene Table'!$B$1,'Gene Table'!B26)</f>
        <v>B12</v>
      </c>
    </row>
    <row r="27" spans="1:8" ht="12.75">
      <c r="A27" s="2" t="s">
        <v>1851</v>
      </c>
      <c r="B27" s="2" t="s">
        <v>1852</v>
      </c>
      <c r="C27" s="2" t="s">
        <v>1853</v>
      </c>
      <c r="D27" s="2" t="s">
        <v>1854</v>
      </c>
      <c r="E27" s="2" t="s">
        <v>1855</v>
      </c>
      <c r="H27" s="2" t="str">
        <f>CONCATENATE('Gene Table'!$B$1,'Gene Table'!B27)</f>
        <v>C01</v>
      </c>
    </row>
    <row r="28" spans="1:8" ht="12.75">
      <c r="A28" s="2" t="s">
        <v>1856</v>
      </c>
      <c r="B28" s="2" t="s">
        <v>1857</v>
      </c>
      <c r="C28" s="2" t="s">
        <v>1858</v>
      </c>
      <c r="D28" s="2" t="s">
        <v>1859</v>
      </c>
      <c r="E28" s="2" t="s">
        <v>1860</v>
      </c>
      <c r="H28" s="2" t="str">
        <f>CONCATENATE('Gene Table'!$B$1,'Gene Table'!B28)</f>
        <v>C02</v>
      </c>
    </row>
    <row r="29" spans="1:8" ht="12.75">
      <c r="A29" s="2" t="s">
        <v>1861</v>
      </c>
      <c r="B29" s="2" t="s">
        <v>1862</v>
      </c>
      <c r="C29" s="2" t="s">
        <v>1863</v>
      </c>
      <c r="D29" s="2" t="s">
        <v>1864</v>
      </c>
      <c r="E29" s="2" t="s">
        <v>1865</v>
      </c>
      <c r="H29" s="2" t="str">
        <f>CONCATENATE('Gene Table'!$B$1,'Gene Table'!B29)</f>
        <v>C03</v>
      </c>
    </row>
    <row r="30" spans="1:8" ht="12.75">
      <c r="A30" s="2" t="s">
        <v>1866</v>
      </c>
      <c r="B30" s="2" t="s">
        <v>1867</v>
      </c>
      <c r="C30" s="2" t="s">
        <v>1868</v>
      </c>
      <c r="D30" s="2" t="s">
        <v>1869</v>
      </c>
      <c r="E30" s="2" t="s">
        <v>1870</v>
      </c>
      <c r="H30" s="2" t="str">
        <f>CONCATENATE('Gene Table'!$B$1,'Gene Table'!B30)</f>
        <v>C04</v>
      </c>
    </row>
    <row r="31" spans="1:8" ht="12.75">
      <c r="A31" s="2" t="s">
        <v>1871</v>
      </c>
      <c r="B31" s="2" t="s">
        <v>1872</v>
      </c>
      <c r="C31" s="2" t="s">
        <v>1873</v>
      </c>
      <c r="D31" s="2" t="s">
        <v>1874</v>
      </c>
      <c r="E31" s="2" t="s">
        <v>1875</v>
      </c>
      <c r="H31" s="2" t="str">
        <f>CONCATENATE('Gene Table'!$B$1,'Gene Table'!B31)</f>
        <v>C05</v>
      </c>
    </row>
    <row r="32" spans="1:8" ht="12.75">
      <c r="A32" s="2" t="s">
        <v>1876</v>
      </c>
      <c r="B32" s="2" t="s">
        <v>1877</v>
      </c>
      <c r="C32" s="2" t="s">
        <v>1878</v>
      </c>
      <c r="D32" s="2" t="s">
        <v>1879</v>
      </c>
      <c r="E32" s="2" t="s">
        <v>1880</v>
      </c>
      <c r="H32" s="2" t="str">
        <f>CONCATENATE('Gene Table'!$B$1,'Gene Table'!B32)</f>
        <v>C06</v>
      </c>
    </row>
    <row r="33" spans="1:8" ht="12.75">
      <c r="A33" s="2" t="s">
        <v>1881</v>
      </c>
      <c r="B33" s="2" t="s">
        <v>1882</v>
      </c>
      <c r="C33" s="2" t="s">
        <v>1883</v>
      </c>
      <c r="D33" s="2" t="s">
        <v>1884</v>
      </c>
      <c r="E33" s="2" t="s">
        <v>1885</v>
      </c>
      <c r="H33" s="2" t="str">
        <f>CONCATENATE('Gene Table'!$B$1,'Gene Table'!B33)</f>
        <v>C07</v>
      </c>
    </row>
    <row r="34" spans="1:8" ht="12.75">
      <c r="A34" s="2" t="s">
        <v>1886</v>
      </c>
      <c r="B34" s="2" t="s">
        <v>1887</v>
      </c>
      <c r="C34" s="2" t="s">
        <v>1888</v>
      </c>
      <c r="D34" s="2" t="s">
        <v>1889</v>
      </c>
      <c r="E34" s="2" t="s">
        <v>1890</v>
      </c>
      <c r="H34" s="2" t="str">
        <f>CONCATENATE('Gene Table'!$B$1,'Gene Table'!B34)</f>
        <v>C08</v>
      </c>
    </row>
    <row r="35" spans="1:8" ht="12.75">
      <c r="A35" s="2" t="s">
        <v>1891</v>
      </c>
      <c r="B35" s="2" t="s">
        <v>1892</v>
      </c>
      <c r="C35" s="2" t="s">
        <v>1893</v>
      </c>
      <c r="D35" s="2" t="s">
        <v>1894</v>
      </c>
      <c r="E35" s="2" t="s">
        <v>1895</v>
      </c>
      <c r="H35" s="2" t="str">
        <f>CONCATENATE('Gene Table'!$B$1,'Gene Table'!B35)</f>
        <v>C09</v>
      </c>
    </row>
    <row r="36" spans="1:8" ht="12.75">
      <c r="A36" s="2" t="s">
        <v>1896</v>
      </c>
      <c r="B36" s="2" t="s">
        <v>1897</v>
      </c>
      <c r="C36" s="2" t="s">
        <v>1898</v>
      </c>
      <c r="D36" s="2" t="s">
        <v>1899</v>
      </c>
      <c r="E36" s="2" t="s">
        <v>1900</v>
      </c>
      <c r="H36" s="2" t="str">
        <f>CONCATENATE('Gene Table'!$B$1,'Gene Table'!B36)</f>
        <v>C10</v>
      </c>
    </row>
    <row r="37" spans="1:8" ht="12.75">
      <c r="A37" s="2" t="s">
        <v>1901</v>
      </c>
      <c r="B37" s="2" t="s">
        <v>1902</v>
      </c>
      <c r="C37" s="2" t="s">
        <v>1903</v>
      </c>
      <c r="D37" s="2" t="s">
        <v>1904</v>
      </c>
      <c r="E37" s="2" t="s">
        <v>1905</v>
      </c>
      <c r="H37" s="2" t="str">
        <f>CONCATENATE('Gene Table'!$B$1,'Gene Table'!B37)</f>
        <v>C11</v>
      </c>
    </row>
    <row r="38" spans="1:8" ht="12.75">
      <c r="A38" s="2" t="s">
        <v>1906</v>
      </c>
      <c r="B38" s="2" t="s">
        <v>1907</v>
      </c>
      <c r="C38" s="2" t="s">
        <v>1908</v>
      </c>
      <c r="D38" s="2" t="s">
        <v>1909</v>
      </c>
      <c r="E38" s="2" t="s">
        <v>1910</v>
      </c>
      <c r="H38" s="2" t="str">
        <f>CONCATENATE('Gene Table'!$B$1,'Gene Table'!B38)</f>
        <v>C12</v>
      </c>
    </row>
    <row r="39" spans="1:8" ht="12.75">
      <c r="A39" s="2" t="s">
        <v>1911</v>
      </c>
      <c r="B39" s="2" t="s">
        <v>1912</v>
      </c>
      <c r="C39" s="2" t="s">
        <v>1913</v>
      </c>
      <c r="D39" s="2" t="s">
        <v>1914</v>
      </c>
      <c r="E39" s="2" t="s">
        <v>1915</v>
      </c>
      <c r="H39" s="2" t="str">
        <f>CONCATENATE('Gene Table'!$B$1,'Gene Table'!B39)</f>
        <v>D01</v>
      </c>
    </row>
    <row r="40" spans="1:8" ht="12.75">
      <c r="A40" s="2" t="s">
        <v>1916</v>
      </c>
      <c r="B40" s="2" t="s">
        <v>1917</v>
      </c>
      <c r="C40" s="2" t="s">
        <v>1918</v>
      </c>
      <c r="D40" s="2" t="s">
        <v>1919</v>
      </c>
      <c r="E40" s="2" t="s">
        <v>1920</v>
      </c>
      <c r="H40" s="2" t="str">
        <f>CONCATENATE('Gene Table'!$B$1,'Gene Table'!B40)</f>
        <v>D02</v>
      </c>
    </row>
    <row r="41" spans="1:8" ht="12.75">
      <c r="A41" s="2" t="s">
        <v>1921</v>
      </c>
      <c r="B41" s="2" t="s">
        <v>1922</v>
      </c>
      <c r="C41" s="2" t="s">
        <v>1923</v>
      </c>
      <c r="D41" s="2" t="s">
        <v>1924</v>
      </c>
      <c r="E41" s="2" t="s">
        <v>1925</v>
      </c>
      <c r="H41" s="2" t="str">
        <f>CONCATENATE('Gene Table'!$B$1,'Gene Table'!B41)</f>
        <v>D03</v>
      </c>
    </row>
    <row r="42" spans="1:8" ht="12.75">
      <c r="A42" s="2" t="s">
        <v>1926</v>
      </c>
      <c r="B42" s="2" t="s">
        <v>1927</v>
      </c>
      <c r="C42" s="2" t="s">
        <v>1928</v>
      </c>
      <c r="D42" s="2" t="s">
        <v>1929</v>
      </c>
      <c r="E42" s="2" t="s">
        <v>1930</v>
      </c>
      <c r="H42" s="2" t="str">
        <f>CONCATENATE('Gene Table'!$B$1,'Gene Table'!B42)</f>
        <v>D04</v>
      </c>
    </row>
    <row r="43" spans="1:8" ht="12.75">
      <c r="A43" s="2" t="s">
        <v>1931</v>
      </c>
      <c r="B43" s="2" t="s">
        <v>1932</v>
      </c>
      <c r="C43" s="2" t="s">
        <v>1933</v>
      </c>
      <c r="D43" s="2" t="s">
        <v>1934</v>
      </c>
      <c r="E43" s="2" t="s">
        <v>1935</v>
      </c>
      <c r="H43" s="2" t="str">
        <f>CONCATENATE('Gene Table'!$B$1,'Gene Table'!B43)</f>
        <v>D05</v>
      </c>
    </row>
    <row r="44" spans="1:8" ht="12.75">
      <c r="A44" s="2" t="s">
        <v>1936</v>
      </c>
      <c r="B44" s="2" t="s">
        <v>1937</v>
      </c>
      <c r="C44" s="2" t="s">
        <v>1938</v>
      </c>
      <c r="D44" s="2" t="s">
        <v>1939</v>
      </c>
      <c r="E44" s="2" t="s">
        <v>1940</v>
      </c>
      <c r="H44" s="2" t="str">
        <f>CONCATENATE('Gene Table'!$B$1,'Gene Table'!B44)</f>
        <v>D06</v>
      </c>
    </row>
    <row r="45" spans="1:8" ht="12.75">
      <c r="A45" s="2" t="s">
        <v>1941</v>
      </c>
      <c r="B45" s="2" t="s">
        <v>1942</v>
      </c>
      <c r="C45" s="2" t="s">
        <v>1943</v>
      </c>
      <c r="D45" s="2" t="s">
        <v>1944</v>
      </c>
      <c r="E45" s="2" t="s">
        <v>1945</v>
      </c>
      <c r="H45" s="2" t="str">
        <f>CONCATENATE('Gene Table'!$B$1,'Gene Table'!B45)</f>
        <v>D07</v>
      </c>
    </row>
    <row r="46" spans="1:8" ht="12.75">
      <c r="A46" s="2" t="s">
        <v>1946</v>
      </c>
      <c r="B46" s="2" t="s">
        <v>1947</v>
      </c>
      <c r="C46" s="2" t="s">
        <v>1948</v>
      </c>
      <c r="D46" s="2" t="s">
        <v>1949</v>
      </c>
      <c r="E46" s="2" t="s">
        <v>1950</v>
      </c>
      <c r="H46" s="2" t="str">
        <f>CONCATENATE('Gene Table'!$B$1,'Gene Table'!B46)</f>
        <v>D08</v>
      </c>
    </row>
    <row r="47" spans="1:8" ht="12.75">
      <c r="A47" s="2" t="s">
        <v>1951</v>
      </c>
      <c r="B47" s="2" t="s">
        <v>1952</v>
      </c>
      <c r="C47" s="2" t="s">
        <v>1953</v>
      </c>
      <c r="D47" s="2" t="s">
        <v>1954</v>
      </c>
      <c r="E47" s="2" t="s">
        <v>1955</v>
      </c>
      <c r="H47" s="2" t="str">
        <f>CONCATENATE('Gene Table'!$B$1,'Gene Table'!B47)</f>
        <v>D09</v>
      </c>
    </row>
    <row r="48" spans="1:8" ht="12.75">
      <c r="A48" s="2" t="s">
        <v>1956</v>
      </c>
      <c r="B48" s="2" t="s">
        <v>1957</v>
      </c>
      <c r="C48" s="2" t="s">
        <v>1958</v>
      </c>
      <c r="D48" s="2" t="s">
        <v>1959</v>
      </c>
      <c r="E48" s="2" t="s">
        <v>1960</v>
      </c>
      <c r="H48" s="2" t="str">
        <f>CONCATENATE('Gene Table'!$B$1,'Gene Table'!B48)</f>
        <v>D10</v>
      </c>
    </row>
    <row r="49" spans="1:8" ht="12.75">
      <c r="A49" s="2" t="s">
        <v>1961</v>
      </c>
      <c r="B49" s="2" t="s">
        <v>1962</v>
      </c>
      <c r="C49" s="2" t="s">
        <v>1963</v>
      </c>
      <c r="D49" s="2" t="s">
        <v>1964</v>
      </c>
      <c r="E49" s="2" t="s">
        <v>1965</v>
      </c>
      <c r="H49" s="2" t="str">
        <f>CONCATENATE('Gene Table'!$B$1,'Gene Table'!B49)</f>
        <v>D11</v>
      </c>
    </row>
    <row r="50" spans="1:8" ht="12.75">
      <c r="A50" s="2" t="s">
        <v>1966</v>
      </c>
      <c r="B50" s="2" t="s">
        <v>1967</v>
      </c>
      <c r="C50" s="2" t="s">
        <v>1968</v>
      </c>
      <c r="D50" s="2" t="s">
        <v>1969</v>
      </c>
      <c r="E50" s="2" t="s">
        <v>1970</v>
      </c>
      <c r="H50" s="2" t="str">
        <f>CONCATENATE('Gene Table'!$B$1,'Gene Table'!B50)</f>
        <v>D12</v>
      </c>
    </row>
    <row r="51" spans="1:8" ht="12.75">
      <c r="A51" s="2" t="s">
        <v>1971</v>
      </c>
      <c r="B51" s="2" t="s">
        <v>1972</v>
      </c>
      <c r="C51" s="2" t="s">
        <v>1973</v>
      </c>
      <c r="D51" s="2" t="s">
        <v>1974</v>
      </c>
      <c r="E51" s="2" t="s">
        <v>1975</v>
      </c>
      <c r="H51" s="2" t="str">
        <f>CONCATENATE('Gene Table'!$B$1,'Gene Table'!B51)</f>
        <v>E01</v>
      </c>
    </row>
    <row r="52" spans="1:8" ht="12.75">
      <c r="A52" s="2" t="s">
        <v>1976</v>
      </c>
      <c r="B52" s="2" t="s">
        <v>1977</v>
      </c>
      <c r="C52" s="2" t="s">
        <v>1978</v>
      </c>
      <c r="D52" s="2" t="s">
        <v>1979</v>
      </c>
      <c r="E52" s="2" t="s">
        <v>1980</v>
      </c>
      <c r="H52" s="2" t="str">
        <f>CONCATENATE('Gene Table'!$B$1,'Gene Table'!B52)</f>
        <v>E02</v>
      </c>
    </row>
    <row r="53" spans="1:8" ht="12.75">
      <c r="A53" s="2" t="s">
        <v>1981</v>
      </c>
      <c r="B53" s="2" t="s">
        <v>1982</v>
      </c>
      <c r="C53" s="2" t="s">
        <v>1983</v>
      </c>
      <c r="D53" s="2" t="s">
        <v>1984</v>
      </c>
      <c r="E53" s="2" t="s">
        <v>1985</v>
      </c>
      <c r="H53" s="2" t="str">
        <f>CONCATENATE('Gene Table'!$B$1,'Gene Table'!B53)</f>
        <v>E03</v>
      </c>
    </row>
    <row r="54" spans="1:8" ht="12.75">
      <c r="A54" s="2" t="s">
        <v>1986</v>
      </c>
      <c r="B54" s="2" t="s">
        <v>1987</v>
      </c>
      <c r="C54" s="2" t="s">
        <v>1988</v>
      </c>
      <c r="D54" s="2" t="s">
        <v>1989</v>
      </c>
      <c r="E54" s="2" t="s">
        <v>1990</v>
      </c>
      <c r="H54" s="2" t="str">
        <f>CONCATENATE('Gene Table'!$B$1,'Gene Table'!B54)</f>
        <v>E04</v>
      </c>
    </row>
    <row r="55" spans="1:8" ht="12.75">
      <c r="A55" s="2" t="s">
        <v>1991</v>
      </c>
      <c r="B55" s="2" t="s">
        <v>1992</v>
      </c>
      <c r="C55" s="2" t="s">
        <v>1993</v>
      </c>
      <c r="D55" s="2" t="s">
        <v>1994</v>
      </c>
      <c r="E55" s="2" t="s">
        <v>1995</v>
      </c>
      <c r="H55" s="2" t="str">
        <f>CONCATENATE('Gene Table'!$B$1,'Gene Table'!B55)</f>
        <v>E05</v>
      </c>
    </row>
    <row r="56" spans="1:8" ht="12.75">
      <c r="A56" s="2" t="s">
        <v>1996</v>
      </c>
      <c r="B56" s="2" t="s">
        <v>1997</v>
      </c>
      <c r="C56" s="2" t="s">
        <v>1998</v>
      </c>
      <c r="D56" s="2" t="s">
        <v>1999</v>
      </c>
      <c r="E56" s="2" t="s">
        <v>2000</v>
      </c>
      <c r="H56" s="2" t="str">
        <f>CONCATENATE('Gene Table'!$B$1,'Gene Table'!B56)</f>
        <v>E06</v>
      </c>
    </row>
    <row r="57" spans="1:8" ht="12.75">
      <c r="A57" s="2" t="s">
        <v>2001</v>
      </c>
      <c r="B57" s="2" t="s">
        <v>2002</v>
      </c>
      <c r="C57" s="2" t="s">
        <v>2003</v>
      </c>
      <c r="D57" s="2" t="s">
        <v>2004</v>
      </c>
      <c r="E57" s="2" t="s">
        <v>2005</v>
      </c>
      <c r="H57" s="2" t="str">
        <f>CONCATENATE('Gene Table'!$B$1,'Gene Table'!B57)</f>
        <v>E07</v>
      </c>
    </row>
    <row r="58" spans="1:8" ht="12.75">
      <c r="A58" s="2" t="s">
        <v>2006</v>
      </c>
      <c r="B58" s="2" t="s">
        <v>2007</v>
      </c>
      <c r="C58" s="2" t="s">
        <v>2008</v>
      </c>
      <c r="D58" s="2" t="s">
        <v>2009</v>
      </c>
      <c r="E58" s="2" t="s">
        <v>2010</v>
      </c>
      <c r="H58" s="2" t="str">
        <f>CONCATENATE('Gene Table'!$B$1,'Gene Table'!B58)</f>
        <v>E08</v>
      </c>
    </row>
    <row r="59" spans="1:8" ht="12.75">
      <c r="A59" s="2" t="s">
        <v>2011</v>
      </c>
      <c r="B59" s="2" t="s">
        <v>2012</v>
      </c>
      <c r="C59" s="2" t="s">
        <v>2013</v>
      </c>
      <c r="D59" s="2" t="s">
        <v>2014</v>
      </c>
      <c r="E59" s="2" t="s">
        <v>2015</v>
      </c>
      <c r="H59" s="2" t="str">
        <f>CONCATENATE('Gene Table'!$B$1,'Gene Table'!B59)</f>
        <v>E09</v>
      </c>
    </row>
    <row r="60" spans="1:8" ht="12.75">
      <c r="A60" s="2" t="s">
        <v>2016</v>
      </c>
      <c r="B60" s="2" t="s">
        <v>2017</v>
      </c>
      <c r="C60" s="2" t="s">
        <v>2018</v>
      </c>
      <c r="D60" s="2" t="s">
        <v>2019</v>
      </c>
      <c r="E60" s="2" t="s">
        <v>2020</v>
      </c>
      <c r="H60" s="2" t="str">
        <f>CONCATENATE('Gene Table'!$B$1,'Gene Table'!B60)</f>
        <v>E10</v>
      </c>
    </row>
    <row r="61" spans="1:8" ht="12.75">
      <c r="A61" s="2" t="s">
        <v>2021</v>
      </c>
      <c r="B61" s="2" t="s">
        <v>2022</v>
      </c>
      <c r="C61" s="2" t="s">
        <v>2023</v>
      </c>
      <c r="D61" s="2" t="s">
        <v>2024</v>
      </c>
      <c r="E61" s="2" t="s">
        <v>2025</v>
      </c>
      <c r="H61" s="2" t="str">
        <f>CONCATENATE('Gene Table'!$B$1,'Gene Table'!B61)</f>
        <v>E11</v>
      </c>
    </row>
    <row r="62" spans="1:8" ht="12.75">
      <c r="A62" s="2" t="s">
        <v>2026</v>
      </c>
      <c r="B62" s="2" t="s">
        <v>2027</v>
      </c>
      <c r="C62" s="2" t="s">
        <v>2028</v>
      </c>
      <c r="D62" s="2" t="s">
        <v>2029</v>
      </c>
      <c r="E62" s="2" t="s">
        <v>2030</v>
      </c>
      <c r="H62" s="2" t="str">
        <f>CONCATENATE('Gene Table'!$B$1,'Gene Table'!B62)</f>
        <v>E12</v>
      </c>
    </row>
    <row r="63" spans="1:8" ht="12.75">
      <c r="A63" s="2" t="s">
        <v>2031</v>
      </c>
      <c r="B63" s="2" t="s">
        <v>2032</v>
      </c>
      <c r="C63" s="2" t="s">
        <v>2033</v>
      </c>
      <c r="D63" s="2" t="s">
        <v>2034</v>
      </c>
      <c r="E63" s="2" t="s">
        <v>2035</v>
      </c>
      <c r="H63" s="2" t="str">
        <f>CONCATENATE('Gene Table'!$B$1,'Gene Table'!B63)</f>
        <v>F01</v>
      </c>
    </row>
    <row r="64" spans="1:8" ht="12.75">
      <c r="A64" s="2" t="s">
        <v>2036</v>
      </c>
      <c r="B64" s="2" t="s">
        <v>2037</v>
      </c>
      <c r="C64" s="2" t="s">
        <v>2038</v>
      </c>
      <c r="D64" s="2" t="s">
        <v>2039</v>
      </c>
      <c r="E64" s="2" t="s">
        <v>2040</v>
      </c>
      <c r="H64" s="2" t="str">
        <f>CONCATENATE('Gene Table'!$B$1,'Gene Table'!B64)</f>
        <v>F02</v>
      </c>
    </row>
    <row r="65" spans="1:8" ht="12.75">
      <c r="A65" s="2" t="s">
        <v>2041</v>
      </c>
      <c r="B65" s="2" t="s">
        <v>2042</v>
      </c>
      <c r="C65" s="2" t="s">
        <v>2043</v>
      </c>
      <c r="D65" s="2" t="s">
        <v>2044</v>
      </c>
      <c r="E65" s="2" t="s">
        <v>2045</v>
      </c>
      <c r="H65" s="2" t="str">
        <f>CONCATENATE('Gene Table'!$B$1,'Gene Table'!B65)</f>
        <v>F03</v>
      </c>
    </row>
    <row r="66" spans="1:8" ht="12.75">
      <c r="A66" s="2" t="s">
        <v>2046</v>
      </c>
      <c r="B66" s="2" t="s">
        <v>2047</v>
      </c>
      <c r="C66" s="2" t="s">
        <v>2048</v>
      </c>
      <c r="D66" s="2" t="s">
        <v>2049</v>
      </c>
      <c r="E66" s="2" t="s">
        <v>2050</v>
      </c>
      <c r="H66" s="2" t="str">
        <f>CONCATENATE('Gene Table'!$B$1,'Gene Table'!B66)</f>
        <v>F04</v>
      </c>
    </row>
    <row r="67" spans="1:8" ht="12.75">
      <c r="A67" s="2" t="s">
        <v>2051</v>
      </c>
      <c r="B67" s="2" t="s">
        <v>2052</v>
      </c>
      <c r="C67" s="2" t="s">
        <v>2053</v>
      </c>
      <c r="D67" s="2" t="s">
        <v>2054</v>
      </c>
      <c r="E67" s="2" t="s">
        <v>2055</v>
      </c>
      <c r="H67" s="2" t="str">
        <f>CONCATENATE('Gene Table'!$B$1,'Gene Table'!B67)</f>
        <v>F05</v>
      </c>
    </row>
    <row r="68" spans="1:8" ht="12.75">
      <c r="A68" s="2" t="s">
        <v>2056</v>
      </c>
      <c r="B68" s="2" t="s">
        <v>2057</v>
      </c>
      <c r="C68" s="2" t="s">
        <v>2058</v>
      </c>
      <c r="D68" s="2" t="s">
        <v>2059</v>
      </c>
      <c r="E68" s="2" t="s">
        <v>2060</v>
      </c>
      <c r="H68" s="2" t="str">
        <f>CONCATENATE('Gene Table'!$B$1,'Gene Table'!B68)</f>
        <v>F06</v>
      </c>
    </row>
    <row r="69" spans="1:8" ht="12.75">
      <c r="A69" s="2" t="s">
        <v>2061</v>
      </c>
      <c r="B69" s="2" t="s">
        <v>2062</v>
      </c>
      <c r="C69" s="2" t="s">
        <v>2063</v>
      </c>
      <c r="D69" s="2" t="s">
        <v>2064</v>
      </c>
      <c r="E69" s="2" t="s">
        <v>2065</v>
      </c>
      <c r="H69" s="2" t="str">
        <f>CONCATENATE('Gene Table'!$B$1,'Gene Table'!B69)</f>
        <v>F07</v>
      </c>
    </row>
    <row r="70" spans="1:8" ht="12.75">
      <c r="A70" s="2" t="s">
        <v>2066</v>
      </c>
      <c r="B70" s="2" t="s">
        <v>2067</v>
      </c>
      <c r="C70" s="2" t="s">
        <v>2068</v>
      </c>
      <c r="D70" s="2" t="s">
        <v>2069</v>
      </c>
      <c r="E70" s="2" t="s">
        <v>2070</v>
      </c>
      <c r="H70" s="2" t="str">
        <f>CONCATENATE('Gene Table'!$B$1,'Gene Table'!B70)</f>
        <v>F08</v>
      </c>
    </row>
    <row r="71" spans="1:8" ht="12.75">
      <c r="A71" s="2" t="s">
        <v>2071</v>
      </c>
      <c r="B71" s="2" t="s">
        <v>2072</v>
      </c>
      <c r="C71" s="2" t="s">
        <v>2073</v>
      </c>
      <c r="D71" s="2" t="s">
        <v>2074</v>
      </c>
      <c r="E71" s="2" t="s">
        <v>2075</v>
      </c>
      <c r="H71" s="2" t="str">
        <f>CONCATENATE('Gene Table'!$B$1,'Gene Table'!B71)</f>
        <v>F09</v>
      </c>
    </row>
    <row r="72" spans="1:8" ht="12.75">
      <c r="A72" s="2" t="s">
        <v>2076</v>
      </c>
      <c r="B72" s="2" t="s">
        <v>2077</v>
      </c>
      <c r="C72" s="2" t="s">
        <v>2078</v>
      </c>
      <c r="D72" s="2" t="s">
        <v>2079</v>
      </c>
      <c r="E72" s="2" t="s">
        <v>2080</v>
      </c>
      <c r="H72" s="2" t="str">
        <f>CONCATENATE('Gene Table'!$B$1,'Gene Table'!B72)</f>
        <v>F10</v>
      </c>
    </row>
    <row r="73" spans="1:8" ht="12.75">
      <c r="A73" s="2" t="s">
        <v>2081</v>
      </c>
      <c r="B73" s="2" t="s">
        <v>2082</v>
      </c>
      <c r="C73" s="2" t="s">
        <v>2083</v>
      </c>
      <c r="D73" s="2" t="s">
        <v>2084</v>
      </c>
      <c r="E73" s="2" t="s">
        <v>2085</v>
      </c>
      <c r="H73" s="2" t="str">
        <f>CONCATENATE('Gene Table'!$B$1,'Gene Table'!B73)</f>
        <v>F11</v>
      </c>
    </row>
    <row r="74" spans="1:8" ht="12.75">
      <c r="A74" s="2" t="s">
        <v>2086</v>
      </c>
      <c r="B74" s="2" t="s">
        <v>2087</v>
      </c>
      <c r="C74" s="2" t="s">
        <v>2088</v>
      </c>
      <c r="D74" s="2" t="s">
        <v>2089</v>
      </c>
      <c r="E74" s="2" t="s">
        <v>2090</v>
      </c>
      <c r="H74" s="2" t="str">
        <f>CONCATENATE('Gene Table'!$B$1,'Gene Table'!B74)</f>
        <v>F12</v>
      </c>
    </row>
    <row r="75" spans="1:8" ht="12.75">
      <c r="A75" s="2" t="s">
        <v>2091</v>
      </c>
      <c r="B75" s="2" t="s">
        <v>2092</v>
      </c>
      <c r="C75" s="2" t="s">
        <v>2093</v>
      </c>
      <c r="D75" s="2" t="s">
        <v>2094</v>
      </c>
      <c r="E75" s="2" t="s">
        <v>2095</v>
      </c>
      <c r="H75" s="2" t="str">
        <f>CONCATENATE('Gene Table'!$B$1,'Gene Table'!B75)</f>
        <v>G01</v>
      </c>
    </row>
    <row r="76" spans="1:8" ht="12.75">
      <c r="A76" s="2" t="s">
        <v>2096</v>
      </c>
      <c r="B76" s="2" t="s">
        <v>2097</v>
      </c>
      <c r="C76" s="2" t="s">
        <v>2098</v>
      </c>
      <c r="D76" s="2" t="s">
        <v>2099</v>
      </c>
      <c r="E76" s="2" t="s">
        <v>2100</v>
      </c>
      <c r="H76" s="2" t="str">
        <f>CONCATENATE('Gene Table'!$B$1,'Gene Table'!B76)</f>
        <v>G02</v>
      </c>
    </row>
    <row r="77" spans="1:8" ht="12.75">
      <c r="A77" s="2" t="s">
        <v>2101</v>
      </c>
      <c r="B77" s="2" t="s">
        <v>2102</v>
      </c>
      <c r="C77" s="2" t="s">
        <v>2103</v>
      </c>
      <c r="D77" s="2" t="s">
        <v>2104</v>
      </c>
      <c r="E77" s="2" t="s">
        <v>2105</v>
      </c>
      <c r="H77" s="2" t="str">
        <f>CONCATENATE('Gene Table'!$B$1,'Gene Table'!B77)</f>
        <v>G03</v>
      </c>
    </row>
    <row r="78" spans="1:8" ht="12.75">
      <c r="A78" s="2" t="s">
        <v>2106</v>
      </c>
      <c r="B78" s="2" t="s">
        <v>2107</v>
      </c>
      <c r="C78" s="2" t="s">
        <v>2108</v>
      </c>
      <c r="D78" s="2" t="s">
        <v>2109</v>
      </c>
      <c r="E78" s="2" t="s">
        <v>2110</v>
      </c>
      <c r="H78" s="2" t="str">
        <f>CONCATENATE('Gene Table'!$B$1,'Gene Table'!B78)</f>
        <v>G04</v>
      </c>
    </row>
    <row r="79" spans="1:8" ht="12.75">
      <c r="A79" s="2" t="s">
        <v>2111</v>
      </c>
      <c r="B79" s="2" t="s">
        <v>2112</v>
      </c>
      <c r="C79" s="2" t="s">
        <v>2113</v>
      </c>
      <c r="D79" s="2" t="s">
        <v>2114</v>
      </c>
      <c r="E79" s="2" t="s">
        <v>2115</v>
      </c>
      <c r="H79" s="2" t="str">
        <f>CONCATENATE('Gene Table'!$B$1,'Gene Table'!B79)</f>
        <v>G05</v>
      </c>
    </row>
    <row r="80" spans="1:8" ht="12.75">
      <c r="A80" s="2" t="s">
        <v>2116</v>
      </c>
      <c r="B80" s="2" t="s">
        <v>2117</v>
      </c>
      <c r="C80" s="2" t="s">
        <v>2118</v>
      </c>
      <c r="D80" s="2" t="s">
        <v>2119</v>
      </c>
      <c r="E80" s="2" t="s">
        <v>2120</v>
      </c>
      <c r="H80" s="2" t="str">
        <f>CONCATENATE('Gene Table'!$B$1,'Gene Table'!B80)</f>
        <v>G06</v>
      </c>
    </row>
    <row r="81" spans="1:8" ht="12.75">
      <c r="A81" s="2" t="s">
        <v>2121</v>
      </c>
      <c r="B81" s="2" t="s">
        <v>2122</v>
      </c>
      <c r="C81" s="2" t="s">
        <v>2123</v>
      </c>
      <c r="D81" s="2" t="s">
        <v>2124</v>
      </c>
      <c r="E81" s="2" t="s">
        <v>2125</v>
      </c>
      <c r="H81" s="2" t="str">
        <f>CONCATENATE('Gene Table'!$B$1,'Gene Table'!B81)</f>
        <v>G07</v>
      </c>
    </row>
    <row r="82" spans="1:8" ht="12.75">
      <c r="A82" s="2" t="s">
        <v>2126</v>
      </c>
      <c r="B82" s="2" t="s">
        <v>2127</v>
      </c>
      <c r="C82" s="2" t="s">
        <v>2128</v>
      </c>
      <c r="D82" s="2" t="s">
        <v>2129</v>
      </c>
      <c r="E82" s="2" t="s">
        <v>2130</v>
      </c>
      <c r="H82" s="2" t="str">
        <f>CONCATENATE('Gene Table'!$B$1,'Gene Table'!B82)</f>
        <v>G08</v>
      </c>
    </row>
    <row r="83" spans="1:8" ht="12.75">
      <c r="A83" s="2" t="s">
        <v>2131</v>
      </c>
      <c r="B83" s="2" t="s">
        <v>2132</v>
      </c>
      <c r="C83" s="2" t="s">
        <v>2133</v>
      </c>
      <c r="D83" s="2" t="s">
        <v>2134</v>
      </c>
      <c r="E83" s="2" t="s">
        <v>2135</v>
      </c>
      <c r="H83" s="2" t="str">
        <f>CONCATENATE('Gene Table'!$B$1,'Gene Table'!B83)</f>
        <v>G09</v>
      </c>
    </row>
    <row r="84" spans="1:8" ht="12.75">
      <c r="A84" s="2" t="s">
        <v>2136</v>
      </c>
      <c r="B84" s="2" t="s">
        <v>2137</v>
      </c>
      <c r="C84" s="2" t="s">
        <v>2138</v>
      </c>
      <c r="D84" s="2" t="s">
        <v>2139</v>
      </c>
      <c r="E84" s="2" t="s">
        <v>2140</v>
      </c>
      <c r="H84" s="2" t="str">
        <f>CONCATENATE('Gene Table'!$B$1,'Gene Table'!B84)</f>
        <v>G10</v>
      </c>
    </row>
    <row r="85" spans="1:8" ht="12.75">
      <c r="A85" s="2" t="s">
        <v>2141</v>
      </c>
      <c r="B85" s="2" t="s">
        <v>2142</v>
      </c>
      <c r="C85" s="2" t="s">
        <v>2143</v>
      </c>
      <c r="D85" s="2" t="s">
        <v>2144</v>
      </c>
      <c r="E85" s="2" t="s">
        <v>2145</v>
      </c>
      <c r="H85" s="2" t="str">
        <f>CONCATENATE('Gene Table'!$B$1,'Gene Table'!B85)</f>
        <v>G11</v>
      </c>
    </row>
    <row r="86" spans="1:8" ht="12.75">
      <c r="A86" s="2" t="s">
        <v>2146</v>
      </c>
      <c r="B86" s="2" t="s">
        <v>2147</v>
      </c>
      <c r="C86" s="2" t="s">
        <v>2148</v>
      </c>
      <c r="D86" s="2" t="s">
        <v>2149</v>
      </c>
      <c r="E86" s="2" t="s">
        <v>2150</v>
      </c>
      <c r="H86" s="2" t="str">
        <f>CONCATENATE('Gene Table'!$B$1,'Gene Table'!B86)</f>
        <v>G12</v>
      </c>
    </row>
    <row r="87" spans="1:8" ht="12.75">
      <c r="A87" s="2" t="s">
        <v>2151</v>
      </c>
      <c r="B87" s="2" t="s">
        <v>2152</v>
      </c>
      <c r="C87" s="2" t="s">
        <v>2153</v>
      </c>
      <c r="D87" s="2" t="s">
        <v>2154</v>
      </c>
      <c r="E87" s="2" t="s">
        <v>2155</v>
      </c>
      <c r="H87" s="2" t="str">
        <f>CONCATENATE('Gene Table'!$B$1,'Gene Table'!B87)</f>
        <v>H01</v>
      </c>
    </row>
    <row r="88" spans="1:8" ht="12.75">
      <c r="A88" s="2" t="s">
        <v>2156</v>
      </c>
      <c r="B88" s="2" t="s">
        <v>2157</v>
      </c>
      <c r="C88" s="2" t="s">
        <v>2158</v>
      </c>
      <c r="D88" s="2" t="s">
        <v>2159</v>
      </c>
      <c r="E88" s="2" t="s">
        <v>2160</v>
      </c>
      <c r="H88" s="2" t="str">
        <f>CONCATENATE('Gene Table'!$B$1,'Gene Table'!B88)</f>
        <v>H02</v>
      </c>
    </row>
    <row r="89" spans="1:8" ht="12.75">
      <c r="A89" s="2" t="s">
        <v>2161</v>
      </c>
      <c r="B89" s="2" t="s">
        <v>2162</v>
      </c>
      <c r="C89" s="2" t="s">
        <v>2163</v>
      </c>
      <c r="D89" s="2" t="s">
        <v>2164</v>
      </c>
      <c r="E89" s="2" t="s">
        <v>2165</v>
      </c>
      <c r="H89" s="2" t="str">
        <f>CONCATENATE('Gene Table'!$B$1,'Gene Table'!B89)</f>
        <v>H03</v>
      </c>
    </row>
    <row r="90" spans="1:8" ht="12.75">
      <c r="A90" s="2" t="s">
        <v>2166</v>
      </c>
      <c r="B90" s="2" t="s">
        <v>2167</v>
      </c>
      <c r="C90" s="2" t="s">
        <v>2168</v>
      </c>
      <c r="D90" s="2" t="s">
        <v>2169</v>
      </c>
      <c r="E90" s="2" t="s">
        <v>2170</v>
      </c>
      <c r="H90" s="2" t="str">
        <f>CONCATENATE('Gene Table'!$B$1,'Gene Table'!B90)</f>
        <v>H04</v>
      </c>
    </row>
    <row r="91" spans="1:8" ht="12.75">
      <c r="A91" s="2" t="s">
        <v>2171</v>
      </c>
      <c r="B91" s="2" t="s">
        <v>2167</v>
      </c>
      <c r="C91" s="2" t="s">
        <v>2172</v>
      </c>
      <c r="D91" s="2" t="s">
        <v>2173</v>
      </c>
      <c r="E91" s="2" t="s">
        <v>2174</v>
      </c>
      <c r="H91" s="2" t="str">
        <f>CONCATENATE('Gene Table'!$B$1,'Gene Table'!B91)</f>
        <v>H05</v>
      </c>
    </row>
    <row r="92" spans="1:8" ht="12.75">
      <c r="A92" s="2" t="s">
        <v>2175</v>
      </c>
      <c r="B92" s="2" t="s">
        <v>2167</v>
      </c>
      <c r="C92" s="2" t="s">
        <v>2176</v>
      </c>
      <c r="D92" s="2" t="s">
        <v>2177</v>
      </c>
      <c r="E92" s="2" t="s">
        <v>2178</v>
      </c>
      <c r="H92" s="2" t="str">
        <f>CONCATENATE('Gene Table'!$B$1,'Gene Table'!B92)</f>
        <v>H06</v>
      </c>
    </row>
    <row r="93" spans="1:8" ht="12.75">
      <c r="A93" s="2" t="s">
        <v>2179</v>
      </c>
      <c r="B93" s="2" t="s">
        <v>2167</v>
      </c>
      <c r="C93" s="2" t="s">
        <v>2180</v>
      </c>
      <c r="D93" s="2" t="s">
        <v>2181</v>
      </c>
      <c r="E93" s="2" t="s">
        <v>2182</v>
      </c>
      <c r="H93" s="2" t="str">
        <f>CONCATENATE('Gene Table'!$B$1,'Gene Table'!B93)</f>
        <v>H07</v>
      </c>
    </row>
    <row r="94" spans="1:8" ht="12.75">
      <c r="A94" s="2" t="s">
        <v>2183</v>
      </c>
      <c r="B94" s="2" t="s">
        <v>2167</v>
      </c>
      <c r="C94" s="2" t="s">
        <v>2184</v>
      </c>
      <c r="D94" s="2" t="s">
        <v>2167</v>
      </c>
      <c r="E94" s="2" t="s">
        <v>2167</v>
      </c>
      <c r="H94" s="2" t="str">
        <f>CONCATENATE('Gene Table'!$B$1,'Gene Table'!B94)</f>
        <v>H08</v>
      </c>
    </row>
    <row r="95" spans="1:8" ht="12.75">
      <c r="A95" s="2" t="s">
        <v>2185</v>
      </c>
      <c r="B95" s="2" t="s">
        <v>2167</v>
      </c>
      <c r="C95" s="2" t="s">
        <v>2184</v>
      </c>
      <c r="D95" s="2" t="s">
        <v>2167</v>
      </c>
      <c r="E95" s="2" t="s">
        <v>2167</v>
      </c>
      <c r="H95" s="2" t="str">
        <f>CONCATENATE('Gene Table'!$B$1,'Gene Table'!B95)</f>
        <v>H09</v>
      </c>
    </row>
    <row r="96" spans="1:8" ht="12.75">
      <c r="A96" s="2" t="s">
        <v>2186</v>
      </c>
      <c r="B96" s="2" t="s">
        <v>2167</v>
      </c>
      <c r="C96" s="2" t="s">
        <v>2187</v>
      </c>
      <c r="D96" s="2" t="s">
        <v>2167</v>
      </c>
      <c r="E96" s="2" t="s">
        <v>2167</v>
      </c>
      <c r="H96" s="2" t="str">
        <f>CONCATENATE('Gene Table'!$B$1,'Gene Table'!B96)</f>
        <v>H10</v>
      </c>
    </row>
    <row r="97" spans="1:8" ht="12.75">
      <c r="A97" s="2" t="s">
        <v>2188</v>
      </c>
      <c r="B97" s="2" t="s">
        <v>2167</v>
      </c>
      <c r="C97" s="2" t="s">
        <v>2187</v>
      </c>
      <c r="D97" s="2" t="s">
        <v>2167</v>
      </c>
      <c r="E97" s="2" t="s">
        <v>2167</v>
      </c>
      <c r="H97" s="2" t="str">
        <f>CONCATENATE('Gene Table'!$B$1,'Gene Table'!B97)</f>
        <v>H11</v>
      </c>
    </row>
    <row r="100" spans="1:8" s="1" customFormat="1" ht="12.75">
      <c r="A100" s="3"/>
      <c r="B100" s="3" t="s">
        <v>1722</v>
      </c>
      <c r="C100" s="3" t="s">
        <v>1723</v>
      </c>
      <c r="D100" s="3" t="s">
        <v>1724</v>
      </c>
      <c r="E100" s="3" t="s">
        <v>1725</v>
      </c>
      <c r="F100" s="3"/>
      <c r="G100" s="3"/>
      <c r="H100" s="3"/>
    </row>
    <row r="101" spans="1:5" ht="12.75">
      <c r="A101" s="2" t="s">
        <v>2189</v>
      </c>
      <c r="B101" s="2" t="s">
        <v>2190</v>
      </c>
      <c r="C101" s="2" t="s">
        <v>2191</v>
      </c>
      <c r="D101" s="2" t="s">
        <v>2192</v>
      </c>
      <c r="E101" s="2" t="s">
        <v>2193</v>
      </c>
    </row>
    <row r="102" spans="1:5" ht="12.75">
      <c r="A102" s="2" t="s">
        <v>2194</v>
      </c>
      <c r="B102" s="2" t="s">
        <v>2195</v>
      </c>
      <c r="C102" s="2" t="s">
        <v>2196</v>
      </c>
      <c r="D102" s="2" t="s">
        <v>2197</v>
      </c>
      <c r="E102" s="2" t="s">
        <v>2198</v>
      </c>
    </row>
    <row r="103" spans="1:5" ht="12.75">
      <c r="A103" s="2" t="s">
        <v>2199</v>
      </c>
      <c r="B103" s="2" t="s">
        <v>2200</v>
      </c>
      <c r="C103" s="2" t="s">
        <v>2201</v>
      </c>
      <c r="D103" s="2" t="s">
        <v>2202</v>
      </c>
      <c r="E103" s="2" t="s">
        <v>2203</v>
      </c>
    </row>
    <row r="104" spans="1:5" ht="12.75">
      <c r="A104" s="2" t="s">
        <v>2204</v>
      </c>
      <c r="B104" s="2" t="s">
        <v>2205</v>
      </c>
      <c r="C104" s="2" t="s">
        <v>2206</v>
      </c>
      <c r="D104" s="2" t="s">
        <v>2207</v>
      </c>
      <c r="E104" s="2" t="s">
        <v>2208</v>
      </c>
    </row>
    <row r="105" spans="1:5" ht="12.75">
      <c r="A105" s="2" t="s">
        <v>2209</v>
      </c>
      <c r="B105" s="2" t="s">
        <v>2210</v>
      </c>
      <c r="C105" s="2" t="s">
        <v>2211</v>
      </c>
      <c r="D105" s="2" t="s">
        <v>2212</v>
      </c>
      <c r="E105" s="2" t="s">
        <v>2213</v>
      </c>
    </row>
    <row r="106" spans="1:5" ht="12.75">
      <c r="A106" s="2" t="s">
        <v>2214</v>
      </c>
      <c r="B106" s="2" t="s">
        <v>2215</v>
      </c>
      <c r="C106" s="2" t="s">
        <v>2216</v>
      </c>
      <c r="D106" s="2" t="s">
        <v>2217</v>
      </c>
      <c r="E106" s="2" t="s">
        <v>2218</v>
      </c>
    </row>
    <row r="107" spans="1:5" ht="12.75">
      <c r="A107" s="2" t="s">
        <v>2219</v>
      </c>
      <c r="B107" s="2" t="s">
        <v>2220</v>
      </c>
      <c r="C107" s="2" t="s">
        <v>2221</v>
      </c>
      <c r="D107" s="2" t="s">
        <v>2222</v>
      </c>
      <c r="E107" s="2" t="s">
        <v>2223</v>
      </c>
    </row>
    <row r="108" spans="1:5" ht="12.75">
      <c r="A108" s="2" t="s">
        <v>2224</v>
      </c>
      <c r="B108" s="2" t="s">
        <v>2225</v>
      </c>
      <c r="C108" s="2" t="s">
        <v>2226</v>
      </c>
      <c r="D108" s="2" t="s">
        <v>2227</v>
      </c>
      <c r="E108" s="2" t="s">
        <v>2228</v>
      </c>
    </row>
    <row r="109" spans="1:5" ht="12.75">
      <c r="A109" s="2" t="s">
        <v>2229</v>
      </c>
      <c r="B109" s="2" t="s">
        <v>2230</v>
      </c>
      <c r="C109" s="2" t="s">
        <v>2231</v>
      </c>
      <c r="D109" s="2" t="s">
        <v>2232</v>
      </c>
      <c r="E109" s="2" t="s">
        <v>2233</v>
      </c>
    </row>
    <row r="110" spans="1:5" ht="12.75">
      <c r="A110" s="2" t="s">
        <v>2234</v>
      </c>
      <c r="B110" s="2" t="s">
        <v>2235</v>
      </c>
      <c r="C110" s="2" t="s">
        <v>2236</v>
      </c>
      <c r="D110" s="2" t="s">
        <v>2237</v>
      </c>
      <c r="E110" s="2" t="s">
        <v>2238</v>
      </c>
    </row>
    <row r="111" spans="1:5" ht="12.75">
      <c r="A111" s="2" t="s">
        <v>2239</v>
      </c>
      <c r="B111" s="2" t="s">
        <v>2240</v>
      </c>
      <c r="C111" s="2" t="s">
        <v>2241</v>
      </c>
      <c r="D111" s="2" t="s">
        <v>2242</v>
      </c>
      <c r="E111" s="2" t="s">
        <v>2243</v>
      </c>
    </row>
    <row r="112" spans="1:5" ht="12.75">
      <c r="A112" s="2" t="s">
        <v>2244</v>
      </c>
      <c r="B112" s="2" t="s">
        <v>2245</v>
      </c>
      <c r="C112" s="2" t="s">
        <v>2246</v>
      </c>
      <c r="D112" s="2" t="s">
        <v>2247</v>
      </c>
      <c r="E112" s="2" t="s">
        <v>2248</v>
      </c>
    </row>
    <row r="113" spans="1:5" ht="12.75">
      <c r="A113" s="2" t="s">
        <v>2249</v>
      </c>
      <c r="B113" s="2" t="s">
        <v>2250</v>
      </c>
      <c r="C113" s="2" t="s">
        <v>2251</v>
      </c>
      <c r="D113" s="2" t="s">
        <v>2252</v>
      </c>
      <c r="E113" s="2" t="s">
        <v>2253</v>
      </c>
    </row>
    <row r="114" spans="1:5" ht="12.75">
      <c r="A114" s="2" t="s">
        <v>2254</v>
      </c>
      <c r="B114" s="2" t="s">
        <v>2255</v>
      </c>
      <c r="C114" s="2" t="s">
        <v>2256</v>
      </c>
      <c r="D114" s="2" t="s">
        <v>2257</v>
      </c>
      <c r="E114" s="2" t="s">
        <v>2258</v>
      </c>
    </row>
    <row r="115" spans="1:5" ht="12.75">
      <c r="A115" s="2" t="s">
        <v>2259</v>
      </c>
      <c r="B115" s="2" t="s">
        <v>2260</v>
      </c>
      <c r="C115" s="2" t="s">
        <v>2261</v>
      </c>
      <c r="D115" s="2" t="s">
        <v>2262</v>
      </c>
      <c r="E115" s="2" t="s">
        <v>2263</v>
      </c>
    </row>
    <row r="116" spans="1:5" ht="12.75">
      <c r="A116" s="2" t="s">
        <v>2264</v>
      </c>
      <c r="B116" s="2" t="s">
        <v>2265</v>
      </c>
      <c r="C116" s="2" t="s">
        <v>2266</v>
      </c>
      <c r="D116" s="2" t="s">
        <v>2267</v>
      </c>
      <c r="E116" s="2" t="s">
        <v>2268</v>
      </c>
    </row>
    <row r="117" spans="1:5" ht="12.75">
      <c r="A117" s="2" t="s">
        <v>2269</v>
      </c>
      <c r="B117" s="2" t="s">
        <v>2270</v>
      </c>
      <c r="C117" s="2" t="s">
        <v>2271</v>
      </c>
      <c r="D117" s="2" t="s">
        <v>2272</v>
      </c>
      <c r="E117" s="2" t="s">
        <v>2273</v>
      </c>
    </row>
    <row r="118" spans="1:5" ht="12.75">
      <c r="A118" s="2" t="s">
        <v>2274</v>
      </c>
      <c r="B118" s="2" t="s">
        <v>2275</v>
      </c>
      <c r="C118" s="2" t="s">
        <v>2276</v>
      </c>
      <c r="D118" s="2" t="s">
        <v>2277</v>
      </c>
      <c r="E118" s="2" t="s">
        <v>2278</v>
      </c>
    </row>
    <row r="119" spans="1:5" ht="12.75">
      <c r="A119" s="2" t="s">
        <v>2279</v>
      </c>
      <c r="B119" s="2" t="s">
        <v>2280</v>
      </c>
      <c r="C119" s="2" t="s">
        <v>2281</v>
      </c>
      <c r="D119" s="2" t="s">
        <v>2282</v>
      </c>
      <c r="E119" s="2" t="s">
        <v>2283</v>
      </c>
    </row>
    <row r="120" spans="1:5" ht="12.75">
      <c r="A120" s="2" t="s">
        <v>2284</v>
      </c>
      <c r="B120" s="2" t="s">
        <v>2285</v>
      </c>
      <c r="C120" s="2" t="s">
        <v>2286</v>
      </c>
      <c r="D120" s="2" t="s">
        <v>2287</v>
      </c>
      <c r="E120" s="2" t="s">
        <v>2288</v>
      </c>
    </row>
    <row r="121" spans="1:5" ht="12.75">
      <c r="A121" s="2" t="s">
        <v>2289</v>
      </c>
      <c r="B121" s="2" t="s">
        <v>2290</v>
      </c>
      <c r="C121" s="2" t="s">
        <v>2291</v>
      </c>
      <c r="D121" s="2" t="s">
        <v>2292</v>
      </c>
      <c r="E121" s="2" t="s">
        <v>2293</v>
      </c>
    </row>
    <row r="122" spans="1:5" ht="12.75">
      <c r="A122" s="2" t="s">
        <v>2294</v>
      </c>
      <c r="B122" s="2" t="s">
        <v>2295</v>
      </c>
      <c r="C122" s="2" t="s">
        <v>2296</v>
      </c>
      <c r="D122" s="2" t="s">
        <v>2297</v>
      </c>
      <c r="E122" s="2" t="s">
        <v>2298</v>
      </c>
    </row>
    <row r="123" spans="1:5" ht="12.75">
      <c r="A123" s="2" t="s">
        <v>2299</v>
      </c>
      <c r="B123" s="2" t="s">
        <v>2300</v>
      </c>
      <c r="C123" s="2" t="s">
        <v>2301</v>
      </c>
      <c r="D123" s="2" t="s">
        <v>2302</v>
      </c>
      <c r="E123" s="2" t="s">
        <v>2303</v>
      </c>
    </row>
    <row r="124" spans="1:5" ht="12.75">
      <c r="A124" s="2" t="s">
        <v>2304</v>
      </c>
      <c r="B124" s="2" t="s">
        <v>2305</v>
      </c>
      <c r="C124" s="2" t="s">
        <v>2306</v>
      </c>
      <c r="D124" s="2" t="s">
        <v>2307</v>
      </c>
      <c r="E124" s="2" t="s">
        <v>2308</v>
      </c>
    </row>
    <row r="125" spans="1:5" ht="12.75">
      <c r="A125" s="2" t="s">
        <v>2309</v>
      </c>
      <c r="B125" s="2" t="s">
        <v>2310</v>
      </c>
      <c r="C125" s="2" t="s">
        <v>2311</v>
      </c>
      <c r="D125" s="2" t="s">
        <v>2312</v>
      </c>
      <c r="E125" s="2" t="s">
        <v>2313</v>
      </c>
    </row>
    <row r="126" spans="1:5" ht="12.75">
      <c r="A126" s="2" t="s">
        <v>2314</v>
      </c>
      <c r="B126" s="2" t="s">
        <v>2315</v>
      </c>
      <c r="C126" s="2" t="s">
        <v>2316</v>
      </c>
      <c r="D126" s="2" t="s">
        <v>2317</v>
      </c>
      <c r="E126" s="2" t="s">
        <v>2318</v>
      </c>
    </row>
    <row r="127" spans="1:5" ht="12.75">
      <c r="A127" s="2" t="s">
        <v>2319</v>
      </c>
      <c r="B127" s="2" t="s">
        <v>2320</v>
      </c>
      <c r="C127" s="2" t="s">
        <v>2321</v>
      </c>
      <c r="D127" s="2" t="s">
        <v>2322</v>
      </c>
      <c r="E127" s="2" t="s">
        <v>2323</v>
      </c>
    </row>
    <row r="128" spans="1:5" ht="12.75">
      <c r="A128" s="2" t="s">
        <v>2324</v>
      </c>
      <c r="B128" s="2" t="s">
        <v>2325</v>
      </c>
      <c r="C128" s="2" t="s">
        <v>2326</v>
      </c>
      <c r="D128" s="2" t="s">
        <v>2327</v>
      </c>
      <c r="E128" s="2" t="s">
        <v>2328</v>
      </c>
    </row>
    <row r="129" spans="1:5" ht="12.75">
      <c r="A129" s="2" t="s">
        <v>2329</v>
      </c>
      <c r="B129" s="2" t="s">
        <v>2330</v>
      </c>
      <c r="C129" s="2" t="s">
        <v>2331</v>
      </c>
      <c r="D129" s="2" t="s">
        <v>2332</v>
      </c>
      <c r="E129" s="2" t="s">
        <v>2333</v>
      </c>
    </row>
    <row r="130" spans="1:5" ht="12.75">
      <c r="A130" s="2" t="s">
        <v>2334</v>
      </c>
      <c r="B130" s="2" t="s">
        <v>2335</v>
      </c>
      <c r="C130" s="2" t="s">
        <v>2336</v>
      </c>
      <c r="D130" s="2" t="s">
        <v>2337</v>
      </c>
      <c r="E130" s="2" t="s">
        <v>2338</v>
      </c>
    </row>
    <row r="131" spans="1:5" ht="12.75">
      <c r="A131" s="2" t="s">
        <v>2339</v>
      </c>
      <c r="B131" s="2" t="s">
        <v>2340</v>
      </c>
      <c r="C131" s="2" t="s">
        <v>2341</v>
      </c>
      <c r="D131" s="2" t="s">
        <v>2342</v>
      </c>
      <c r="E131" s="2" t="s">
        <v>2343</v>
      </c>
    </row>
    <row r="132" spans="1:5" ht="12.75">
      <c r="A132" s="2" t="s">
        <v>2344</v>
      </c>
      <c r="B132" s="2" t="s">
        <v>2345</v>
      </c>
      <c r="C132" s="2" t="s">
        <v>2346</v>
      </c>
      <c r="D132" s="2" t="s">
        <v>2347</v>
      </c>
      <c r="E132" s="2" t="s">
        <v>2348</v>
      </c>
    </row>
    <row r="133" spans="1:5" ht="12.75">
      <c r="A133" s="2" t="s">
        <v>2349</v>
      </c>
      <c r="B133" s="2" t="s">
        <v>2350</v>
      </c>
      <c r="C133" s="2" t="s">
        <v>2351</v>
      </c>
      <c r="D133" s="2" t="s">
        <v>2352</v>
      </c>
      <c r="E133" s="2" t="s">
        <v>2353</v>
      </c>
    </row>
    <row r="134" spans="1:5" ht="12.75">
      <c r="A134" s="2" t="s">
        <v>2354</v>
      </c>
      <c r="B134" s="2" t="s">
        <v>2355</v>
      </c>
      <c r="C134" s="2" t="s">
        <v>2356</v>
      </c>
      <c r="D134" s="2" t="s">
        <v>2357</v>
      </c>
      <c r="E134" s="2" t="s">
        <v>2358</v>
      </c>
    </row>
    <row r="135" spans="1:5" ht="12.75">
      <c r="A135" s="2" t="s">
        <v>2359</v>
      </c>
      <c r="B135" s="2" t="s">
        <v>2360</v>
      </c>
      <c r="C135" s="2" t="s">
        <v>2361</v>
      </c>
      <c r="D135" s="2" t="s">
        <v>2362</v>
      </c>
      <c r="E135" s="2" t="s">
        <v>2363</v>
      </c>
    </row>
    <row r="136" spans="1:5" ht="12.75">
      <c r="A136" s="2" t="s">
        <v>2364</v>
      </c>
      <c r="B136" s="2" t="s">
        <v>2365</v>
      </c>
      <c r="C136" s="2" t="s">
        <v>2366</v>
      </c>
      <c r="D136" s="2" t="s">
        <v>2367</v>
      </c>
      <c r="E136" s="2" t="s">
        <v>2368</v>
      </c>
    </row>
    <row r="137" spans="1:5" ht="12.75">
      <c r="A137" s="2" t="s">
        <v>2369</v>
      </c>
      <c r="B137" s="2" t="s">
        <v>2370</v>
      </c>
      <c r="C137" s="2" t="s">
        <v>2371</v>
      </c>
      <c r="D137" s="2" t="s">
        <v>2372</v>
      </c>
      <c r="E137" s="2" t="s">
        <v>2373</v>
      </c>
    </row>
    <row r="138" spans="1:5" ht="12.75">
      <c r="A138" s="2" t="s">
        <v>2374</v>
      </c>
      <c r="B138" s="2" t="s">
        <v>2375</v>
      </c>
      <c r="C138" s="2" t="s">
        <v>2376</v>
      </c>
      <c r="D138" s="2" t="s">
        <v>2377</v>
      </c>
      <c r="E138" s="2" t="s">
        <v>2378</v>
      </c>
    </row>
    <row r="139" spans="1:5" ht="12.75">
      <c r="A139" s="2" t="s">
        <v>2379</v>
      </c>
      <c r="B139" s="2" t="s">
        <v>2380</v>
      </c>
      <c r="C139" s="2" t="s">
        <v>2381</v>
      </c>
      <c r="D139" s="2" t="s">
        <v>2382</v>
      </c>
      <c r="E139" s="2" t="s">
        <v>2383</v>
      </c>
    </row>
    <row r="140" spans="1:5" ht="12.75">
      <c r="A140" s="2" t="s">
        <v>2384</v>
      </c>
      <c r="B140" s="2" t="s">
        <v>2385</v>
      </c>
      <c r="C140" s="2" t="s">
        <v>2386</v>
      </c>
      <c r="D140" s="2" t="s">
        <v>2387</v>
      </c>
      <c r="E140" s="2" t="s">
        <v>2388</v>
      </c>
    </row>
    <row r="141" spans="1:5" ht="12.75">
      <c r="A141" s="2" t="s">
        <v>2389</v>
      </c>
      <c r="B141" s="2" t="s">
        <v>2390</v>
      </c>
      <c r="C141" s="2" t="s">
        <v>2391</v>
      </c>
      <c r="D141" s="2" t="s">
        <v>2392</v>
      </c>
      <c r="E141" s="2" t="s">
        <v>2393</v>
      </c>
    </row>
    <row r="142" spans="1:5" ht="12.75">
      <c r="A142" s="2" t="s">
        <v>2394</v>
      </c>
      <c r="B142" s="2" t="s">
        <v>2395</v>
      </c>
      <c r="C142" s="2" t="s">
        <v>2396</v>
      </c>
      <c r="D142" s="2" t="s">
        <v>2397</v>
      </c>
      <c r="E142" s="2" t="s">
        <v>2398</v>
      </c>
    </row>
    <row r="143" spans="1:5" ht="12.75">
      <c r="A143" s="2" t="s">
        <v>2399</v>
      </c>
      <c r="B143" s="2" t="s">
        <v>2400</v>
      </c>
      <c r="C143" s="2" t="s">
        <v>2401</v>
      </c>
      <c r="D143" s="2" t="s">
        <v>2402</v>
      </c>
      <c r="E143" s="2" t="s">
        <v>2403</v>
      </c>
    </row>
    <row r="144" spans="1:5" ht="12.75">
      <c r="A144" s="2" t="s">
        <v>2404</v>
      </c>
      <c r="B144" s="2" t="s">
        <v>2405</v>
      </c>
      <c r="C144" s="2" t="s">
        <v>2406</v>
      </c>
      <c r="D144" s="2" t="s">
        <v>2407</v>
      </c>
      <c r="E144" s="2" t="s">
        <v>2408</v>
      </c>
    </row>
    <row r="145" spans="1:5" ht="12.75">
      <c r="A145" s="2" t="s">
        <v>2409</v>
      </c>
      <c r="B145" s="2" t="s">
        <v>2410</v>
      </c>
      <c r="C145" s="2" t="s">
        <v>2411</v>
      </c>
      <c r="D145" s="2" t="s">
        <v>2412</v>
      </c>
      <c r="E145" s="2" t="s">
        <v>2413</v>
      </c>
    </row>
    <row r="146" spans="1:5" ht="12.75">
      <c r="A146" s="2" t="s">
        <v>2414</v>
      </c>
      <c r="B146" s="2" t="s">
        <v>2415</v>
      </c>
      <c r="C146" s="2" t="s">
        <v>2416</v>
      </c>
      <c r="D146" s="2" t="s">
        <v>2417</v>
      </c>
      <c r="E146" s="2" t="s">
        <v>2418</v>
      </c>
    </row>
    <row r="147" spans="1:5" ht="12.75">
      <c r="A147" s="2" t="s">
        <v>2419</v>
      </c>
      <c r="B147" s="2" t="s">
        <v>2420</v>
      </c>
      <c r="C147" s="2" t="s">
        <v>2421</v>
      </c>
      <c r="D147" s="2" t="s">
        <v>2422</v>
      </c>
      <c r="E147" s="2" t="s">
        <v>2423</v>
      </c>
    </row>
    <row r="148" spans="1:5" ht="12.75">
      <c r="A148" s="2" t="s">
        <v>2424</v>
      </c>
      <c r="B148" s="2" t="s">
        <v>2425</v>
      </c>
      <c r="C148" s="2" t="s">
        <v>2426</v>
      </c>
      <c r="D148" s="2" t="s">
        <v>2427</v>
      </c>
      <c r="E148" s="2" t="s">
        <v>2428</v>
      </c>
    </row>
    <row r="149" spans="1:5" ht="12.75">
      <c r="A149" s="2" t="s">
        <v>2429</v>
      </c>
      <c r="B149" s="2" t="s">
        <v>2430</v>
      </c>
      <c r="C149" s="2" t="s">
        <v>2431</v>
      </c>
      <c r="D149" s="2" t="s">
        <v>2432</v>
      </c>
      <c r="E149" s="2" t="s">
        <v>2433</v>
      </c>
    </row>
    <row r="150" spans="1:5" ht="12.75">
      <c r="A150" s="2" t="s">
        <v>2434</v>
      </c>
      <c r="B150" s="2" t="s">
        <v>2435</v>
      </c>
      <c r="C150" s="2" t="s">
        <v>2436</v>
      </c>
      <c r="D150" s="2" t="s">
        <v>2437</v>
      </c>
      <c r="E150" s="2" t="s">
        <v>2438</v>
      </c>
    </row>
    <row r="151" spans="1:5" ht="12.75">
      <c r="A151" s="2" t="s">
        <v>2439</v>
      </c>
      <c r="B151" s="2" t="s">
        <v>2440</v>
      </c>
      <c r="C151" s="2" t="s">
        <v>2441</v>
      </c>
      <c r="D151" s="2" t="s">
        <v>2442</v>
      </c>
      <c r="E151" s="2" t="s">
        <v>2443</v>
      </c>
    </row>
    <row r="152" spans="1:5" ht="12.75">
      <c r="A152" s="2" t="s">
        <v>2444</v>
      </c>
      <c r="B152" s="2" t="s">
        <v>2445</v>
      </c>
      <c r="C152" s="2" t="s">
        <v>2446</v>
      </c>
      <c r="D152" s="2" t="s">
        <v>2447</v>
      </c>
      <c r="E152" s="2" t="s">
        <v>2448</v>
      </c>
    </row>
    <row r="153" spans="1:5" ht="12.75">
      <c r="A153" s="2" t="s">
        <v>2449</v>
      </c>
      <c r="B153" s="2" t="s">
        <v>2450</v>
      </c>
      <c r="C153" s="2" t="s">
        <v>2451</v>
      </c>
      <c r="D153" s="2" t="s">
        <v>2452</v>
      </c>
      <c r="E153" s="2" t="s">
        <v>2453</v>
      </c>
    </row>
    <row r="154" spans="1:5" ht="12.75">
      <c r="A154" s="2" t="s">
        <v>2454</v>
      </c>
      <c r="B154" s="2" t="s">
        <v>2455</v>
      </c>
      <c r="C154" s="2" t="s">
        <v>2456</v>
      </c>
      <c r="D154" s="2" t="s">
        <v>2457</v>
      </c>
      <c r="E154" s="2" t="s">
        <v>2458</v>
      </c>
    </row>
    <row r="155" spans="1:5" ht="12.75">
      <c r="A155" s="2" t="s">
        <v>2459</v>
      </c>
      <c r="B155" s="2" t="s">
        <v>2460</v>
      </c>
      <c r="C155" s="2" t="s">
        <v>2461</v>
      </c>
      <c r="D155" s="2" t="s">
        <v>2462</v>
      </c>
      <c r="E155" s="2" t="s">
        <v>2463</v>
      </c>
    </row>
    <row r="156" spans="1:5" ht="12.75">
      <c r="A156" s="2" t="s">
        <v>2464</v>
      </c>
      <c r="B156" s="2" t="s">
        <v>2465</v>
      </c>
      <c r="C156" s="2" t="s">
        <v>2466</v>
      </c>
      <c r="D156" s="2" t="s">
        <v>2467</v>
      </c>
      <c r="E156" s="2" t="s">
        <v>2468</v>
      </c>
    </row>
    <row r="157" spans="1:5" ht="12.75">
      <c r="A157" s="2" t="s">
        <v>2469</v>
      </c>
      <c r="B157" s="2" t="s">
        <v>2470</v>
      </c>
      <c r="C157" s="2" t="s">
        <v>2471</v>
      </c>
      <c r="D157" s="2" t="s">
        <v>2472</v>
      </c>
      <c r="E157" s="2" t="s">
        <v>2473</v>
      </c>
    </row>
    <row r="158" spans="1:5" ht="12.75">
      <c r="A158" s="2" t="s">
        <v>2474</v>
      </c>
      <c r="B158" s="2" t="s">
        <v>2475</v>
      </c>
      <c r="C158" s="2" t="s">
        <v>2476</v>
      </c>
      <c r="D158" s="2" t="s">
        <v>2477</v>
      </c>
      <c r="E158" s="2" t="s">
        <v>2478</v>
      </c>
    </row>
    <row r="159" spans="1:5" ht="12.75">
      <c r="A159" s="2" t="s">
        <v>2479</v>
      </c>
      <c r="B159" s="2" t="s">
        <v>2480</v>
      </c>
      <c r="C159" s="2" t="s">
        <v>2481</v>
      </c>
      <c r="D159" s="2" t="s">
        <v>2482</v>
      </c>
      <c r="E159" s="2" t="s">
        <v>2483</v>
      </c>
    </row>
    <row r="160" spans="1:5" ht="12.75">
      <c r="A160" s="2" t="s">
        <v>2484</v>
      </c>
      <c r="B160" s="2" t="s">
        <v>2485</v>
      </c>
      <c r="C160" s="2" t="s">
        <v>2486</v>
      </c>
      <c r="D160" s="2" t="s">
        <v>2487</v>
      </c>
      <c r="E160" s="2" t="s">
        <v>2488</v>
      </c>
    </row>
    <row r="161" spans="1:5" ht="12.75">
      <c r="A161" s="2" t="s">
        <v>2489</v>
      </c>
      <c r="B161" s="2" t="s">
        <v>2490</v>
      </c>
      <c r="C161" s="2" t="s">
        <v>2491</v>
      </c>
      <c r="D161" s="2" t="s">
        <v>2492</v>
      </c>
      <c r="E161" s="2" t="s">
        <v>2493</v>
      </c>
    </row>
    <row r="162" spans="1:5" ht="12.75">
      <c r="A162" s="2" t="s">
        <v>2494</v>
      </c>
      <c r="B162" s="2" t="s">
        <v>2495</v>
      </c>
      <c r="C162" s="2" t="s">
        <v>2496</v>
      </c>
      <c r="D162" s="2" t="s">
        <v>2497</v>
      </c>
      <c r="E162" s="2" t="s">
        <v>2498</v>
      </c>
    </row>
    <row r="163" spans="1:5" ht="12.75">
      <c r="A163" s="2" t="s">
        <v>2499</v>
      </c>
      <c r="B163" s="2" t="s">
        <v>2500</v>
      </c>
      <c r="C163" s="2" t="s">
        <v>2501</v>
      </c>
      <c r="D163" s="2" t="s">
        <v>2502</v>
      </c>
      <c r="E163" s="2" t="s">
        <v>2503</v>
      </c>
    </row>
    <row r="164" spans="1:5" ht="12.75">
      <c r="A164" s="2" t="s">
        <v>2504</v>
      </c>
      <c r="B164" s="2" t="s">
        <v>2505</v>
      </c>
      <c r="C164" s="2" t="s">
        <v>2506</v>
      </c>
      <c r="D164" s="2" t="s">
        <v>2507</v>
      </c>
      <c r="E164" s="2" t="s">
        <v>2508</v>
      </c>
    </row>
    <row r="165" spans="1:5" ht="12.75">
      <c r="A165" s="2" t="s">
        <v>2509</v>
      </c>
      <c r="B165" s="2" t="s">
        <v>2510</v>
      </c>
      <c r="C165" s="2" t="s">
        <v>2511</v>
      </c>
      <c r="D165" s="2" t="s">
        <v>2512</v>
      </c>
      <c r="E165" s="2" t="s">
        <v>2513</v>
      </c>
    </row>
    <row r="166" spans="1:5" ht="12.75">
      <c r="A166" s="2" t="s">
        <v>2514</v>
      </c>
      <c r="B166" s="2" t="s">
        <v>2515</v>
      </c>
      <c r="C166" s="2" t="s">
        <v>2516</v>
      </c>
      <c r="D166" s="2" t="s">
        <v>2517</v>
      </c>
      <c r="E166" s="2" t="s">
        <v>2518</v>
      </c>
    </row>
    <row r="167" spans="1:5" ht="12.75">
      <c r="A167" s="2" t="s">
        <v>2519</v>
      </c>
      <c r="B167" s="2" t="s">
        <v>2520</v>
      </c>
      <c r="C167" s="2" t="s">
        <v>2521</v>
      </c>
      <c r="D167" s="2" t="s">
        <v>2522</v>
      </c>
      <c r="E167" s="2" t="s">
        <v>2523</v>
      </c>
    </row>
    <row r="168" spans="1:5" ht="12.75">
      <c r="A168" s="2" t="s">
        <v>2524</v>
      </c>
      <c r="B168" s="2" t="s">
        <v>2525</v>
      </c>
      <c r="C168" s="2" t="s">
        <v>2526</v>
      </c>
      <c r="D168" s="2" t="s">
        <v>2527</v>
      </c>
      <c r="E168" s="2" t="s">
        <v>2528</v>
      </c>
    </row>
    <row r="169" spans="1:5" ht="12.75">
      <c r="A169" s="2" t="s">
        <v>2529</v>
      </c>
      <c r="B169" s="2" t="s">
        <v>2530</v>
      </c>
      <c r="C169" s="2" t="s">
        <v>2531</v>
      </c>
      <c r="D169" s="2" t="s">
        <v>2532</v>
      </c>
      <c r="E169" s="2" t="s">
        <v>2533</v>
      </c>
    </row>
    <row r="170" spans="1:5" ht="12.75">
      <c r="A170" s="2" t="s">
        <v>2534</v>
      </c>
      <c r="B170" s="2" t="s">
        <v>2535</v>
      </c>
      <c r="C170" s="2" t="s">
        <v>2536</v>
      </c>
      <c r="D170" s="2" t="s">
        <v>2537</v>
      </c>
      <c r="E170" s="2" t="s">
        <v>2538</v>
      </c>
    </row>
    <row r="171" spans="1:5" ht="12.75">
      <c r="A171" s="2" t="s">
        <v>2539</v>
      </c>
      <c r="B171" s="2" t="s">
        <v>2540</v>
      </c>
      <c r="C171" s="2" t="s">
        <v>2541</v>
      </c>
      <c r="D171" s="2" t="s">
        <v>2542</v>
      </c>
      <c r="E171" s="2" t="s">
        <v>2543</v>
      </c>
    </row>
    <row r="172" spans="1:5" ht="12.75">
      <c r="A172" s="2" t="s">
        <v>2544</v>
      </c>
      <c r="B172" s="2" t="s">
        <v>2545</v>
      </c>
      <c r="C172" s="2" t="s">
        <v>2546</v>
      </c>
      <c r="D172" s="2" t="s">
        <v>2547</v>
      </c>
      <c r="E172" s="2" t="s">
        <v>2548</v>
      </c>
    </row>
    <row r="173" spans="1:5" ht="12.75">
      <c r="A173" s="2" t="s">
        <v>2549</v>
      </c>
      <c r="B173" s="2" t="s">
        <v>2550</v>
      </c>
      <c r="C173" s="2" t="s">
        <v>2551</v>
      </c>
      <c r="D173" s="2" t="s">
        <v>2552</v>
      </c>
      <c r="E173" s="2" t="s">
        <v>2553</v>
      </c>
    </row>
    <row r="174" spans="1:5" ht="12.75">
      <c r="A174" s="2" t="s">
        <v>2554</v>
      </c>
      <c r="B174" s="2" t="s">
        <v>2555</v>
      </c>
      <c r="C174" s="2" t="s">
        <v>2556</v>
      </c>
      <c r="D174" s="2" t="s">
        <v>2557</v>
      </c>
      <c r="E174" s="2" t="s">
        <v>2558</v>
      </c>
    </row>
    <row r="175" spans="1:5" ht="12.75">
      <c r="A175" s="2" t="s">
        <v>2559</v>
      </c>
      <c r="B175" s="2" t="s">
        <v>2560</v>
      </c>
      <c r="C175" s="2" t="s">
        <v>2561</v>
      </c>
      <c r="D175" s="2" t="s">
        <v>2562</v>
      </c>
      <c r="E175" s="2" t="s">
        <v>2563</v>
      </c>
    </row>
    <row r="176" spans="1:5" ht="12.75">
      <c r="A176" s="2" t="s">
        <v>2564</v>
      </c>
      <c r="B176" s="2" t="s">
        <v>2565</v>
      </c>
      <c r="C176" s="2" t="s">
        <v>2566</v>
      </c>
      <c r="D176" s="2" t="s">
        <v>2567</v>
      </c>
      <c r="E176" s="2" t="s">
        <v>2568</v>
      </c>
    </row>
    <row r="177" spans="1:5" ht="12.75">
      <c r="A177" s="2" t="s">
        <v>2569</v>
      </c>
      <c r="B177" s="2" t="s">
        <v>2570</v>
      </c>
      <c r="C177" s="2" t="s">
        <v>2571</v>
      </c>
      <c r="D177" s="2" t="s">
        <v>2572</v>
      </c>
      <c r="E177" s="2" t="s">
        <v>2573</v>
      </c>
    </row>
    <row r="178" spans="1:5" ht="12.75">
      <c r="A178" s="2" t="s">
        <v>2574</v>
      </c>
      <c r="B178" s="2" t="s">
        <v>2575</v>
      </c>
      <c r="C178" s="2" t="s">
        <v>2576</v>
      </c>
      <c r="D178" s="2" t="s">
        <v>2577</v>
      </c>
      <c r="E178" s="2" t="s">
        <v>2578</v>
      </c>
    </row>
    <row r="179" spans="1:5" ht="12.75">
      <c r="A179" s="2" t="s">
        <v>2579</v>
      </c>
      <c r="B179" s="2" t="s">
        <v>2580</v>
      </c>
      <c r="C179" s="2" t="s">
        <v>2581</v>
      </c>
      <c r="D179" s="2" t="s">
        <v>2582</v>
      </c>
      <c r="E179" s="2" t="s">
        <v>2583</v>
      </c>
    </row>
    <row r="180" spans="1:5" ht="12.75">
      <c r="A180" s="2" t="s">
        <v>2584</v>
      </c>
      <c r="B180" s="2" t="s">
        <v>2585</v>
      </c>
      <c r="C180" s="2" t="s">
        <v>2586</v>
      </c>
      <c r="D180" s="2" t="s">
        <v>2587</v>
      </c>
      <c r="E180" s="2" t="s">
        <v>2588</v>
      </c>
    </row>
    <row r="181" spans="1:5" ht="12.75">
      <c r="A181" s="2" t="s">
        <v>2589</v>
      </c>
      <c r="B181" s="2" t="s">
        <v>2590</v>
      </c>
      <c r="C181" s="2" t="s">
        <v>2591</v>
      </c>
      <c r="D181" s="2" t="s">
        <v>2592</v>
      </c>
      <c r="E181" s="2" t="s">
        <v>2593</v>
      </c>
    </row>
    <row r="182" spans="1:5" ht="12.75">
      <c r="A182" s="2" t="s">
        <v>2594</v>
      </c>
      <c r="B182" s="2" t="s">
        <v>2595</v>
      </c>
      <c r="C182" s="2" t="s">
        <v>2596</v>
      </c>
      <c r="D182" s="2" t="s">
        <v>2597</v>
      </c>
      <c r="E182" s="2" t="s">
        <v>2598</v>
      </c>
    </row>
    <row r="183" spans="1:5" ht="12.75">
      <c r="A183" s="2" t="s">
        <v>2599</v>
      </c>
      <c r="B183" s="2" t="s">
        <v>2600</v>
      </c>
      <c r="C183" s="2" t="s">
        <v>2601</v>
      </c>
      <c r="D183" s="2" t="s">
        <v>2602</v>
      </c>
      <c r="E183" s="2" t="s">
        <v>2603</v>
      </c>
    </row>
    <row r="184" spans="1:5" ht="12.75">
      <c r="A184" s="2" t="s">
        <v>2604</v>
      </c>
      <c r="B184" s="2" t="s">
        <v>2605</v>
      </c>
      <c r="C184" s="2" t="s">
        <v>2606</v>
      </c>
      <c r="D184" s="2" t="s">
        <v>2607</v>
      </c>
      <c r="E184" s="2" t="s">
        <v>2608</v>
      </c>
    </row>
    <row r="185" spans="1:5" ht="12.75">
      <c r="A185" s="2" t="s">
        <v>2609</v>
      </c>
      <c r="B185" s="2" t="s">
        <v>2610</v>
      </c>
      <c r="C185" s="2" t="s">
        <v>2611</v>
      </c>
      <c r="D185" s="2" t="s">
        <v>2612</v>
      </c>
      <c r="E185" s="2" t="s">
        <v>2613</v>
      </c>
    </row>
    <row r="186" spans="1:5" ht="12.75">
      <c r="A186" s="2" t="s">
        <v>2614</v>
      </c>
      <c r="B186" s="2" t="s">
        <v>2615</v>
      </c>
      <c r="C186" s="2" t="s">
        <v>2616</v>
      </c>
      <c r="D186" s="2" t="s">
        <v>2617</v>
      </c>
      <c r="E186" s="2" t="s">
        <v>2618</v>
      </c>
    </row>
    <row r="187" spans="1:5" ht="12.75">
      <c r="A187" s="2" t="s">
        <v>2619</v>
      </c>
      <c r="B187" s="2" t="s">
        <v>2620</v>
      </c>
      <c r="C187" s="2" t="s">
        <v>2621</v>
      </c>
      <c r="D187" s="2" t="s">
        <v>2622</v>
      </c>
      <c r="E187" s="2" t="s">
        <v>2623</v>
      </c>
    </row>
    <row r="188" spans="1:5" ht="12.75">
      <c r="A188" s="2" t="s">
        <v>2624</v>
      </c>
      <c r="B188" s="2" t="s">
        <v>2625</v>
      </c>
      <c r="C188" s="2" t="s">
        <v>2626</v>
      </c>
      <c r="D188" s="2" t="s">
        <v>2627</v>
      </c>
      <c r="E188" s="2" t="s">
        <v>2628</v>
      </c>
    </row>
    <row r="189" spans="1:5" ht="12.75">
      <c r="A189" s="2" t="s">
        <v>2629</v>
      </c>
      <c r="B189" s="2" t="s">
        <v>2167</v>
      </c>
      <c r="C189" s="2" t="s">
        <v>2168</v>
      </c>
      <c r="D189" s="2" t="s">
        <v>2169</v>
      </c>
      <c r="E189" s="2" t="s">
        <v>2170</v>
      </c>
    </row>
    <row r="190" spans="1:5" ht="12.75">
      <c r="A190" s="2" t="s">
        <v>2630</v>
      </c>
      <c r="B190" s="2" t="s">
        <v>2167</v>
      </c>
      <c r="C190" s="2" t="s">
        <v>2172</v>
      </c>
      <c r="D190" s="2" t="s">
        <v>2173</v>
      </c>
      <c r="E190" s="2" t="s">
        <v>2174</v>
      </c>
    </row>
    <row r="191" spans="1:5" ht="12.75">
      <c r="A191" s="2" t="s">
        <v>2631</v>
      </c>
      <c r="B191" s="2" t="s">
        <v>2167</v>
      </c>
      <c r="C191" s="2" t="s">
        <v>2176</v>
      </c>
      <c r="D191" s="2" t="s">
        <v>2177</v>
      </c>
      <c r="E191" s="2" t="s">
        <v>2178</v>
      </c>
    </row>
    <row r="192" spans="1:5" ht="12.75">
      <c r="A192" s="2" t="s">
        <v>2632</v>
      </c>
      <c r="B192" s="2" t="s">
        <v>2167</v>
      </c>
      <c r="C192" s="2" t="s">
        <v>2180</v>
      </c>
      <c r="D192" s="2" t="s">
        <v>2181</v>
      </c>
      <c r="E192" s="2" t="s">
        <v>2182</v>
      </c>
    </row>
    <row r="193" spans="1:5" ht="12.75">
      <c r="A193" s="2" t="s">
        <v>2633</v>
      </c>
      <c r="B193" s="2" t="s">
        <v>2167</v>
      </c>
      <c r="C193" s="2" t="s">
        <v>2184</v>
      </c>
      <c r="D193" s="2" t="s">
        <v>2167</v>
      </c>
      <c r="E193" s="2" t="s">
        <v>2167</v>
      </c>
    </row>
    <row r="194" spans="1:5" ht="12.75">
      <c r="A194" s="2" t="s">
        <v>2634</v>
      </c>
      <c r="B194" s="2" t="s">
        <v>2167</v>
      </c>
      <c r="C194" s="2" t="s">
        <v>2184</v>
      </c>
      <c r="D194" s="2" t="s">
        <v>2167</v>
      </c>
      <c r="E194" s="2" t="s">
        <v>2167</v>
      </c>
    </row>
    <row r="195" spans="1:5" ht="12.75">
      <c r="A195" s="2" t="s">
        <v>2635</v>
      </c>
      <c r="B195" s="2" t="s">
        <v>2167</v>
      </c>
      <c r="C195" s="2" t="s">
        <v>2187</v>
      </c>
      <c r="D195" s="2" t="s">
        <v>2167</v>
      </c>
      <c r="E195" s="2" t="s">
        <v>2167</v>
      </c>
    </row>
    <row r="196" spans="1:5" ht="12.75">
      <c r="A196" s="2" t="s">
        <v>2636</v>
      </c>
      <c r="B196" s="2" t="s">
        <v>2167</v>
      </c>
      <c r="C196" s="2" t="s">
        <v>2187</v>
      </c>
      <c r="D196" s="2" t="s">
        <v>2167</v>
      </c>
      <c r="E196" s="2" t="s">
        <v>2167</v>
      </c>
    </row>
    <row r="199" spans="1:8" s="1" customFormat="1" ht="12.75">
      <c r="A199" s="3"/>
      <c r="B199" s="3" t="s">
        <v>1722</v>
      </c>
      <c r="C199" s="3" t="s">
        <v>1723</v>
      </c>
      <c r="D199" s="3" t="s">
        <v>1724</v>
      </c>
      <c r="E199" s="3" t="s">
        <v>1725</v>
      </c>
      <c r="F199" s="3"/>
      <c r="G199" s="3"/>
      <c r="H199" s="3"/>
    </row>
    <row r="200" spans="1:5" ht="12.75">
      <c r="A200" s="2" t="s">
        <v>2637</v>
      </c>
      <c r="B200" s="2" t="s">
        <v>2638</v>
      </c>
      <c r="C200" s="2" t="s">
        <v>2639</v>
      </c>
      <c r="D200" s="2" t="s">
        <v>2640</v>
      </c>
      <c r="E200" s="2" t="s">
        <v>2641</v>
      </c>
    </row>
    <row r="201" spans="1:5" ht="12.75">
      <c r="A201" s="2" t="s">
        <v>2642</v>
      </c>
      <c r="B201" s="2" t="s">
        <v>2643</v>
      </c>
      <c r="C201" s="2" t="s">
        <v>2644</v>
      </c>
      <c r="D201" s="2" t="s">
        <v>2645</v>
      </c>
      <c r="E201" s="2" t="s">
        <v>2646</v>
      </c>
    </row>
    <row r="202" spans="1:5" ht="12.75">
      <c r="A202" s="2" t="s">
        <v>2647</v>
      </c>
      <c r="B202" s="2" t="s">
        <v>2648</v>
      </c>
      <c r="C202" s="2" t="s">
        <v>2649</v>
      </c>
      <c r="D202" s="2" t="s">
        <v>2650</v>
      </c>
      <c r="E202" s="2" t="s">
        <v>2651</v>
      </c>
    </row>
    <row r="203" spans="1:5" ht="12.75">
      <c r="A203" s="2" t="s">
        <v>2652</v>
      </c>
      <c r="B203" s="2" t="s">
        <v>2653</v>
      </c>
      <c r="C203" s="2" t="s">
        <v>2654</v>
      </c>
      <c r="D203" s="2" t="s">
        <v>2655</v>
      </c>
      <c r="E203" s="2" t="s">
        <v>2656</v>
      </c>
    </row>
    <row r="204" spans="1:5" ht="12.75">
      <c r="A204" s="2" t="s">
        <v>2657</v>
      </c>
      <c r="B204" s="2" t="s">
        <v>2658</v>
      </c>
      <c r="C204" s="2" t="s">
        <v>2659</v>
      </c>
      <c r="D204" s="2" t="s">
        <v>2660</v>
      </c>
      <c r="E204" s="2" t="s">
        <v>2661</v>
      </c>
    </row>
    <row r="205" spans="1:5" ht="12.75">
      <c r="A205" s="2" t="s">
        <v>2662</v>
      </c>
      <c r="B205" s="2" t="s">
        <v>2663</v>
      </c>
      <c r="C205" s="2" t="s">
        <v>2664</v>
      </c>
      <c r="D205" s="2" t="s">
        <v>2665</v>
      </c>
      <c r="E205" s="2" t="s">
        <v>2666</v>
      </c>
    </row>
    <row r="206" spans="1:5" ht="12.75">
      <c r="A206" s="2" t="s">
        <v>2667</v>
      </c>
      <c r="B206" s="2" t="s">
        <v>2668</v>
      </c>
      <c r="C206" s="2" t="s">
        <v>2669</v>
      </c>
      <c r="D206" s="2" t="s">
        <v>2670</v>
      </c>
      <c r="E206" s="2" t="s">
        <v>2671</v>
      </c>
    </row>
    <row r="207" spans="1:5" ht="12.75">
      <c r="A207" s="2" t="s">
        <v>2672</v>
      </c>
      <c r="B207" s="2" t="s">
        <v>2673</v>
      </c>
      <c r="C207" s="2" t="s">
        <v>2674</v>
      </c>
      <c r="D207" s="2" t="s">
        <v>2675</v>
      </c>
      <c r="E207" s="2" t="s">
        <v>2676</v>
      </c>
    </row>
    <row r="208" spans="1:5" ht="12.75">
      <c r="A208" s="2" t="s">
        <v>2677</v>
      </c>
      <c r="B208" s="2" t="s">
        <v>2678</v>
      </c>
      <c r="C208" s="2" t="s">
        <v>2679</v>
      </c>
      <c r="D208" s="2" t="s">
        <v>2680</v>
      </c>
      <c r="E208" s="2" t="s">
        <v>2681</v>
      </c>
    </row>
    <row r="209" spans="1:5" ht="12.75">
      <c r="A209" s="2" t="s">
        <v>2682</v>
      </c>
      <c r="B209" s="2" t="s">
        <v>2683</v>
      </c>
      <c r="C209" s="2" t="s">
        <v>2684</v>
      </c>
      <c r="D209" s="2" t="s">
        <v>2685</v>
      </c>
      <c r="E209" s="2" t="s">
        <v>2686</v>
      </c>
    </row>
    <row r="210" spans="1:5" ht="12.75">
      <c r="A210" s="2" t="s">
        <v>2687</v>
      </c>
      <c r="B210" s="2" t="s">
        <v>2688</v>
      </c>
      <c r="C210" s="2" t="s">
        <v>2689</v>
      </c>
      <c r="D210" s="2" t="s">
        <v>2690</v>
      </c>
      <c r="E210" s="2" t="s">
        <v>2691</v>
      </c>
    </row>
    <row r="211" spans="1:5" ht="12.75">
      <c r="A211" s="2" t="s">
        <v>2692</v>
      </c>
      <c r="B211" s="2" t="s">
        <v>2693</v>
      </c>
      <c r="C211" s="2" t="s">
        <v>2694</v>
      </c>
      <c r="D211" s="2" t="s">
        <v>2695</v>
      </c>
      <c r="E211" s="2" t="s">
        <v>2696</v>
      </c>
    </row>
    <row r="212" spans="1:5" ht="12.75">
      <c r="A212" s="2" t="s">
        <v>2697</v>
      </c>
      <c r="B212" s="2" t="s">
        <v>2698</v>
      </c>
      <c r="C212" s="2" t="s">
        <v>2699</v>
      </c>
      <c r="D212" s="2" t="s">
        <v>2700</v>
      </c>
      <c r="E212" s="2" t="s">
        <v>2701</v>
      </c>
    </row>
    <row r="213" spans="1:5" ht="12.75">
      <c r="A213" s="2" t="s">
        <v>2702</v>
      </c>
      <c r="B213" s="2" t="s">
        <v>2703</v>
      </c>
      <c r="C213" s="2" t="s">
        <v>2704</v>
      </c>
      <c r="D213" s="2" t="s">
        <v>2705</v>
      </c>
      <c r="E213" s="2" t="s">
        <v>2706</v>
      </c>
    </row>
    <row r="214" spans="1:5" ht="12.75">
      <c r="A214" s="2" t="s">
        <v>2707</v>
      </c>
      <c r="B214" s="2" t="s">
        <v>2708</v>
      </c>
      <c r="C214" s="2" t="s">
        <v>2709</v>
      </c>
      <c r="D214" s="2" t="s">
        <v>2710</v>
      </c>
      <c r="E214" s="2" t="s">
        <v>2711</v>
      </c>
    </row>
    <row r="215" spans="1:5" ht="12.75">
      <c r="A215" s="2" t="s">
        <v>2712</v>
      </c>
      <c r="B215" s="2" t="s">
        <v>2713</v>
      </c>
      <c r="C215" s="2" t="s">
        <v>2714</v>
      </c>
      <c r="D215" s="2" t="s">
        <v>2715</v>
      </c>
      <c r="E215" s="2" t="s">
        <v>2716</v>
      </c>
    </row>
    <row r="216" spans="1:5" ht="12.75">
      <c r="A216" s="2" t="s">
        <v>2717</v>
      </c>
      <c r="B216" s="2" t="s">
        <v>2718</v>
      </c>
      <c r="C216" s="2" t="s">
        <v>2719</v>
      </c>
      <c r="D216" s="2" t="s">
        <v>2720</v>
      </c>
      <c r="E216" s="2" t="s">
        <v>2721</v>
      </c>
    </row>
    <row r="217" spans="1:5" ht="12.75">
      <c r="A217" s="2" t="s">
        <v>2722</v>
      </c>
      <c r="B217" s="2" t="s">
        <v>2723</v>
      </c>
      <c r="C217" s="2" t="s">
        <v>2724</v>
      </c>
      <c r="D217" s="2" t="s">
        <v>2725</v>
      </c>
      <c r="E217" s="2" t="s">
        <v>2726</v>
      </c>
    </row>
    <row r="218" spans="1:5" ht="12.75">
      <c r="A218" s="2" t="s">
        <v>2727</v>
      </c>
      <c r="B218" s="2" t="s">
        <v>2728</v>
      </c>
      <c r="C218" s="2" t="s">
        <v>2729</v>
      </c>
      <c r="D218" s="2" t="s">
        <v>2730</v>
      </c>
      <c r="E218" s="2" t="s">
        <v>2731</v>
      </c>
    </row>
    <row r="219" spans="1:5" ht="12.75">
      <c r="A219" s="2" t="s">
        <v>2732</v>
      </c>
      <c r="B219" s="2" t="s">
        <v>2733</v>
      </c>
      <c r="C219" s="2" t="s">
        <v>2734</v>
      </c>
      <c r="D219" s="2" t="s">
        <v>2735</v>
      </c>
      <c r="E219" s="2" t="s">
        <v>2736</v>
      </c>
    </row>
    <row r="220" spans="1:5" ht="12.75">
      <c r="A220" s="2" t="s">
        <v>2737</v>
      </c>
      <c r="B220" s="2" t="s">
        <v>2738</v>
      </c>
      <c r="C220" s="2" t="s">
        <v>2739</v>
      </c>
      <c r="D220" s="2" t="s">
        <v>2740</v>
      </c>
      <c r="E220" s="2" t="s">
        <v>2741</v>
      </c>
    </row>
    <row r="221" spans="1:5" ht="12.75">
      <c r="A221" s="2" t="s">
        <v>2742</v>
      </c>
      <c r="B221" s="2" t="s">
        <v>2743</v>
      </c>
      <c r="C221" s="2" t="s">
        <v>2744</v>
      </c>
      <c r="D221" s="2" t="s">
        <v>2745</v>
      </c>
      <c r="E221" s="2" t="s">
        <v>2746</v>
      </c>
    </row>
    <row r="222" spans="1:5" ht="12.75">
      <c r="A222" s="2" t="s">
        <v>2747</v>
      </c>
      <c r="B222" s="2" t="s">
        <v>2748</v>
      </c>
      <c r="C222" s="2" t="s">
        <v>2749</v>
      </c>
      <c r="D222" s="2" t="s">
        <v>2750</v>
      </c>
      <c r="E222" s="2" t="s">
        <v>2751</v>
      </c>
    </row>
    <row r="223" spans="1:5" ht="12.75">
      <c r="A223" s="2" t="s">
        <v>2752</v>
      </c>
      <c r="B223" s="2" t="s">
        <v>2753</v>
      </c>
      <c r="C223" s="2" t="s">
        <v>2754</v>
      </c>
      <c r="D223" s="2" t="s">
        <v>2755</v>
      </c>
      <c r="E223" s="2" t="s">
        <v>2756</v>
      </c>
    </row>
    <row r="224" spans="1:5" ht="12.75">
      <c r="A224" s="2" t="s">
        <v>2757</v>
      </c>
      <c r="B224" s="2" t="s">
        <v>2758</v>
      </c>
      <c r="C224" s="2" t="s">
        <v>2759</v>
      </c>
      <c r="D224" s="2" t="s">
        <v>2760</v>
      </c>
      <c r="E224" s="2" t="s">
        <v>2761</v>
      </c>
    </row>
    <row r="225" spans="1:5" ht="12.75">
      <c r="A225" s="2" t="s">
        <v>2762</v>
      </c>
      <c r="B225" s="2" t="s">
        <v>2763</v>
      </c>
      <c r="C225" s="2" t="s">
        <v>2764</v>
      </c>
      <c r="D225" s="2" t="s">
        <v>2765</v>
      </c>
      <c r="E225" s="2" t="s">
        <v>2766</v>
      </c>
    </row>
    <row r="226" spans="1:5" ht="12.75">
      <c r="A226" s="2" t="s">
        <v>2767</v>
      </c>
      <c r="B226" s="2" t="s">
        <v>2768</v>
      </c>
      <c r="C226" s="2" t="s">
        <v>2769</v>
      </c>
      <c r="D226" s="2" t="s">
        <v>2770</v>
      </c>
      <c r="E226" s="2" t="s">
        <v>2771</v>
      </c>
    </row>
    <row r="227" spans="1:5" ht="12.75">
      <c r="A227" s="2" t="s">
        <v>2772</v>
      </c>
      <c r="B227" s="2" t="s">
        <v>2773</v>
      </c>
      <c r="C227" s="2" t="s">
        <v>2774</v>
      </c>
      <c r="D227" s="2" t="s">
        <v>2775</v>
      </c>
      <c r="E227" s="2" t="s">
        <v>2776</v>
      </c>
    </row>
    <row r="228" spans="1:5" ht="12.75">
      <c r="A228" s="2" t="s">
        <v>2777</v>
      </c>
      <c r="B228" s="2" t="s">
        <v>2778</v>
      </c>
      <c r="C228" s="2" t="s">
        <v>2779</v>
      </c>
      <c r="D228" s="2" t="s">
        <v>2780</v>
      </c>
      <c r="E228" s="2" t="s">
        <v>2781</v>
      </c>
    </row>
    <row r="229" spans="1:5" ht="12.75">
      <c r="A229" s="2" t="s">
        <v>2782</v>
      </c>
      <c r="B229" s="2" t="s">
        <v>2783</v>
      </c>
      <c r="C229" s="2" t="s">
        <v>2784</v>
      </c>
      <c r="D229" s="2" t="s">
        <v>2785</v>
      </c>
      <c r="E229" s="2" t="s">
        <v>2786</v>
      </c>
    </row>
    <row r="230" spans="1:5" ht="12.75">
      <c r="A230" s="2" t="s">
        <v>2787</v>
      </c>
      <c r="B230" s="2" t="s">
        <v>2788</v>
      </c>
      <c r="C230" s="2" t="s">
        <v>2789</v>
      </c>
      <c r="D230" s="2" t="s">
        <v>2790</v>
      </c>
      <c r="E230" s="2" t="s">
        <v>2791</v>
      </c>
    </row>
    <row r="231" spans="1:5" ht="12.75">
      <c r="A231" s="2" t="s">
        <v>2792</v>
      </c>
      <c r="B231" s="2" t="s">
        <v>2793</v>
      </c>
      <c r="C231" s="2" t="s">
        <v>2794</v>
      </c>
      <c r="D231" s="2" t="s">
        <v>2795</v>
      </c>
      <c r="E231" s="2" t="s">
        <v>2796</v>
      </c>
    </row>
    <row r="232" spans="1:5" ht="12.75">
      <c r="A232" s="2" t="s">
        <v>2797</v>
      </c>
      <c r="B232" s="2" t="s">
        <v>2798</v>
      </c>
      <c r="C232" s="2" t="s">
        <v>2799</v>
      </c>
      <c r="D232" s="2" t="s">
        <v>2800</v>
      </c>
      <c r="E232" s="2" t="s">
        <v>2801</v>
      </c>
    </row>
    <row r="233" spans="1:5" ht="12.75">
      <c r="A233" s="2" t="s">
        <v>2802</v>
      </c>
      <c r="B233" s="2" t="s">
        <v>2803</v>
      </c>
      <c r="C233" s="2" t="s">
        <v>2804</v>
      </c>
      <c r="D233" s="2" t="s">
        <v>2805</v>
      </c>
      <c r="E233" s="2" t="s">
        <v>2806</v>
      </c>
    </row>
    <row r="234" spans="1:5" ht="12.75">
      <c r="A234" s="2" t="s">
        <v>2807</v>
      </c>
      <c r="B234" s="2" t="s">
        <v>2808</v>
      </c>
      <c r="C234" s="2" t="s">
        <v>2809</v>
      </c>
      <c r="D234" s="2" t="s">
        <v>2810</v>
      </c>
      <c r="E234" s="2" t="s">
        <v>2811</v>
      </c>
    </row>
    <row r="235" spans="1:5" ht="12.75">
      <c r="A235" s="2" t="s">
        <v>2812</v>
      </c>
      <c r="B235" s="2" t="s">
        <v>2813</v>
      </c>
      <c r="C235" s="2" t="s">
        <v>2814</v>
      </c>
      <c r="D235" s="2" t="s">
        <v>2815</v>
      </c>
      <c r="E235" s="2" t="s">
        <v>2816</v>
      </c>
    </row>
    <row r="236" spans="1:5" ht="12.75">
      <c r="A236" s="2" t="s">
        <v>2817</v>
      </c>
      <c r="B236" s="2" t="s">
        <v>2818</v>
      </c>
      <c r="C236" s="2" t="s">
        <v>2819</v>
      </c>
      <c r="D236" s="2" t="s">
        <v>2820</v>
      </c>
      <c r="E236" s="2" t="s">
        <v>2821</v>
      </c>
    </row>
    <row r="237" spans="1:5" ht="12.75">
      <c r="A237" s="2" t="s">
        <v>2822</v>
      </c>
      <c r="B237" s="2" t="s">
        <v>2823</v>
      </c>
      <c r="C237" s="2" t="s">
        <v>2824</v>
      </c>
      <c r="D237" s="2" t="s">
        <v>2825</v>
      </c>
      <c r="E237" s="2" t="s">
        <v>2826</v>
      </c>
    </row>
    <row r="238" spans="1:5" ht="12.75">
      <c r="A238" s="2" t="s">
        <v>2827</v>
      </c>
      <c r="B238" s="2" t="s">
        <v>2828</v>
      </c>
      <c r="C238" s="2" t="s">
        <v>2829</v>
      </c>
      <c r="D238" s="2" t="s">
        <v>2830</v>
      </c>
      <c r="E238" s="2" t="s">
        <v>2831</v>
      </c>
    </row>
    <row r="239" spans="1:5" ht="12.75">
      <c r="A239" s="2" t="s">
        <v>2832</v>
      </c>
      <c r="B239" s="2" t="s">
        <v>2833</v>
      </c>
      <c r="C239" s="2" t="s">
        <v>2834</v>
      </c>
      <c r="D239" s="2" t="s">
        <v>2835</v>
      </c>
      <c r="E239" s="2" t="s">
        <v>2836</v>
      </c>
    </row>
    <row r="240" spans="1:5" ht="12.75">
      <c r="A240" s="2" t="s">
        <v>2837</v>
      </c>
      <c r="B240" s="2" t="s">
        <v>2838</v>
      </c>
      <c r="C240" s="2" t="s">
        <v>2839</v>
      </c>
      <c r="D240" s="2" t="s">
        <v>2840</v>
      </c>
      <c r="E240" s="2" t="s">
        <v>2841</v>
      </c>
    </row>
    <row r="241" spans="1:5" ht="12.75">
      <c r="A241" s="2" t="s">
        <v>2842</v>
      </c>
      <c r="B241" s="2" t="s">
        <v>2843</v>
      </c>
      <c r="C241" s="2" t="s">
        <v>2844</v>
      </c>
      <c r="D241" s="2" t="s">
        <v>2845</v>
      </c>
      <c r="E241" s="2" t="s">
        <v>2846</v>
      </c>
    </row>
    <row r="242" spans="1:5" ht="12.75">
      <c r="A242" s="2" t="s">
        <v>2847</v>
      </c>
      <c r="B242" s="2" t="s">
        <v>2848</v>
      </c>
      <c r="C242" s="2" t="s">
        <v>2849</v>
      </c>
      <c r="D242" s="2" t="s">
        <v>2850</v>
      </c>
      <c r="E242" s="2" t="s">
        <v>2851</v>
      </c>
    </row>
    <row r="243" spans="1:5" ht="12.75">
      <c r="A243" s="2" t="s">
        <v>2852</v>
      </c>
      <c r="B243" s="2" t="s">
        <v>2853</v>
      </c>
      <c r="C243" s="2" t="s">
        <v>2854</v>
      </c>
      <c r="D243" s="2" t="s">
        <v>2855</v>
      </c>
      <c r="E243" s="2" t="s">
        <v>2856</v>
      </c>
    </row>
    <row r="244" spans="1:5" ht="12.75">
      <c r="A244" s="2" t="s">
        <v>2857</v>
      </c>
      <c r="B244" s="2" t="s">
        <v>2858</v>
      </c>
      <c r="C244" s="2" t="s">
        <v>2859</v>
      </c>
      <c r="D244" s="2" t="s">
        <v>2860</v>
      </c>
      <c r="E244" s="2" t="s">
        <v>2861</v>
      </c>
    </row>
    <row r="245" spans="1:5" ht="12.75">
      <c r="A245" s="2" t="s">
        <v>2862</v>
      </c>
      <c r="B245" s="2" t="s">
        <v>2863</v>
      </c>
      <c r="C245" s="2" t="s">
        <v>2864</v>
      </c>
      <c r="D245" s="2" t="s">
        <v>2865</v>
      </c>
      <c r="E245" s="2" t="s">
        <v>2866</v>
      </c>
    </row>
    <row r="246" spans="1:5" ht="12.75">
      <c r="A246" s="2" t="s">
        <v>2867</v>
      </c>
      <c r="B246" s="2" t="s">
        <v>2868</v>
      </c>
      <c r="C246" s="2" t="s">
        <v>2869</v>
      </c>
      <c r="D246" s="2" t="s">
        <v>2870</v>
      </c>
      <c r="E246" s="2" t="s">
        <v>2871</v>
      </c>
    </row>
    <row r="247" spans="1:5" ht="12.75">
      <c r="A247" s="2" t="s">
        <v>2872</v>
      </c>
      <c r="B247" s="2" t="s">
        <v>2873</v>
      </c>
      <c r="C247" s="2" t="s">
        <v>2874</v>
      </c>
      <c r="D247" s="2" t="s">
        <v>2875</v>
      </c>
      <c r="E247" s="2" t="s">
        <v>2876</v>
      </c>
    </row>
    <row r="248" spans="1:5" ht="12.75">
      <c r="A248" s="2" t="s">
        <v>2877</v>
      </c>
      <c r="B248" s="2" t="s">
        <v>2878</v>
      </c>
      <c r="C248" s="2" t="s">
        <v>2879</v>
      </c>
      <c r="D248" s="2" t="s">
        <v>2880</v>
      </c>
      <c r="E248" s="2" t="s">
        <v>2881</v>
      </c>
    </row>
    <row r="249" spans="1:5" ht="12.75">
      <c r="A249" s="2" t="s">
        <v>2882</v>
      </c>
      <c r="B249" s="2" t="s">
        <v>2883</v>
      </c>
      <c r="C249" s="2" t="s">
        <v>2884</v>
      </c>
      <c r="D249" s="2" t="s">
        <v>2885</v>
      </c>
      <c r="E249" s="2" t="s">
        <v>2886</v>
      </c>
    </row>
    <row r="250" spans="1:5" ht="12.75">
      <c r="A250" s="2" t="s">
        <v>2887</v>
      </c>
      <c r="B250" s="2" t="s">
        <v>2888</v>
      </c>
      <c r="C250" s="2" t="s">
        <v>2889</v>
      </c>
      <c r="D250" s="2" t="s">
        <v>2890</v>
      </c>
      <c r="E250" s="2" t="s">
        <v>2891</v>
      </c>
    </row>
    <row r="251" spans="1:5" ht="12.75">
      <c r="A251" s="2" t="s">
        <v>2892</v>
      </c>
      <c r="B251" s="2" t="s">
        <v>2893</v>
      </c>
      <c r="C251" s="2" t="s">
        <v>2894</v>
      </c>
      <c r="D251" s="2" t="s">
        <v>2895</v>
      </c>
      <c r="E251" s="2" t="s">
        <v>2896</v>
      </c>
    </row>
    <row r="252" spans="1:5" ht="12.75">
      <c r="A252" s="2" t="s">
        <v>2897</v>
      </c>
      <c r="B252" s="2" t="s">
        <v>2898</v>
      </c>
      <c r="C252" s="2" t="s">
        <v>2899</v>
      </c>
      <c r="D252" s="2" t="s">
        <v>2900</v>
      </c>
      <c r="E252" s="2" t="s">
        <v>2901</v>
      </c>
    </row>
    <row r="253" spans="1:5" ht="12.75">
      <c r="A253" s="2" t="s">
        <v>2902</v>
      </c>
      <c r="B253" s="2" t="s">
        <v>2903</v>
      </c>
      <c r="C253" s="2" t="s">
        <v>2904</v>
      </c>
      <c r="D253" s="2" t="s">
        <v>2905</v>
      </c>
      <c r="E253" s="2" t="s">
        <v>2906</v>
      </c>
    </row>
    <row r="254" spans="1:5" ht="12.75">
      <c r="A254" s="2" t="s">
        <v>2907</v>
      </c>
      <c r="B254" s="2" t="s">
        <v>2908</v>
      </c>
      <c r="C254" s="2" t="s">
        <v>2909</v>
      </c>
      <c r="D254" s="2" t="s">
        <v>2910</v>
      </c>
      <c r="E254" s="2" t="s">
        <v>2911</v>
      </c>
    </row>
    <row r="255" spans="1:5" ht="12.75">
      <c r="A255" s="2" t="s">
        <v>2912</v>
      </c>
      <c r="B255" s="2" t="s">
        <v>2913</v>
      </c>
      <c r="C255" s="2" t="s">
        <v>2914</v>
      </c>
      <c r="D255" s="2" t="s">
        <v>2915</v>
      </c>
      <c r="E255" s="2" t="s">
        <v>2916</v>
      </c>
    </row>
    <row r="256" spans="1:5" ht="12.75">
      <c r="A256" s="2" t="s">
        <v>2917</v>
      </c>
      <c r="B256" s="2" t="s">
        <v>2918</v>
      </c>
      <c r="C256" s="2" t="s">
        <v>2919</v>
      </c>
      <c r="D256" s="2" t="s">
        <v>2920</v>
      </c>
      <c r="E256" s="2" t="s">
        <v>2921</v>
      </c>
    </row>
    <row r="257" spans="1:5" ht="12.75">
      <c r="A257" s="2" t="s">
        <v>2922</v>
      </c>
      <c r="B257" s="2" t="s">
        <v>2923</v>
      </c>
      <c r="C257" s="2" t="s">
        <v>2924</v>
      </c>
      <c r="D257" s="2" t="s">
        <v>2925</v>
      </c>
      <c r="E257" s="2" t="s">
        <v>2926</v>
      </c>
    </row>
    <row r="258" spans="1:5" ht="12.75">
      <c r="A258" s="2" t="s">
        <v>2927</v>
      </c>
      <c r="B258" s="2" t="s">
        <v>2928</v>
      </c>
      <c r="C258" s="2" t="s">
        <v>2929</v>
      </c>
      <c r="D258" s="2" t="s">
        <v>2930</v>
      </c>
      <c r="E258" s="2" t="s">
        <v>2931</v>
      </c>
    </row>
    <row r="259" spans="1:5" ht="12.75">
      <c r="A259" s="2" t="s">
        <v>2932</v>
      </c>
      <c r="B259" s="2" t="s">
        <v>2933</v>
      </c>
      <c r="C259" s="2" t="s">
        <v>2934</v>
      </c>
      <c r="D259" s="2" t="s">
        <v>2935</v>
      </c>
      <c r="E259" s="2" t="s">
        <v>2936</v>
      </c>
    </row>
    <row r="260" spans="1:5" ht="12.75">
      <c r="A260" s="2" t="s">
        <v>2937</v>
      </c>
      <c r="B260" s="2" t="s">
        <v>2938</v>
      </c>
      <c r="C260" s="2" t="s">
        <v>2939</v>
      </c>
      <c r="D260" s="2" t="s">
        <v>2940</v>
      </c>
      <c r="E260" s="2" t="s">
        <v>2941</v>
      </c>
    </row>
    <row r="261" spans="1:5" ht="12.75">
      <c r="A261" s="2" t="s">
        <v>2942</v>
      </c>
      <c r="B261" s="2" t="s">
        <v>2943</v>
      </c>
      <c r="C261" s="2" t="s">
        <v>2944</v>
      </c>
      <c r="D261" s="2" t="s">
        <v>2945</v>
      </c>
      <c r="E261" s="2" t="s">
        <v>2946</v>
      </c>
    </row>
    <row r="262" spans="1:5" ht="12.75">
      <c r="A262" s="2" t="s">
        <v>2947</v>
      </c>
      <c r="B262" s="2" t="s">
        <v>2948</v>
      </c>
      <c r="C262" s="2" t="s">
        <v>2949</v>
      </c>
      <c r="D262" s="2" t="s">
        <v>2950</v>
      </c>
      <c r="E262" s="2" t="s">
        <v>2951</v>
      </c>
    </row>
    <row r="263" spans="1:5" ht="12.75">
      <c r="A263" s="2" t="s">
        <v>2952</v>
      </c>
      <c r="B263" s="2" t="s">
        <v>2953</v>
      </c>
      <c r="C263" s="2" t="s">
        <v>2954</v>
      </c>
      <c r="D263" s="2" t="s">
        <v>2955</v>
      </c>
      <c r="E263" s="2" t="s">
        <v>2956</v>
      </c>
    </row>
    <row r="264" spans="1:5" ht="12.75">
      <c r="A264" s="2" t="s">
        <v>2957</v>
      </c>
      <c r="B264" s="2" t="s">
        <v>2958</v>
      </c>
      <c r="C264" s="2" t="s">
        <v>2959</v>
      </c>
      <c r="D264" s="2" t="s">
        <v>2960</v>
      </c>
      <c r="E264" s="2" t="s">
        <v>2961</v>
      </c>
    </row>
    <row r="265" spans="1:5" ht="12.75">
      <c r="A265" s="2" t="s">
        <v>2962</v>
      </c>
      <c r="B265" s="2" t="s">
        <v>2963</v>
      </c>
      <c r="C265" s="2" t="s">
        <v>2964</v>
      </c>
      <c r="D265" s="2" t="s">
        <v>2965</v>
      </c>
      <c r="E265" s="2" t="s">
        <v>2966</v>
      </c>
    </row>
    <row r="266" spans="1:5" ht="12.75">
      <c r="A266" s="2" t="s">
        <v>2967</v>
      </c>
      <c r="B266" s="2" t="s">
        <v>2968</v>
      </c>
      <c r="C266" s="2" t="s">
        <v>2969</v>
      </c>
      <c r="D266" s="2" t="s">
        <v>2970</v>
      </c>
      <c r="E266" s="2" t="s">
        <v>2971</v>
      </c>
    </row>
    <row r="267" spans="1:5" ht="12.75">
      <c r="A267" s="2" t="s">
        <v>2972</v>
      </c>
      <c r="B267" s="2" t="s">
        <v>2973</v>
      </c>
      <c r="C267" s="2" t="s">
        <v>2974</v>
      </c>
      <c r="D267" s="2" t="s">
        <v>2975</v>
      </c>
      <c r="E267" s="2" t="s">
        <v>2976</v>
      </c>
    </row>
    <row r="268" spans="1:5" ht="12.75">
      <c r="A268" s="2" t="s">
        <v>2977</v>
      </c>
      <c r="B268" s="2" t="s">
        <v>2978</v>
      </c>
      <c r="C268" s="2" t="s">
        <v>2979</v>
      </c>
      <c r="D268" s="2" t="s">
        <v>2980</v>
      </c>
      <c r="E268" s="2" t="s">
        <v>2981</v>
      </c>
    </row>
    <row r="269" spans="1:5" ht="12.75">
      <c r="A269" s="2" t="s">
        <v>2982</v>
      </c>
      <c r="B269" s="2" t="s">
        <v>2983</v>
      </c>
      <c r="C269" s="2" t="s">
        <v>2984</v>
      </c>
      <c r="D269" s="2" t="s">
        <v>2985</v>
      </c>
      <c r="E269" s="2" t="s">
        <v>2986</v>
      </c>
    </row>
    <row r="270" spans="1:5" ht="12.75">
      <c r="A270" s="2" t="s">
        <v>2987</v>
      </c>
      <c r="B270" s="2" t="s">
        <v>2988</v>
      </c>
      <c r="C270" s="2" t="s">
        <v>2989</v>
      </c>
      <c r="D270" s="2" t="s">
        <v>2990</v>
      </c>
      <c r="E270" s="2" t="s">
        <v>2991</v>
      </c>
    </row>
    <row r="271" spans="1:5" ht="12.75">
      <c r="A271" s="2" t="s">
        <v>2992</v>
      </c>
      <c r="B271" s="2" t="s">
        <v>2993</v>
      </c>
      <c r="C271" s="2" t="s">
        <v>2994</v>
      </c>
      <c r="D271" s="2" t="s">
        <v>2995</v>
      </c>
      <c r="E271" s="2" t="s">
        <v>2996</v>
      </c>
    </row>
    <row r="272" spans="1:5" ht="12.75">
      <c r="A272" s="2" t="s">
        <v>2997</v>
      </c>
      <c r="B272" s="2" t="s">
        <v>2998</v>
      </c>
      <c r="C272" s="2" t="s">
        <v>2999</v>
      </c>
      <c r="D272" s="2" t="s">
        <v>3000</v>
      </c>
      <c r="E272" s="2" t="s">
        <v>3001</v>
      </c>
    </row>
    <row r="273" spans="1:5" ht="12.75">
      <c r="A273" s="2" t="s">
        <v>3002</v>
      </c>
      <c r="B273" s="2" t="s">
        <v>3003</v>
      </c>
      <c r="C273" s="2" t="s">
        <v>3004</v>
      </c>
      <c r="D273" s="2" t="s">
        <v>3005</v>
      </c>
      <c r="E273" s="2" t="s">
        <v>3006</v>
      </c>
    </row>
    <row r="274" spans="1:5" ht="12.75">
      <c r="A274" s="2" t="s">
        <v>3007</v>
      </c>
      <c r="B274" s="2" t="s">
        <v>3008</v>
      </c>
      <c r="C274" s="2" t="s">
        <v>3009</v>
      </c>
      <c r="D274" s="2" t="s">
        <v>3010</v>
      </c>
      <c r="E274" s="2" t="s">
        <v>3011</v>
      </c>
    </row>
    <row r="275" spans="1:5" ht="12.75">
      <c r="A275" s="2" t="s">
        <v>3012</v>
      </c>
      <c r="B275" s="2" t="s">
        <v>3013</v>
      </c>
      <c r="C275" s="2" t="s">
        <v>3014</v>
      </c>
      <c r="D275" s="2" t="s">
        <v>3015</v>
      </c>
      <c r="E275" s="2" t="s">
        <v>3016</v>
      </c>
    </row>
    <row r="276" spans="1:5" ht="12.75">
      <c r="A276" s="2" t="s">
        <v>3017</v>
      </c>
      <c r="B276" s="2" t="s">
        <v>3018</v>
      </c>
      <c r="C276" s="2" t="s">
        <v>3019</v>
      </c>
      <c r="D276" s="2" t="s">
        <v>3020</v>
      </c>
      <c r="E276" s="2" t="s">
        <v>3021</v>
      </c>
    </row>
    <row r="277" spans="1:5" ht="12.75">
      <c r="A277" s="2" t="s">
        <v>3022</v>
      </c>
      <c r="B277" s="2" t="s">
        <v>3023</v>
      </c>
      <c r="C277" s="2" t="s">
        <v>3024</v>
      </c>
      <c r="D277" s="2" t="s">
        <v>3025</v>
      </c>
      <c r="E277" s="2" t="s">
        <v>3026</v>
      </c>
    </row>
    <row r="278" spans="1:5" ht="12.75">
      <c r="A278" s="2" t="s">
        <v>3027</v>
      </c>
      <c r="B278" s="2" t="s">
        <v>3028</v>
      </c>
      <c r="C278" s="2" t="s">
        <v>3029</v>
      </c>
      <c r="D278" s="2" t="s">
        <v>3030</v>
      </c>
      <c r="E278" s="2" t="s">
        <v>3031</v>
      </c>
    </row>
    <row r="279" spans="1:5" ht="12.75">
      <c r="A279" s="2" t="s">
        <v>3032</v>
      </c>
      <c r="B279" s="2" t="s">
        <v>3033</v>
      </c>
      <c r="C279" s="2" t="s">
        <v>3034</v>
      </c>
      <c r="D279" s="2" t="s">
        <v>3035</v>
      </c>
      <c r="E279" s="2" t="s">
        <v>3036</v>
      </c>
    </row>
    <row r="280" spans="1:5" ht="12.75">
      <c r="A280" s="2" t="s">
        <v>3037</v>
      </c>
      <c r="B280" s="2" t="s">
        <v>3038</v>
      </c>
      <c r="C280" s="2" t="s">
        <v>3039</v>
      </c>
      <c r="D280" s="2" t="s">
        <v>3040</v>
      </c>
      <c r="E280" s="2" t="s">
        <v>3041</v>
      </c>
    </row>
    <row r="281" spans="1:5" ht="12.75">
      <c r="A281" s="2" t="s">
        <v>3042</v>
      </c>
      <c r="B281" s="2" t="s">
        <v>3043</v>
      </c>
      <c r="C281" s="2" t="s">
        <v>3044</v>
      </c>
      <c r="D281" s="2" t="s">
        <v>3045</v>
      </c>
      <c r="E281" s="2" t="s">
        <v>3046</v>
      </c>
    </row>
    <row r="282" spans="1:5" ht="12.75">
      <c r="A282" s="2" t="s">
        <v>3047</v>
      </c>
      <c r="B282" s="2" t="s">
        <v>3048</v>
      </c>
      <c r="C282" s="2" t="s">
        <v>3049</v>
      </c>
      <c r="D282" s="2" t="s">
        <v>3050</v>
      </c>
      <c r="E282" s="2" t="s">
        <v>3051</v>
      </c>
    </row>
    <row r="283" spans="1:5" ht="12.75">
      <c r="A283" s="2" t="s">
        <v>3052</v>
      </c>
      <c r="B283" s="2" t="s">
        <v>3053</v>
      </c>
      <c r="C283" s="2" t="s">
        <v>3054</v>
      </c>
      <c r="D283" s="2" t="s">
        <v>3055</v>
      </c>
      <c r="E283" s="2" t="s">
        <v>3056</v>
      </c>
    </row>
    <row r="284" spans="1:5" ht="12.75">
      <c r="A284" s="2" t="s">
        <v>3057</v>
      </c>
      <c r="B284" s="2" t="s">
        <v>3058</v>
      </c>
      <c r="C284" s="2" t="s">
        <v>3059</v>
      </c>
      <c r="D284" s="2" t="s">
        <v>3060</v>
      </c>
      <c r="E284" s="2" t="s">
        <v>3061</v>
      </c>
    </row>
    <row r="285" spans="1:5" ht="12.75">
      <c r="A285" s="2" t="s">
        <v>3062</v>
      </c>
      <c r="B285" s="2" t="s">
        <v>3063</v>
      </c>
      <c r="C285" s="2" t="s">
        <v>3064</v>
      </c>
      <c r="D285" s="2" t="s">
        <v>3065</v>
      </c>
      <c r="E285" s="2" t="s">
        <v>3066</v>
      </c>
    </row>
    <row r="286" spans="1:5" ht="12.75">
      <c r="A286" s="2" t="s">
        <v>3067</v>
      </c>
      <c r="B286" s="2" t="s">
        <v>3068</v>
      </c>
      <c r="C286" s="2" t="s">
        <v>3069</v>
      </c>
      <c r="D286" s="2" t="s">
        <v>3070</v>
      </c>
      <c r="E286" s="2" t="s">
        <v>3071</v>
      </c>
    </row>
    <row r="287" spans="1:5" ht="12.75">
      <c r="A287" s="2" t="s">
        <v>3072</v>
      </c>
      <c r="B287" s="2" t="s">
        <v>3073</v>
      </c>
      <c r="C287" s="2" t="s">
        <v>3074</v>
      </c>
      <c r="D287" s="2" t="s">
        <v>3075</v>
      </c>
      <c r="E287" s="2" t="s">
        <v>3076</v>
      </c>
    </row>
    <row r="288" spans="1:5" ht="12.75">
      <c r="A288" s="2" t="s">
        <v>3077</v>
      </c>
      <c r="B288" s="2" t="s">
        <v>2167</v>
      </c>
      <c r="C288" s="2" t="s">
        <v>2168</v>
      </c>
      <c r="D288" s="2" t="s">
        <v>2169</v>
      </c>
      <c r="E288" s="2" t="s">
        <v>2170</v>
      </c>
    </row>
    <row r="289" spans="1:5" ht="12.75">
      <c r="A289" s="2" t="s">
        <v>3078</v>
      </c>
      <c r="B289" s="2" t="s">
        <v>2167</v>
      </c>
      <c r="C289" s="2" t="s">
        <v>2172</v>
      </c>
      <c r="D289" s="2" t="s">
        <v>2173</v>
      </c>
      <c r="E289" s="2" t="s">
        <v>2174</v>
      </c>
    </row>
    <row r="290" spans="1:5" ht="12.75">
      <c r="A290" s="2" t="s">
        <v>3079</v>
      </c>
      <c r="B290" s="2" t="s">
        <v>2167</v>
      </c>
      <c r="C290" s="2" t="s">
        <v>2176</v>
      </c>
      <c r="D290" s="2" t="s">
        <v>2177</v>
      </c>
      <c r="E290" s="2" t="s">
        <v>2178</v>
      </c>
    </row>
    <row r="291" spans="1:5" ht="12.75">
      <c r="A291" s="2" t="s">
        <v>3080</v>
      </c>
      <c r="B291" s="2" t="s">
        <v>2167</v>
      </c>
      <c r="C291" s="2" t="s">
        <v>2180</v>
      </c>
      <c r="D291" s="2" t="s">
        <v>2181</v>
      </c>
      <c r="E291" s="2" t="s">
        <v>2182</v>
      </c>
    </row>
    <row r="292" spans="1:5" ht="12.75">
      <c r="A292" s="2" t="s">
        <v>3081</v>
      </c>
      <c r="B292" s="2" t="s">
        <v>2167</v>
      </c>
      <c r="C292" s="2" t="s">
        <v>2184</v>
      </c>
      <c r="D292" s="2" t="s">
        <v>2167</v>
      </c>
      <c r="E292" s="2" t="s">
        <v>2167</v>
      </c>
    </row>
    <row r="293" spans="1:5" ht="12.75">
      <c r="A293" s="2" t="s">
        <v>3082</v>
      </c>
      <c r="B293" s="2" t="s">
        <v>2167</v>
      </c>
      <c r="C293" s="2" t="s">
        <v>2184</v>
      </c>
      <c r="D293" s="2" t="s">
        <v>2167</v>
      </c>
      <c r="E293" s="2" t="s">
        <v>2167</v>
      </c>
    </row>
    <row r="294" spans="1:5" ht="12.75">
      <c r="A294" s="2" t="s">
        <v>3083</v>
      </c>
      <c r="B294" s="2" t="s">
        <v>2167</v>
      </c>
      <c r="C294" s="2" t="s">
        <v>2187</v>
      </c>
      <c r="D294" s="2" t="s">
        <v>2167</v>
      </c>
      <c r="E294" s="2" t="s">
        <v>2167</v>
      </c>
    </row>
    <row r="295" spans="1:5" ht="12.75">
      <c r="A295" s="2" t="s">
        <v>3084</v>
      </c>
      <c r="B295" s="2" t="s">
        <v>2167</v>
      </c>
      <c r="C295" s="2" t="s">
        <v>2187</v>
      </c>
      <c r="D295" s="2" t="s">
        <v>2167</v>
      </c>
      <c r="E295" s="2" t="s">
        <v>2167</v>
      </c>
    </row>
    <row r="298" spans="1:8" s="1" customFormat="1" ht="12.75">
      <c r="A298" s="3"/>
      <c r="B298" s="3" t="s">
        <v>1722</v>
      </c>
      <c r="C298" s="3" t="s">
        <v>1723</v>
      </c>
      <c r="D298" s="3" t="s">
        <v>1724</v>
      </c>
      <c r="E298" s="3" t="s">
        <v>1725</v>
      </c>
      <c r="F298" s="3"/>
      <c r="G298" s="3"/>
      <c r="H298" s="3"/>
    </row>
    <row r="299" spans="1:5" ht="12.75">
      <c r="A299" s="2" t="s">
        <v>3085</v>
      </c>
      <c r="B299" s="2" t="s">
        <v>3086</v>
      </c>
      <c r="C299" s="2" t="s">
        <v>3087</v>
      </c>
      <c r="D299" s="2" t="s">
        <v>3088</v>
      </c>
      <c r="E299" s="2" t="s">
        <v>3089</v>
      </c>
    </row>
    <row r="300" spans="1:5" ht="12.75">
      <c r="A300" s="2" t="s">
        <v>3090</v>
      </c>
      <c r="B300" s="2" t="s">
        <v>3091</v>
      </c>
      <c r="C300" s="2" t="s">
        <v>3092</v>
      </c>
      <c r="D300" s="2" t="s">
        <v>3093</v>
      </c>
      <c r="E300" s="2" t="s">
        <v>3094</v>
      </c>
    </row>
    <row r="301" spans="1:5" ht="12.75">
      <c r="A301" s="2" t="s">
        <v>3095</v>
      </c>
      <c r="B301" s="2" t="s">
        <v>3096</v>
      </c>
      <c r="C301" s="2" t="s">
        <v>3097</v>
      </c>
      <c r="D301" s="2" t="s">
        <v>3098</v>
      </c>
      <c r="E301" s="2" t="s">
        <v>3099</v>
      </c>
    </row>
    <row r="302" spans="1:5" ht="12.75">
      <c r="A302" s="2" t="s">
        <v>3100</v>
      </c>
      <c r="B302" s="2" t="s">
        <v>3101</v>
      </c>
      <c r="C302" s="2" t="s">
        <v>3102</v>
      </c>
      <c r="D302" s="2" t="s">
        <v>3103</v>
      </c>
      <c r="E302" s="2" t="s">
        <v>3104</v>
      </c>
    </row>
    <row r="303" spans="1:5" ht="12.75">
      <c r="A303" s="2" t="s">
        <v>3105</v>
      </c>
      <c r="B303" s="2" t="s">
        <v>3106</v>
      </c>
      <c r="C303" s="2" t="s">
        <v>3107</v>
      </c>
      <c r="D303" s="2" t="s">
        <v>3108</v>
      </c>
      <c r="E303" s="2" t="s">
        <v>3109</v>
      </c>
    </row>
    <row r="304" spans="1:5" ht="12.75">
      <c r="A304" s="2" t="s">
        <v>3110</v>
      </c>
      <c r="B304" s="2" t="s">
        <v>3111</v>
      </c>
      <c r="C304" s="2" t="s">
        <v>3112</v>
      </c>
      <c r="D304" s="2" t="s">
        <v>3113</v>
      </c>
      <c r="E304" s="2" t="s">
        <v>3114</v>
      </c>
    </row>
    <row r="305" spans="1:5" ht="12.75">
      <c r="A305" s="2" t="s">
        <v>3115</v>
      </c>
      <c r="B305" s="2" t="s">
        <v>3116</v>
      </c>
      <c r="C305" s="2" t="s">
        <v>3117</v>
      </c>
      <c r="D305" s="2" t="s">
        <v>3118</v>
      </c>
      <c r="E305" s="2" t="s">
        <v>3119</v>
      </c>
    </row>
    <row r="306" spans="1:5" ht="12.75">
      <c r="A306" s="2" t="s">
        <v>3120</v>
      </c>
      <c r="B306" s="2" t="s">
        <v>3121</v>
      </c>
      <c r="C306" s="2" t="s">
        <v>3122</v>
      </c>
      <c r="D306" s="2" t="s">
        <v>3123</v>
      </c>
      <c r="E306" s="2" t="s">
        <v>3124</v>
      </c>
    </row>
    <row r="307" spans="1:5" ht="12.75">
      <c r="A307" s="2" t="s">
        <v>3125</v>
      </c>
      <c r="B307" s="2" t="s">
        <v>3126</v>
      </c>
      <c r="C307" s="2" t="s">
        <v>3127</v>
      </c>
      <c r="D307" s="2" t="s">
        <v>3128</v>
      </c>
      <c r="E307" s="2" t="s">
        <v>3129</v>
      </c>
    </row>
    <row r="308" spans="1:5" ht="12.75">
      <c r="A308" s="2" t="s">
        <v>3130</v>
      </c>
      <c r="B308" s="2" t="s">
        <v>3131</v>
      </c>
      <c r="C308" s="2" t="s">
        <v>3132</v>
      </c>
      <c r="D308" s="2" t="s">
        <v>3133</v>
      </c>
      <c r="E308" s="2" t="s">
        <v>3134</v>
      </c>
    </row>
    <row r="309" spans="1:5" ht="12.75">
      <c r="A309" s="2" t="s">
        <v>3135</v>
      </c>
      <c r="B309" s="2" t="s">
        <v>3136</v>
      </c>
      <c r="C309" s="2" t="s">
        <v>3137</v>
      </c>
      <c r="D309" s="2" t="s">
        <v>3138</v>
      </c>
      <c r="E309" s="2" t="s">
        <v>3139</v>
      </c>
    </row>
    <row r="310" spans="1:5" ht="12.75">
      <c r="A310" s="2" t="s">
        <v>3140</v>
      </c>
      <c r="B310" s="2" t="s">
        <v>3141</v>
      </c>
      <c r="C310" s="2" t="s">
        <v>3142</v>
      </c>
      <c r="D310" s="2" t="s">
        <v>3143</v>
      </c>
      <c r="E310" s="2" t="s">
        <v>3144</v>
      </c>
    </row>
    <row r="311" spans="1:5" ht="12.75">
      <c r="A311" s="2" t="s">
        <v>3145</v>
      </c>
      <c r="B311" s="2" t="s">
        <v>3146</v>
      </c>
      <c r="C311" s="2" t="s">
        <v>3147</v>
      </c>
      <c r="D311" s="2" t="s">
        <v>3148</v>
      </c>
      <c r="E311" s="2" t="s">
        <v>3149</v>
      </c>
    </row>
    <row r="312" spans="1:5" ht="12.75">
      <c r="A312" s="2" t="s">
        <v>3150</v>
      </c>
      <c r="B312" s="2" t="s">
        <v>3151</v>
      </c>
      <c r="C312" s="2" t="s">
        <v>3152</v>
      </c>
      <c r="D312" s="2" t="s">
        <v>3153</v>
      </c>
      <c r="E312" s="2" t="s">
        <v>3154</v>
      </c>
    </row>
    <row r="313" spans="1:5" ht="12.75">
      <c r="A313" s="2" t="s">
        <v>3155</v>
      </c>
      <c r="B313" s="2" t="s">
        <v>3156</v>
      </c>
      <c r="C313" s="2" t="s">
        <v>3157</v>
      </c>
      <c r="D313" s="2" t="s">
        <v>3158</v>
      </c>
      <c r="E313" s="2" t="s">
        <v>3159</v>
      </c>
    </row>
    <row r="314" spans="1:5" ht="12.75">
      <c r="A314" s="2" t="s">
        <v>3160</v>
      </c>
      <c r="B314" s="2" t="s">
        <v>3161</v>
      </c>
      <c r="C314" s="2" t="s">
        <v>3162</v>
      </c>
      <c r="D314" s="2" t="s">
        <v>3163</v>
      </c>
      <c r="E314" s="2" t="s">
        <v>3164</v>
      </c>
    </row>
    <row r="315" spans="1:5" ht="12.75">
      <c r="A315" s="2" t="s">
        <v>3165</v>
      </c>
      <c r="B315" s="2" t="s">
        <v>3166</v>
      </c>
      <c r="C315" s="2" t="s">
        <v>3167</v>
      </c>
      <c r="D315" s="2" t="s">
        <v>3168</v>
      </c>
      <c r="E315" s="2" t="s">
        <v>3169</v>
      </c>
    </row>
    <row r="316" spans="1:5" ht="12.75">
      <c r="A316" s="2" t="s">
        <v>3170</v>
      </c>
      <c r="B316" s="2" t="s">
        <v>3171</v>
      </c>
      <c r="C316" s="2" t="s">
        <v>3172</v>
      </c>
      <c r="D316" s="2" t="s">
        <v>3173</v>
      </c>
      <c r="E316" s="2" t="s">
        <v>3174</v>
      </c>
    </row>
    <row r="317" spans="1:5" ht="12.75">
      <c r="A317" s="2" t="s">
        <v>3175</v>
      </c>
      <c r="B317" s="2" t="s">
        <v>3176</v>
      </c>
      <c r="C317" s="2" t="s">
        <v>3177</v>
      </c>
      <c r="D317" s="2" t="s">
        <v>3178</v>
      </c>
      <c r="E317" s="2" t="s">
        <v>3179</v>
      </c>
    </row>
    <row r="318" spans="1:5" ht="12.75">
      <c r="A318" s="2" t="s">
        <v>3180</v>
      </c>
      <c r="B318" s="2" t="s">
        <v>3181</v>
      </c>
      <c r="C318" s="2" t="s">
        <v>3182</v>
      </c>
      <c r="D318" s="2" t="s">
        <v>3183</v>
      </c>
      <c r="E318" s="2" t="s">
        <v>3184</v>
      </c>
    </row>
    <row r="319" spans="1:5" ht="12.75">
      <c r="A319" s="2" t="s">
        <v>3185</v>
      </c>
      <c r="B319" s="2" t="s">
        <v>3186</v>
      </c>
      <c r="C319" s="2" t="s">
        <v>3187</v>
      </c>
      <c r="D319" s="2" t="s">
        <v>3188</v>
      </c>
      <c r="E319" s="2" t="s">
        <v>3189</v>
      </c>
    </row>
    <row r="320" spans="1:5" ht="12.75">
      <c r="A320" s="2" t="s">
        <v>3190</v>
      </c>
      <c r="B320" s="2" t="s">
        <v>3191</v>
      </c>
      <c r="C320" s="2" t="s">
        <v>3192</v>
      </c>
      <c r="D320" s="2" t="s">
        <v>3193</v>
      </c>
      <c r="E320" s="2" t="s">
        <v>3194</v>
      </c>
    </row>
    <row r="321" spans="1:5" ht="12.75">
      <c r="A321" s="2" t="s">
        <v>3195</v>
      </c>
      <c r="B321" s="2" t="s">
        <v>3196</v>
      </c>
      <c r="C321" s="2" t="s">
        <v>3197</v>
      </c>
      <c r="D321" s="2" t="s">
        <v>3198</v>
      </c>
      <c r="E321" s="2" t="s">
        <v>3199</v>
      </c>
    </row>
    <row r="322" spans="1:5" ht="12.75">
      <c r="A322" s="2" t="s">
        <v>3200</v>
      </c>
      <c r="B322" s="2" t="s">
        <v>3201</v>
      </c>
      <c r="C322" s="2" t="s">
        <v>3202</v>
      </c>
      <c r="D322" s="2" t="s">
        <v>3203</v>
      </c>
      <c r="E322" s="2" t="s">
        <v>3204</v>
      </c>
    </row>
    <row r="323" spans="1:5" ht="12.75">
      <c r="A323" s="2" t="s">
        <v>3205</v>
      </c>
      <c r="B323" s="2" t="s">
        <v>3206</v>
      </c>
      <c r="C323" s="2" t="s">
        <v>3207</v>
      </c>
      <c r="D323" s="2" t="s">
        <v>3208</v>
      </c>
      <c r="E323" s="2" t="s">
        <v>3209</v>
      </c>
    </row>
    <row r="324" spans="1:5" ht="12.75">
      <c r="A324" s="2" t="s">
        <v>3210</v>
      </c>
      <c r="B324" s="2" t="s">
        <v>3211</v>
      </c>
      <c r="C324" s="2" t="s">
        <v>3212</v>
      </c>
      <c r="D324" s="2" t="s">
        <v>3213</v>
      </c>
      <c r="E324" s="2" t="s">
        <v>3214</v>
      </c>
    </row>
    <row r="325" spans="1:5" ht="12.75">
      <c r="A325" s="2" t="s">
        <v>3215</v>
      </c>
      <c r="B325" s="2" t="s">
        <v>3216</v>
      </c>
      <c r="C325" s="2" t="s">
        <v>3217</v>
      </c>
      <c r="D325" s="2" t="s">
        <v>3218</v>
      </c>
      <c r="E325" s="2" t="s">
        <v>3219</v>
      </c>
    </row>
    <row r="326" spans="1:5" ht="12.75">
      <c r="A326" s="2" t="s">
        <v>3220</v>
      </c>
      <c r="B326" s="2" t="s">
        <v>3221</v>
      </c>
      <c r="C326" s="2" t="s">
        <v>3222</v>
      </c>
      <c r="D326" s="2" t="s">
        <v>3223</v>
      </c>
      <c r="E326" s="2" t="s">
        <v>3224</v>
      </c>
    </row>
    <row r="327" spans="1:5" ht="12.75">
      <c r="A327" s="2" t="s">
        <v>3225</v>
      </c>
      <c r="B327" s="2" t="s">
        <v>3226</v>
      </c>
      <c r="C327" s="2" t="s">
        <v>3227</v>
      </c>
      <c r="D327" s="2" t="s">
        <v>3228</v>
      </c>
      <c r="E327" s="2" t="s">
        <v>3229</v>
      </c>
    </row>
    <row r="328" spans="1:5" ht="12.75">
      <c r="A328" s="2" t="s">
        <v>3230</v>
      </c>
      <c r="B328" s="2" t="s">
        <v>3231</v>
      </c>
      <c r="C328" s="2" t="s">
        <v>3232</v>
      </c>
      <c r="D328" s="2" t="s">
        <v>3233</v>
      </c>
      <c r="E328" s="2" t="s">
        <v>3234</v>
      </c>
    </row>
    <row r="329" spans="1:5" ht="12.75">
      <c r="A329" s="2" t="s">
        <v>3235</v>
      </c>
      <c r="B329" s="2" t="s">
        <v>3236</v>
      </c>
      <c r="C329" s="2" t="s">
        <v>3237</v>
      </c>
      <c r="D329" s="2" t="s">
        <v>3238</v>
      </c>
      <c r="E329" s="2" t="s">
        <v>3239</v>
      </c>
    </row>
    <row r="330" spans="1:5" ht="12.75">
      <c r="A330" s="2" t="s">
        <v>3240</v>
      </c>
      <c r="B330" s="2" t="s">
        <v>3241</v>
      </c>
      <c r="C330" s="2" t="s">
        <v>3242</v>
      </c>
      <c r="D330" s="2" t="s">
        <v>3243</v>
      </c>
      <c r="E330" s="2" t="s">
        <v>3244</v>
      </c>
    </row>
    <row r="331" spans="1:5" ht="12.75">
      <c r="A331" s="2" t="s">
        <v>3245</v>
      </c>
      <c r="B331" s="2" t="s">
        <v>3246</v>
      </c>
      <c r="C331" s="2" t="s">
        <v>3247</v>
      </c>
      <c r="D331" s="2" t="s">
        <v>3248</v>
      </c>
      <c r="E331" s="2" t="s">
        <v>3249</v>
      </c>
    </row>
    <row r="332" spans="1:5" ht="12.75">
      <c r="A332" s="2" t="s">
        <v>3250</v>
      </c>
      <c r="B332" s="2" t="s">
        <v>3251</v>
      </c>
      <c r="C332" s="2" t="s">
        <v>3252</v>
      </c>
      <c r="D332" s="2" t="s">
        <v>3253</v>
      </c>
      <c r="E332" s="2" t="s">
        <v>3254</v>
      </c>
    </row>
    <row r="333" spans="1:5" ht="12.75">
      <c r="A333" s="2" t="s">
        <v>3255</v>
      </c>
      <c r="B333" s="2" t="s">
        <v>3256</v>
      </c>
      <c r="C333" s="2" t="s">
        <v>3257</v>
      </c>
      <c r="D333" s="2" t="s">
        <v>3258</v>
      </c>
      <c r="E333" s="2" t="s">
        <v>3259</v>
      </c>
    </row>
    <row r="334" spans="1:5" ht="12.75">
      <c r="A334" s="2" t="s">
        <v>3260</v>
      </c>
      <c r="B334" s="2" t="s">
        <v>3261</v>
      </c>
      <c r="C334" s="2" t="s">
        <v>3262</v>
      </c>
      <c r="D334" s="2" t="s">
        <v>3263</v>
      </c>
      <c r="E334" s="2" t="s">
        <v>3264</v>
      </c>
    </row>
    <row r="335" spans="1:5" ht="12.75">
      <c r="A335" s="2" t="s">
        <v>3265</v>
      </c>
      <c r="B335" s="2" t="s">
        <v>3266</v>
      </c>
      <c r="C335" s="2" t="s">
        <v>3267</v>
      </c>
      <c r="D335" s="2" t="s">
        <v>3268</v>
      </c>
      <c r="E335" s="2" t="s">
        <v>3269</v>
      </c>
    </row>
    <row r="336" spans="1:5" ht="12.75">
      <c r="A336" s="2" t="s">
        <v>3270</v>
      </c>
      <c r="B336" s="2" t="s">
        <v>3271</v>
      </c>
      <c r="C336" s="2" t="s">
        <v>3272</v>
      </c>
      <c r="D336" s="2" t="s">
        <v>3273</v>
      </c>
      <c r="E336" s="2" t="s">
        <v>3274</v>
      </c>
    </row>
    <row r="337" spans="1:5" ht="12.75">
      <c r="A337" s="2" t="s">
        <v>3275</v>
      </c>
      <c r="B337" s="2" t="s">
        <v>3276</v>
      </c>
      <c r="C337" s="2" t="s">
        <v>3277</v>
      </c>
      <c r="D337" s="2" t="s">
        <v>3278</v>
      </c>
      <c r="E337" s="2" t="s">
        <v>3279</v>
      </c>
    </row>
    <row r="338" spans="1:5" ht="12.75">
      <c r="A338" s="2" t="s">
        <v>3280</v>
      </c>
      <c r="B338" s="2" t="s">
        <v>3281</v>
      </c>
      <c r="C338" s="2" t="s">
        <v>3282</v>
      </c>
      <c r="D338" s="2" t="s">
        <v>3283</v>
      </c>
      <c r="E338" s="2" t="s">
        <v>3284</v>
      </c>
    </row>
    <row r="339" spans="1:5" ht="12.75">
      <c r="A339" s="2" t="s">
        <v>3285</v>
      </c>
      <c r="B339" s="2" t="s">
        <v>3286</v>
      </c>
      <c r="C339" s="2" t="s">
        <v>3287</v>
      </c>
      <c r="D339" s="2" t="s">
        <v>3288</v>
      </c>
      <c r="E339" s="2" t="s">
        <v>3289</v>
      </c>
    </row>
    <row r="340" spans="1:5" ht="12.75">
      <c r="A340" s="2" t="s">
        <v>3290</v>
      </c>
      <c r="B340" s="2" t="s">
        <v>3291</v>
      </c>
      <c r="C340" s="2" t="s">
        <v>3292</v>
      </c>
      <c r="D340" s="2" t="s">
        <v>3293</v>
      </c>
      <c r="E340" s="2" t="s">
        <v>3294</v>
      </c>
    </row>
    <row r="341" spans="1:5" ht="12.75">
      <c r="A341" s="2" t="s">
        <v>3295</v>
      </c>
      <c r="B341" s="2" t="s">
        <v>3296</v>
      </c>
      <c r="C341" s="2" t="s">
        <v>3297</v>
      </c>
      <c r="D341" s="2" t="s">
        <v>3298</v>
      </c>
      <c r="E341" s="2" t="s">
        <v>3299</v>
      </c>
    </row>
    <row r="342" spans="1:5" ht="12.75">
      <c r="A342" s="2" t="s">
        <v>3300</v>
      </c>
      <c r="B342" s="2" t="s">
        <v>3301</v>
      </c>
      <c r="C342" s="2" t="s">
        <v>3302</v>
      </c>
      <c r="D342" s="2" t="s">
        <v>3303</v>
      </c>
      <c r="E342" s="2" t="s">
        <v>3304</v>
      </c>
    </row>
    <row r="343" spans="1:5" ht="12.75">
      <c r="A343" s="2" t="s">
        <v>3305</v>
      </c>
      <c r="B343" s="2" t="s">
        <v>3306</v>
      </c>
      <c r="C343" s="2" t="s">
        <v>3307</v>
      </c>
      <c r="D343" s="2" t="s">
        <v>3308</v>
      </c>
      <c r="E343" s="2" t="s">
        <v>3309</v>
      </c>
    </row>
    <row r="344" spans="1:5" ht="12.75">
      <c r="A344" s="2" t="s">
        <v>3310</v>
      </c>
      <c r="B344" s="2" t="s">
        <v>3311</v>
      </c>
      <c r="C344" s="2" t="s">
        <v>3312</v>
      </c>
      <c r="D344" s="2" t="s">
        <v>3313</v>
      </c>
      <c r="E344" s="2" t="s">
        <v>3314</v>
      </c>
    </row>
    <row r="345" spans="1:5" ht="12.75">
      <c r="A345" s="2" t="s">
        <v>3315</v>
      </c>
      <c r="B345" s="2" t="s">
        <v>3316</v>
      </c>
      <c r="C345" s="2" t="s">
        <v>3317</v>
      </c>
      <c r="D345" s="2" t="s">
        <v>3318</v>
      </c>
      <c r="E345" s="2" t="s">
        <v>3319</v>
      </c>
    </row>
    <row r="346" spans="1:5" ht="12.75">
      <c r="A346" s="2" t="s">
        <v>3320</v>
      </c>
      <c r="B346" s="2" t="s">
        <v>3321</v>
      </c>
      <c r="C346" s="2" t="s">
        <v>3322</v>
      </c>
      <c r="D346" s="2" t="s">
        <v>3323</v>
      </c>
      <c r="E346" s="2" t="s">
        <v>3324</v>
      </c>
    </row>
    <row r="347" spans="1:5" ht="12.75">
      <c r="A347" s="2" t="s">
        <v>3325</v>
      </c>
      <c r="B347" s="2" t="s">
        <v>3326</v>
      </c>
      <c r="C347" s="2" t="s">
        <v>3327</v>
      </c>
      <c r="D347" s="2" t="s">
        <v>3328</v>
      </c>
      <c r="E347" s="2" t="s">
        <v>3329</v>
      </c>
    </row>
    <row r="348" spans="1:5" ht="12.75">
      <c r="A348" s="2" t="s">
        <v>3330</v>
      </c>
      <c r="B348" s="2" t="s">
        <v>3331</v>
      </c>
      <c r="C348" s="2" t="s">
        <v>3332</v>
      </c>
      <c r="D348" s="2" t="s">
        <v>3333</v>
      </c>
      <c r="E348" s="2" t="s">
        <v>3334</v>
      </c>
    </row>
    <row r="349" spans="1:5" ht="12.75">
      <c r="A349" s="2" t="s">
        <v>3335</v>
      </c>
      <c r="B349" s="2" t="s">
        <v>3336</v>
      </c>
      <c r="C349" s="2" t="s">
        <v>3337</v>
      </c>
      <c r="D349" s="2" t="s">
        <v>3338</v>
      </c>
      <c r="E349" s="2" t="s">
        <v>3339</v>
      </c>
    </row>
    <row r="350" spans="1:5" ht="12.75">
      <c r="A350" s="2" t="s">
        <v>3340</v>
      </c>
      <c r="B350" s="2" t="s">
        <v>3341</v>
      </c>
      <c r="C350" s="2" t="s">
        <v>3342</v>
      </c>
      <c r="D350" s="2" t="s">
        <v>3343</v>
      </c>
      <c r="E350" s="2" t="s">
        <v>3344</v>
      </c>
    </row>
    <row r="351" spans="1:5" ht="12.75">
      <c r="A351" s="2" t="s">
        <v>3345</v>
      </c>
      <c r="B351" s="2" t="s">
        <v>3346</v>
      </c>
      <c r="C351" s="2" t="s">
        <v>3347</v>
      </c>
      <c r="D351" s="2" t="s">
        <v>3348</v>
      </c>
      <c r="E351" s="2" t="s">
        <v>3349</v>
      </c>
    </row>
    <row r="352" spans="1:5" ht="12.75">
      <c r="A352" s="2" t="s">
        <v>3350</v>
      </c>
      <c r="B352" s="2" t="s">
        <v>3351</v>
      </c>
      <c r="C352" s="2" t="s">
        <v>3352</v>
      </c>
      <c r="D352" s="2" t="s">
        <v>3353</v>
      </c>
      <c r="E352" s="2" t="s">
        <v>3354</v>
      </c>
    </row>
    <row r="353" spans="1:5" ht="12.75">
      <c r="A353" s="2" t="s">
        <v>3355</v>
      </c>
      <c r="B353" s="2" t="s">
        <v>3356</v>
      </c>
      <c r="C353" s="2" t="s">
        <v>3357</v>
      </c>
      <c r="D353" s="2" t="s">
        <v>3358</v>
      </c>
      <c r="E353" s="2" t="s">
        <v>3359</v>
      </c>
    </row>
    <row r="354" spans="1:5" ht="12.75">
      <c r="A354" s="2" t="s">
        <v>3360</v>
      </c>
      <c r="B354" s="2" t="s">
        <v>3361</v>
      </c>
      <c r="C354" s="2" t="s">
        <v>3362</v>
      </c>
      <c r="D354" s="2" t="s">
        <v>3363</v>
      </c>
      <c r="E354" s="2" t="s">
        <v>3364</v>
      </c>
    </row>
    <row r="355" spans="1:5" ht="12.75">
      <c r="A355" s="2" t="s">
        <v>3365</v>
      </c>
      <c r="B355" s="2" t="s">
        <v>3366</v>
      </c>
      <c r="C355" s="2" t="s">
        <v>3367</v>
      </c>
      <c r="D355" s="2" t="s">
        <v>3368</v>
      </c>
      <c r="E355" s="2" t="s">
        <v>3369</v>
      </c>
    </row>
    <row r="356" spans="1:5" ht="12.75">
      <c r="A356" s="2" t="s">
        <v>3370</v>
      </c>
      <c r="B356" s="2" t="s">
        <v>3371</v>
      </c>
      <c r="C356" s="2" t="s">
        <v>3372</v>
      </c>
      <c r="D356" s="2" t="s">
        <v>3373</v>
      </c>
      <c r="E356" s="2" t="s">
        <v>3374</v>
      </c>
    </row>
    <row r="357" spans="1:5" ht="12.75">
      <c r="A357" s="2" t="s">
        <v>3375</v>
      </c>
      <c r="B357" s="2" t="s">
        <v>3376</v>
      </c>
      <c r="C357" s="2" t="s">
        <v>3377</v>
      </c>
      <c r="D357" s="2" t="s">
        <v>3378</v>
      </c>
      <c r="E357" s="2" t="s">
        <v>3379</v>
      </c>
    </row>
    <row r="358" spans="1:5" ht="12.75">
      <c r="A358" s="2" t="s">
        <v>3380</v>
      </c>
      <c r="B358" s="2" t="s">
        <v>3381</v>
      </c>
      <c r="C358" s="2" t="s">
        <v>3382</v>
      </c>
      <c r="D358" s="2" t="s">
        <v>3383</v>
      </c>
      <c r="E358" s="2" t="s">
        <v>3384</v>
      </c>
    </row>
    <row r="359" spans="1:5" ht="12.75">
      <c r="A359" s="2" t="s">
        <v>3385</v>
      </c>
      <c r="B359" s="2" t="s">
        <v>3386</v>
      </c>
      <c r="C359" s="2" t="s">
        <v>3387</v>
      </c>
      <c r="D359" s="2" t="s">
        <v>3388</v>
      </c>
      <c r="E359" s="2" t="s">
        <v>3389</v>
      </c>
    </row>
    <row r="360" spans="1:5" ht="12.75">
      <c r="A360" s="2" t="s">
        <v>3390</v>
      </c>
      <c r="B360" s="2" t="s">
        <v>3391</v>
      </c>
      <c r="C360" s="2" t="s">
        <v>3392</v>
      </c>
      <c r="D360" s="2" t="s">
        <v>3393</v>
      </c>
      <c r="E360" s="2" t="s">
        <v>3394</v>
      </c>
    </row>
    <row r="361" spans="1:5" ht="12.75">
      <c r="A361" s="2" t="s">
        <v>3395</v>
      </c>
      <c r="B361" s="2" t="s">
        <v>3396</v>
      </c>
      <c r="C361" s="2" t="s">
        <v>3397</v>
      </c>
      <c r="D361" s="2" t="s">
        <v>3398</v>
      </c>
      <c r="E361" s="2" t="s">
        <v>3399</v>
      </c>
    </row>
    <row r="362" spans="1:5" ht="12.75">
      <c r="A362" s="2" t="s">
        <v>3400</v>
      </c>
      <c r="B362" s="2" t="s">
        <v>3401</v>
      </c>
      <c r="C362" s="2" t="s">
        <v>3402</v>
      </c>
      <c r="D362" s="2" t="s">
        <v>3403</v>
      </c>
      <c r="E362" s="2" t="s">
        <v>3404</v>
      </c>
    </row>
    <row r="363" spans="1:5" ht="12.75">
      <c r="A363" s="2" t="s">
        <v>3405</v>
      </c>
      <c r="B363" s="2" t="s">
        <v>3406</v>
      </c>
      <c r="C363" s="2" t="s">
        <v>3407</v>
      </c>
      <c r="D363" s="2" t="s">
        <v>3408</v>
      </c>
      <c r="E363" s="2" t="s">
        <v>3409</v>
      </c>
    </row>
    <row r="364" spans="1:5" ht="12.75">
      <c r="A364" s="2" t="s">
        <v>3410</v>
      </c>
      <c r="B364" s="2" t="s">
        <v>3411</v>
      </c>
      <c r="C364" s="2" t="s">
        <v>3412</v>
      </c>
      <c r="D364" s="2" t="s">
        <v>3413</v>
      </c>
      <c r="E364" s="2" t="s">
        <v>3414</v>
      </c>
    </row>
    <row r="365" spans="1:5" ht="12.75">
      <c r="A365" s="2" t="s">
        <v>3415</v>
      </c>
      <c r="B365" s="2" t="s">
        <v>3416</v>
      </c>
      <c r="C365" s="2" t="s">
        <v>3417</v>
      </c>
      <c r="D365" s="2" t="s">
        <v>3418</v>
      </c>
      <c r="E365" s="2" t="s">
        <v>3419</v>
      </c>
    </row>
    <row r="366" spans="1:5" ht="12.75">
      <c r="A366" s="2" t="s">
        <v>3420</v>
      </c>
      <c r="B366" s="2" t="s">
        <v>3421</v>
      </c>
      <c r="C366" s="2" t="s">
        <v>3422</v>
      </c>
      <c r="D366" s="2" t="s">
        <v>3423</v>
      </c>
      <c r="E366" s="2" t="s">
        <v>3424</v>
      </c>
    </row>
    <row r="367" spans="1:5" ht="12.75">
      <c r="A367" s="2" t="s">
        <v>3425</v>
      </c>
      <c r="B367" s="2" t="s">
        <v>3426</v>
      </c>
      <c r="C367" s="2" t="s">
        <v>3427</v>
      </c>
      <c r="D367" s="2" t="s">
        <v>3428</v>
      </c>
      <c r="E367" s="2" t="s">
        <v>3429</v>
      </c>
    </row>
    <row r="368" spans="1:5" ht="12.75">
      <c r="A368" s="2" t="s">
        <v>3430</v>
      </c>
      <c r="B368" s="2" t="s">
        <v>3431</v>
      </c>
      <c r="C368" s="2" t="s">
        <v>3432</v>
      </c>
      <c r="D368" s="2" t="s">
        <v>3433</v>
      </c>
      <c r="E368" s="2" t="s">
        <v>3434</v>
      </c>
    </row>
    <row r="369" spans="1:5" ht="12.75">
      <c r="A369" s="2" t="s">
        <v>3435</v>
      </c>
      <c r="B369" s="2" t="s">
        <v>3436</v>
      </c>
      <c r="C369" s="2" t="s">
        <v>3437</v>
      </c>
      <c r="D369" s="2" t="s">
        <v>3438</v>
      </c>
      <c r="E369" s="2" t="s">
        <v>3439</v>
      </c>
    </row>
    <row r="370" spans="1:5" ht="12.75">
      <c r="A370" s="2" t="s">
        <v>3440</v>
      </c>
      <c r="B370" s="2" t="s">
        <v>3441</v>
      </c>
      <c r="C370" s="2" t="s">
        <v>3442</v>
      </c>
      <c r="D370" s="2" t="s">
        <v>3443</v>
      </c>
      <c r="E370" s="2" t="s">
        <v>3444</v>
      </c>
    </row>
    <row r="371" spans="1:5" ht="12.75">
      <c r="A371" s="2" t="s">
        <v>3445</v>
      </c>
      <c r="B371" s="2" t="s">
        <v>3446</v>
      </c>
      <c r="C371" s="2" t="s">
        <v>3447</v>
      </c>
      <c r="D371" s="2" t="s">
        <v>3448</v>
      </c>
      <c r="E371" s="2" t="s">
        <v>3449</v>
      </c>
    </row>
    <row r="372" spans="1:5" ht="12.75">
      <c r="A372" s="2" t="s">
        <v>3450</v>
      </c>
      <c r="B372" s="2" t="s">
        <v>3451</v>
      </c>
      <c r="C372" s="2" t="s">
        <v>3452</v>
      </c>
      <c r="D372" s="2" t="s">
        <v>3453</v>
      </c>
      <c r="E372" s="2" t="s">
        <v>3454</v>
      </c>
    </row>
    <row r="373" spans="1:5" ht="12.75">
      <c r="A373" s="2" t="s">
        <v>3455</v>
      </c>
      <c r="B373" s="2" t="s">
        <v>3456</v>
      </c>
      <c r="C373" s="2" t="s">
        <v>3457</v>
      </c>
      <c r="D373" s="2" t="s">
        <v>3458</v>
      </c>
      <c r="E373" s="2" t="s">
        <v>3459</v>
      </c>
    </row>
    <row r="374" spans="1:5" ht="12.75">
      <c r="A374" s="2" t="s">
        <v>3460</v>
      </c>
      <c r="B374" s="2" t="s">
        <v>3461</v>
      </c>
      <c r="C374" s="2" t="s">
        <v>3462</v>
      </c>
      <c r="D374" s="2" t="s">
        <v>3463</v>
      </c>
      <c r="E374" s="2" t="s">
        <v>3464</v>
      </c>
    </row>
    <row r="375" spans="1:5" ht="12.75">
      <c r="A375" s="2" t="s">
        <v>3465</v>
      </c>
      <c r="B375" s="2" t="s">
        <v>3466</v>
      </c>
      <c r="C375" s="2" t="s">
        <v>3467</v>
      </c>
      <c r="D375" s="2" t="s">
        <v>3468</v>
      </c>
      <c r="E375" s="2" t="s">
        <v>3469</v>
      </c>
    </row>
    <row r="376" spans="1:5" ht="12.75">
      <c r="A376" s="2" t="s">
        <v>3470</v>
      </c>
      <c r="B376" s="2" t="s">
        <v>3471</v>
      </c>
      <c r="C376" s="2" t="s">
        <v>3472</v>
      </c>
      <c r="D376" s="2" t="s">
        <v>3473</v>
      </c>
      <c r="E376" s="2" t="s">
        <v>3474</v>
      </c>
    </row>
    <row r="377" spans="1:5" ht="12.75">
      <c r="A377" s="2" t="s">
        <v>3475</v>
      </c>
      <c r="B377" s="2" t="s">
        <v>3476</v>
      </c>
      <c r="C377" s="2" t="s">
        <v>3477</v>
      </c>
      <c r="D377" s="2" t="s">
        <v>3478</v>
      </c>
      <c r="E377" s="2" t="s">
        <v>3479</v>
      </c>
    </row>
    <row r="378" spans="1:5" ht="12.75">
      <c r="A378" s="2" t="s">
        <v>3480</v>
      </c>
      <c r="B378" s="2" t="s">
        <v>3481</v>
      </c>
      <c r="C378" s="2" t="s">
        <v>3482</v>
      </c>
      <c r="D378" s="2" t="s">
        <v>3483</v>
      </c>
      <c r="E378" s="2" t="s">
        <v>3484</v>
      </c>
    </row>
    <row r="379" spans="1:5" ht="12.75">
      <c r="A379" s="2" t="s">
        <v>3485</v>
      </c>
      <c r="B379" s="2" t="s">
        <v>3486</v>
      </c>
      <c r="C379" s="2" t="s">
        <v>3487</v>
      </c>
      <c r="D379" s="2" t="s">
        <v>3488</v>
      </c>
      <c r="E379" s="2" t="s">
        <v>3489</v>
      </c>
    </row>
    <row r="380" spans="1:5" ht="12.75">
      <c r="A380" s="2" t="s">
        <v>3490</v>
      </c>
      <c r="B380" s="2" t="s">
        <v>3491</v>
      </c>
      <c r="C380" s="2" t="s">
        <v>3492</v>
      </c>
      <c r="D380" s="2" t="s">
        <v>3493</v>
      </c>
      <c r="E380" s="2" t="s">
        <v>3494</v>
      </c>
    </row>
    <row r="381" spans="1:5" ht="12.75">
      <c r="A381" s="2" t="s">
        <v>3495</v>
      </c>
      <c r="B381" s="2" t="s">
        <v>3496</v>
      </c>
      <c r="C381" s="2" t="s">
        <v>3497</v>
      </c>
      <c r="D381" s="2" t="s">
        <v>3498</v>
      </c>
      <c r="E381" s="2" t="s">
        <v>3499</v>
      </c>
    </row>
    <row r="382" spans="1:5" ht="12.75">
      <c r="A382" s="2" t="s">
        <v>3500</v>
      </c>
      <c r="B382" s="2" t="s">
        <v>3501</v>
      </c>
      <c r="C382" s="2" t="s">
        <v>3502</v>
      </c>
      <c r="D382" s="2" t="s">
        <v>3503</v>
      </c>
      <c r="E382" s="2" t="s">
        <v>3504</v>
      </c>
    </row>
    <row r="383" spans="1:5" ht="12.75">
      <c r="A383" s="2" t="s">
        <v>3505</v>
      </c>
      <c r="B383" s="2" t="s">
        <v>3506</v>
      </c>
      <c r="C383" s="2" t="s">
        <v>3507</v>
      </c>
      <c r="D383" s="2" t="s">
        <v>3508</v>
      </c>
      <c r="E383" s="2" t="s">
        <v>3509</v>
      </c>
    </row>
    <row r="384" spans="1:5" ht="12.75">
      <c r="A384" s="2" t="s">
        <v>3510</v>
      </c>
      <c r="B384" s="2" t="s">
        <v>3511</v>
      </c>
      <c r="C384" s="2" t="s">
        <v>3512</v>
      </c>
      <c r="D384" s="2" t="s">
        <v>3513</v>
      </c>
      <c r="E384" s="2" t="s">
        <v>3514</v>
      </c>
    </row>
    <row r="385" spans="1:5" ht="12.75">
      <c r="A385" s="2" t="s">
        <v>3515</v>
      </c>
      <c r="B385" s="2" t="s">
        <v>3516</v>
      </c>
      <c r="C385" s="2" t="s">
        <v>3517</v>
      </c>
      <c r="D385" s="2" t="s">
        <v>3518</v>
      </c>
      <c r="E385" s="2" t="s">
        <v>3519</v>
      </c>
    </row>
    <row r="386" spans="1:5" ht="12.75">
      <c r="A386" s="2" t="s">
        <v>3520</v>
      </c>
      <c r="B386" s="2" t="s">
        <v>3521</v>
      </c>
      <c r="C386" s="2" t="s">
        <v>3522</v>
      </c>
      <c r="D386" s="2" t="s">
        <v>3523</v>
      </c>
      <c r="E386" s="2" t="s">
        <v>3524</v>
      </c>
    </row>
    <row r="387" spans="1:5" ht="12.75">
      <c r="A387" s="2" t="s">
        <v>3525</v>
      </c>
      <c r="B387" s="2" t="s">
        <v>2167</v>
      </c>
      <c r="C387" s="2" t="s">
        <v>2168</v>
      </c>
      <c r="D387" s="2" t="s">
        <v>2169</v>
      </c>
      <c r="E387" s="2" t="s">
        <v>2170</v>
      </c>
    </row>
    <row r="388" spans="1:5" ht="12.75">
      <c r="A388" s="2" t="s">
        <v>3526</v>
      </c>
      <c r="B388" s="2" t="s">
        <v>2167</v>
      </c>
      <c r="C388" s="2" t="s">
        <v>2172</v>
      </c>
      <c r="D388" s="2" t="s">
        <v>2173</v>
      </c>
      <c r="E388" s="2" t="s">
        <v>2174</v>
      </c>
    </row>
    <row r="389" spans="1:5" ht="12.75">
      <c r="A389" s="2" t="s">
        <v>3527</v>
      </c>
      <c r="B389" s="2" t="s">
        <v>2167</v>
      </c>
      <c r="C389" s="2" t="s">
        <v>2176</v>
      </c>
      <c r="D389" s="2" t="s">
        <v>2177</v>
      </c>
      <c r="E389" s="2" t="s">
        <v>2178</v>
      </c>
    </row>
    <row r="390" spans="1:5" ht="12.75">
      <c r="A390" s="2" t="s">
        <v>3528</v>
      </c>
      <c r="B390" s="2" t="s">
        <v>2167</v>
      </c>
      <c r="C390" s="2" t="s">
        <v>2180</v>
      </c>
      <c r="D390" s="2" t="s">
        <v>2181</v>
      </c>
      <c r="E390" s="2" t="s">
        <v>2182</v>
      </c>
    </row>
    <row r="391" spans="1:5" ht="12.75">
      <c r="A391" s="2" t="s">
        <v>3529</v>
      </c>
      <c r="B391" s="2" t="s">
        <v>2167</v>
      </c>
      <c r="C391" s="2" t="s">
        <v>2184</v>
      </c>
      <c r="D391" s="2" t="s">
        <v>2167</v>
      </c>
      <c r="E391" s="2" t="s">
        <v>2167</v>
      </c>
    </row>
    <row r="392" spans="1:5" ht="12.75">
      <c r="A392" s="2" t="s">
        <v>3530</v>
      </c>
      <c r="B392" s="2" t="s">
        <v>2167</v>
      </c>
      <c r="C392" s="2" t="s">
        <v>2184</v>
      </c>
      <c r="D392" s="2" t="s">
        <v>2167</v>
      </c>
      <c r="E392" s="2" t="s">
        <v>2167</v>
      </c>
    </row>
    <row r="393" spans="1:5" ht="12.75">
      <c r="A393" s="2" t="s">
        <v>3531</v>
      </c>
      <c r="B393" s="2" t="s">
        <v>2167</v>
      </c>
      <c r="C393" s="2" t="s">
        <v>2187</v>
      </c>
      <c r="D393" s="2" t="s">
        <v>2167</v>
      </c>
      <c r="E393" s="2" t="s">
        <v>2167</v>
      </c>
    </row>
    <row r="394" spans="1:5" ht="12.75">
      <c r="A394" s="2" t="s">
        <v>3532</v>
      </c>
      <c r="B394" s="2" t="s">
        <v>2167</v>
      </c>
      <c r="C394" s="2" t="s">
        <v>2187</v>
      </c>
      <c r="D394" s="2" t="s">
        <v>2167</v>
      </c>
      <c r="E394" s="2" t="s">
        <v>2167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578"/>
  <sheetViews>
    <sheetView workbookViewId="0" topLeftCell="A1">
      <pane ySplit="2" topLeftCell="A81" activePane="bottomLeft" state="frozen"/>
      <selection pane="bottomLeft" activeCell="A3" sqref="A3:A98"/>
    </sheetView>
  </sheetViews>
  <sheetFormatPr defaultColWidth="9.00390625" defaultRowHeight="15" customHeight="1" outlineLevelCol="7"/>
  <cols>
    <col min="1" max="1" width="10.8515625" style="0" customWidth="1"/>
    <col min="2" max="2" width="8.57421875" style="0" customWidth="1"/>
    <col min="3" max="3" width="18.7109375" style="0" customWidth="1"/>
    <col min="4" max="4" width="21.140625" style="0" customWidth="1"/>
    <col min="5" max="5" width="26.28125" style="0" customWidth="1"/>
    <col min="6" max="6" width="30.7109375" style="0" customWidth="1"/>
    <col min="7" max="7" width="33.421875" style="0" customWidth="1"/>
    <col min="8" max="8" width="18.00390625" style="0" customWidth="1"/>
  </cols>
  <sheetData>
    <row r="1" spans="1:8" s="160" customFormat="1" ht="15" customHeight="1">
      <c r="A1" s="63" t="s">
        <v>1</v>
      </c>
      <c r="B1" s="65"/>
      <c r="C1" s="174" t="s">
        <v>2</v>
      </c>
      <c r="D1" s="175"/>
      <c r="E1" s="176"/>
      <c r="F1" s="177"/>
      <c r="G1"/>
      <c r="H1"/>
    </row>
    <row r="2" spans="1:6" ht="15" customHeight="1">
      <c r="A2" s="178" t="s">
        <v>3</v>
      </c>
      <c r="B2" s="178" t="s">
        <v>4</v>
      </c>
      <c r="C2" s="178" t="s">
        <v>5</v>
      </c>
      <c r="D2" s="178" t="s">
        <v>6</v>
      </c>
      <c r="E2" s="179" t="s">
        <v>7</v>
      </c>
      <c r="F2" s="180"/>
    </row>
    <row r="3" spans="1:6" ht="15" customHeight="1">
      <c r="A3" s="181" t="s">
        <v>8</v>
      </c>
      <c r="B3" s="182" t="s">
        <v>9</v>
      </c>
      <c r="C3" s="183" t="s">
        <v>10</v>
      </c>
      <c r="D3" s="183" t="s">
        <v>11</v>
      </c>
      <c r="E3" s="183" t="s">
        <v>12</v>
      </c>
      <c r="F3" s="184"/>
    </row>
    <row r="4" spans="1:5" ht="15" customHeight="1">
      <c r="A4" s="185"/>
      <c r="B4" s="182" t="s">
        <v>13</v>
      </c>
      <c r="C4" s="183" t="s">
        <v>14</v>
      </c>
      <c r="D4" s="183" t="s">
        <v>15</v>
      </c>
      <c r="E4" s="183" t="s">
        <v>16</v>
      </c>
    </row>
    <row r="5" spans="1:5" ht="15" customHeight="1">
      <c r="A5" s="185"/>
      <c r="B5" s="182" t="s">
        <v>17</v>
      </c>
      <c r="C5" s="183" t="s">
        <v>18</v>
      </c>
      <c r="D5" s="183" t="s">
        <v>19</v>
      </c>
      <c r="E5" s="183" t="s">
        <v>20</v>
      </c>
    </row>
    <row r="6" spans="1:5" ht="15" customHeight="1">
      <c r="A6" s="185"/>
      <c r="B6" s="182" t="s">
        <v>21</v>
      </c>
      <c r="C6" s="183" t="s">
        <v>22</v>
      </c>
      <c r="D6" s="183" t="s">
        <v>23</v>
      </c>
      <c r="E6" s="183" t="s">
        <v>24</v>
      </c>
    </row>
    <row r="7" spans="1:5" ht="15" customHeight="1">
      <c r="A7" s="185"/>
      <c r="B7" s="182" t="s">
        <v>25</v>
      </c>
      <c r="C7" s="183" t="s">
        <v>26</v>
      </c>
      <c r="D7" s="183" t="s">
        <v>27</v>
      </c>
      <c r="E7" s="183" t="s">
        <v>28</v>
      </c>
    </row>
    <row r="8" spans="1:5" ht="15" customHeight="1">
      <c r="A8" s="185"/>
      <c r="B8" s="182" t="s">
        <v>29</v>
      </c>
      <c r="C8" s="183" t="s">
        <v>30</v>
      </c>
      <c r="D8" s="183" t="s">
        <v>31</v>
      </c>
      <c r="E8" s="183" t="s">
        <v>32</v>
      </c>
    </row>
    <row r="9" spans="1:5" ht="15" customHeight="1">
      <c r="A9" s="185"/>
      <c r="B9" s="182" t="s">
        <v>33</v>
      </c>
      <c r="C9" s="183" t="s">
        <v>34</v>
      </c>
      <c r="D9" s="183" t="s">
        <v>35</v>
      </c>
      <c r="E9" s="183" t="s">
        <v>36</v>
      </c>
    </row>
    <row r="10" spans="1:5" ht="15" customHeight="1">
      <c r="A10" s="185"/>
      <c r="B10" s="182" t="s">
        <v>37</v>
      </c>
      <c r="C10" s="183" t="s">
        <v>38</v>
      </c>
      <c r="D10" s="183" t="s">
        <v>39</v>
      </c>
      <c r="E10" s="183" t="s">
        <v>40</v>
      </c>
    </row>
    <row r="11" spans="1:5" ht="15" customHeight="1">
      <c r="A11" s="185"/>
      <c r="B11" s="182" t="s">
        <v>41</v>
      </c>
      <c r="C11" s="183" t="s">
        <v>42</v>
      </c>
      <c r="D11" s="183" t="s">
        <v>43</v>
      </c>
      <c r="E11" s="183" t="s">
        <v>44</v>
      </c>
    </row>
    <row r="12" spans="1:5" ht="15" customHeight="1">
      <c r="A12" s="185"/>
      <c r="B12" s="182" t="s">
        <v>45</v>
      </c>
      <c r="C12" s="183" t="s">
        <v>46</v>
      </c>
      <c r="D12" s="183" t="s">
        <v>47</v>
      </c>
      <c r="E12" s="183" t="s">
        <v>48</v>
      </c>
    </row>
    <row r="13" spans="1:5" ht="15" customHeight="1">
      <c r="A13" s="185"/>
      <c r="B13" s="182" t="s">
        <v>49</v>
      </c>
      <c r="C13" s="183" t="s">
        <v>50</v>
      </c>
      <c r="D13" s="183" t="s">
        <v>51</v>
      </c>
      <c r="E13" s="183" t="s">
        <v>52</v>
      </c>
    </row>
    <row r="14" spans="1:5" ht="15" customHeight="1">
      <c r="A14" s="185"/>
      <c r="B14" s="182" t="s">
        <v>53</v>
      </c>
      <c r="C14" s="183" t="s">
        <v>54</v>
      </c>
      <c r="D14" s="183" t="s">
        <v>55</v>
      </c>
      <c r="E14" s="183" t="s">
        <v>56</v>
      </c>
    </row>
    <row r="15" spans="1:5" ht="15" customHeight="1">
      <c r="A15" s="185"/>
      <c r="B15" s="182" t="s">
        <v>57</v>
      </c>
      <c r="C15" s="183" t="s">
        <v>58</v>
      </c>
      <c r="D15" s="183" t="s">
        <v>59</v>
      </c>
      <c r="E15" s="183" t="s">
        <v>60</v>
      </c>
    </row>
    <row r="16" spans="1:5" ht="15" customHeight="1">
      <c r="A16" s="185"/>
      <c r="B16" s="182" t="s">
        <v>61</v>
      </c>
      <c r="C16" s="183" t="s">
        <v>62</v>
      </c>
      <c r="D16" s="183" t="s">
        <v>63</v>
      </c>
      <c r="E16" s="183" t="s">
        <v>64</v>
      </c>
    </row>
    <row r="17" spans="1:5" ht="15" customHeight="1">
      <c r="A17" s="185"/>
      <c r="B17" s="182" t="s">
        <v>65</v>
      </c>
      <c r="C17" s="183" t="s">
        <v>66</v>
      </c>
      <c r="D17" s="183" t="s">
        <v>67</v>
      </c>
      <c r="E17" s="183" t="s">
        <v>68</v>
      </c>
    </row>
    <row r="18" spans="1:5" ht="15" customHeight="1">
      <c r="A18" s="185"/>
      <c r="B18" s="182" t="s">
        <v>69</v>
      </c>
      <c r="C18" s="183" t="s">
        <v>70</v>
      </c>
      <c r="D18" s="183" t="s">
        <v>71</v>
      </c>
      <c r="E18" s="183" t="s">
        <v>72</v>
      </c>
    </row>
    <row r="19" spans="1:5" ht="15" customHeight="1">
      <c r="A19" s="185"/>
      <c r="B19" s="182" t="s">
        <v>73</v>
      </c>
      <c r="C19" s="183" t="s">
        <v>74</v>
      </c>
      <c r="D19" s="183" t="s">
        <v>75</v>
      </c>
      <c r="E19" s="183" t="s">
        <v>76</v>
      </c>
    </row>
    <row r="20" spans="1:5" ht="15" customHeight="1">
      <c r="A20" s="185"/>
      <c r="B20" s="182" t="s">
        <v>77</v>
      </c>
      <c r="C20" s="183" t="s">
        <v>78</v>
      </c>
      <c r="D20" s="183" t="s">
        <v>79</v>
      </c>
      <c r="E20" s="183" t="s">
        <v>80</v>
      </c>
    </row>
    <row r="21" spans="1:5" ht="15" customHeight="1">
      <c r="A21" s="185"/>
      <c r="B21" s="182" t="s">
        <v>81</v>
      </c>
      <c r="C21" s="183" t="s">
        <v>82</v>
      </c>
      <c r="D21" s="183" t="s">
        <v>83</v>
      </c>
      <c r="E21" s="183" t="s">
        <v>84</v>
      </c>
    </row>
    <row r="22" spans="1:5" ht="15" customHeight="1">
      <c r="A22" s="185"/>
      <c r="B22" s="182" t="s">
        <v>85</v>
      </c>
      <c r="C22" s="183" t="s">
        <v>86</v>
      </c>
      <c r="D22" s="183" t="s">
        <v>87</v>
      </c>
      <c r="E22" s="183" t="s">
        <v>88</v>
      </c>
    </row>
    <row r="23" spans="1:5" ht="15" customHeight="1">
      <c r="A23" s="185"/>
      <c r="B23" s="182" t="s">
        <v>89</v>
      </c>
      <c r="C23" s="183" t="s">
        <v>90</v>
      </c>
      <c r="D23" s="183" t="s">
        <v>91</v>
      </c>
      <c r="E23" s="183" t="s">
        <v>92</v>
      </c>
    </row>
    <row r="24" spans="1:5" ht="15" customHeight="1">
      <c r="A24" s="185"/>
      <c r="B24" s="182" t="s">
        <v>93</v>
      </c>
      <c r="C24" s="183" t="s">
        <v>94</v>
      </c>
      <c r="D24" s="183" t="s">
        <v>95</v>
      </c>
      <c r="E24" s="183" t="s">
        <v>96</v>
      </c>
    </row>
    <row r="25" spans="1:5" ht="15" customHeight="1">
      <c r="A25" s="185"/>
      <c r="B25" s="182" t="s">
        <v>97</v>
      </c>
      <c r="C25" s="183" t="s">
        <v>98</v>
      </c>
      <c r="D25" s="183" t="s">
        <v>99</v>
      </c>
      <c r="E25" s="183" t="s">
        <v>100</v>
      </c>
    </row>
    <row r="26" spans="1:5" ht="15" customHeight="1">
      <c r="A26" s="185"/>
      <c r="B26" s="182" t="s">
        <v>101</v>
      </c>
      <c r="C26" s="183" t="s">
        <v>102</v>
      </c>
      <c r="D26" s="183" t="s">
        <v>103</v>
      </c>
      <c r="E26" s="183" t="s">
        <v>104</v>
      </c>
    </row>
    <row r="27" spans="1:5" ht="15" customHeight="1">
      <c r="A27" s="185"/>
      <c r="B27" s="182" t="s">
        <v>105</v>
      </c>
      <c r="C27" s="183" t="s">
        <v>106</v>
      </c>
      <c r="D27" s="183" t="s">
        <v>107</v>
      </c>
      <c r="E27" s="183" t="s">
        <v>108</v>
      </c>
    </row>
    <row r="28" spans="1:5" ht="15" customHeight="1">
      <c r="A28" s="185"/>
      <c r="B28" s="182" t="s">
        <v>109</v>
      </c>
      <c r="C28" s="183" t="s">
        <v>110</v>
      </c>
      <c r="D28" s="183" t="s">
        <v>111</v>
      </c>
      <c r="E28" s="183" t="s">
        <v>112</v>
      </c>
    </row>
    <row r="29" spans="1:5" ht="15" customHeight="1">
      <c r="A29" s="185"/>
      <c r="B29" s="182" t="s">
        <v>113</v>
      </c>
      <c r="C29" s="183" t="s">
        <v>114</v>
      </c>
      <c r="D29" s="183" t="s">
        <v>115</v>
      </c>
      <c r="E29" s="183" t="s">
        <v>116</v>
      </c>
    </row>
    <row r="30" spans="1:5" ht="15" customHeight="1">
      <c r="A30" s="185"/>
      <c r="B30" s="182" t="s">
        <v>117</v>
      </c>
      <c r="C30" s="183" t="s">
        <v>118</v>
      </c>
      <c r="D30" s="183" t="s">
        <v>119</v>
      </c>
      <c r="E30" s="183" t="s">
        <v>120</v>
      </c>
    </row>
    <row r="31" spans="1:5" ht="15" customHeight="1">
      <c r="A31" s="185"/>
      <c r="B31" s="182" t="s">
        <v>121</v>
      </c>
      <c r="C31" s="183" t="s">
        <v>122</v>
      </c>
      <c r="D31" s="183" t="s">
        <v>123</v>
      </c>
      <c r="E31" s="183" t="s">
        <v>124</v>
      </c>
    </row>
    <row r="32" spans="1:5" ht="15" customHeight="1">
      <c r="A32" s="185"/>
      <c r="B32" s="182" t="s">
        <v>125</v>
      </c>
      <c r="C32" s="183" t="s">
        <v>126</v>
      </c>
      <c r="D32" s="183" t="s">
        <v>127</v>
      </c>
      <c r="E32" s="183" t="s">
        <v>128</v>
      </c>
    </row>
    <row r="33" spans="1:5" ht="15" customHeight="1">
      <c r="A33" s="185"/>
      <c r="B33" s="182" t="s">
        <v>129</v>
      </c>
      <c r="C33" s="183" t="s">
        <v>130</v>
      </c>
      <c r="D33" s="183" t="s">
        <v>131</v>
      </c>
      <c r="E33" s="183" t="s">
        <v>132</v>
      </c>
    </row>
    <row r="34" spans="1:5" ht="15" customHeight="1">
      <c r="A34" s="185"/>
      <c r="B34" s="182" t="s">
        <v>133</v>
      </c>
      <c r="C34" s="183" t="s">
        <v>134</v>
      </c>
      <c r="D34" s="183" t="s">
        <v>135</v>
      </c>
      <c r="E34" s="183" t="s">
        <v>136</v>
      </c>
    </row>
    <row r="35" spans="1:5" ht="15" customHeight="1">
      <c r="A35" s="185"/>
      <c r="B35" s="182" t="s">
        <v>137</v>
      </c>
      <c r="C35" s="183" t="s">
        <v>138</v>
      </c>
      <c r="D35" s="183" t="s">
        <v>139</v>
      </c>
      <c r="E35" s="183" t="s">
        <v>140</v>
      </c>
    </row>
    <row r="36" spans="1:5" ht="15" customHeight="1">
      <c r="A36" s="185"/>
      <c r="B36" s="182" t="s">
        <v>141</v>
      </c>
      <c r="C36" s="183" t="s">
        <v>142</v>
      </c>
      <c r="D36" s="183" t="s">
        <v>143</v>
      </c>
      <c r="E36" s="183" t="s">
        <v>144</v>
      </c>
    </row>
    <row r="37" spans="1:5" ht="15" customHeight="1">
      <c r="A37" s="185"/>
      <c r="B37" s="182" t="s">
        <v>145</v>
      </c>
      <c r="C37" s="183" t="s">
        <v>146</v>
      </c>
      <c r="D37" s="183" t="s">
        <v>147</v>
      </c>
      <c r="E37" s="183" t="s">
        <v>148</v>
      </c>
    </row>
    <row r="38" spans="1:5" ht="15" customHeight="1">
      <c r="A38" s="185"/>
      <c r="B38" s="182" t="s">
        <v>149</v>
      </c>
      <c r="C38" s="183" t="s">
        <v>150</v>
      </c>
      <c r="D38" s="183" t="s">
        <v>151</v>
      </c>
      <c r="E38" s="183" t="s">
        <v>152</v>
      </c>
    </row>
    <row r="39" spans="1:5" ht="15" customHeight="1">
      <c r="A39" s="185"/>
      <c r="B39" s="182" t="s">
        <v>153</v>
      </c>
      <c r="C39" s="183" t="s">
        <v>154</v>
      </c>
      <c r="D39" s="183" t="s">
        <v>155</v>
      </c>
      <c r="E39" s="183" t="s">
        <v>156</v>
      </c>
    </row>
    <row r="40" spans="1:5" ht="15" customHeight="1">
      <c r="A40" s="185"/>
      <c r="B40" s="182" t="s">
        <v>157</v>
      </c>
      <c r="C40" s="183" t="s">
        <v>158</v>
      </c>
      <c r="D40" s="183" t="s">
        <v>159</v>
      </c>
      <c r="E40" s="183" t="s">
        <v>160</v>
      </c>
    </row>
    <row r="41" spans="1:5" ht="15" customHeight="1">
      <c r="A41" s="185"/>
      <c r="B41" s="182" t="s">
        <v>161</v>
      </c>
      <c r="C41" s="183" t="s">
        <v>162</v>
      </c>
      <c r="D41" s="183" t="s">
        <v>163</v>
      </c>
      <c r="E41" s="183" t="s">
        <v>164</v>
      </c>
    </row>
    <row r="42" spans="1:5" ht="15" customHeight="1">
      <c r="A42" s="185"/>
      <c r="B42" s="182" t="s">
        <v>165</v>
      </c>
      <c r="C42" s="183" t="s">
        <v>166</v>
      </c>
      <c r="D42" s="183" t="s">
        <v>167</v>
      </c>
      <c r="E42" s="183" t="s">
        <v>168</v>
      </c>
    </row>
    <row r="43" spans="1:5" ht="15" customHeight="1">
      <c r="A43" s="185"/>
      <c r="B43" s="182" t="s">
        <v>169</v>
      </c>
      <c r="C43" s="183" t="s">
        <v>170</v>
      </c>
      <c r="D43" s="183" t="s">
        <v>171</v>
      </c>
      <c r="E43" s="183" t="s">
        <v>172</v>
      </c>
    </row>
    <row r="44" spans="1:5" ht="15" customHeight="1">
      <c r="A44" s="185"/>
      <c r="B44" s="182" t="s">
        <v>173</v>
      </c>
      <c r="C44" s="183" t="s">
        <v>174</v>
      </c>
      <c r="D44" s="183" t="s">
        <v>175</v>
      </c>
      <c r="E44" s="183" t="s">
        <v>176</v>
      </c>
    </row>
    <row r="45" spans="1:5" ht="15" customHeight="1">
      <c r="A45" s="185"/>
      <c r="B45" s="182" t="s">
        <v>177</v>
      </c>
      <c r="C45" s="183" t="s">
        <v>178</v>
      </c>
      <c r="D45" s="183" t="s">
        <v>179</v>
      </c>
      <c r="E45" s="183" t="s">
        <v>180</v>
      </c>
    </row>
    <row r="46" spans="1:5" ht="15" customHeight="1">
      <c r="A46" s="185"/>
      <c r="B46" s="182" t="s">
        <v>181</v>
      </c>
      <c r="C46" s="183" t="s">
        <v>182</v>
      </c>
      <c r="D46" s="183" t="s">
        <v>183</v>
      </c>
      <c r="E46" s="183" t="s">
        <v>184</v>
      </c>
    </row>
    <row r="47" spans="1:5" ht="15" customHeight="1">
      <c r="A47" s="185"/>
      <c r="B47" s="182" t="s">
        <v>185</v>
      </c>
      <c r="C47" s="183" t="s">
        <v>186</v>
      </c>
      <c r="D47" s="183" t="s">
        <v>187</v>
      </c>
      <c r="E47" s="183" t="s">
        <v>188</v>
      </c>
    </row>
    <row r="48" spans="1:5" ht="15" customHeight="1">
      <c r="A48" s="185"/>
      <c r="B48" s="182" t="s">
        <v>189</v>
      </c>
      <c r="C48" s="183" t="s">
        <v>190</v>
      </c>
      <c r="D48" s="183" t="s">
        <v>191</v>
      </c>
      <c r="E48" s="183" t="s">
        <v>192</v>
      </c>
    </row>
    <row r="49" spans="1:5" ht="15" customHeight="1">
      <c r="A49" s="185"/>
      <c r="B49" s="182" t="s">
        <v>193</v>
      </c>
      <c r="C49" s="183" t="s">
        <v>194</v>
      </c>
      <c r="D49" s="183" t="s">
        <v>195</v>
      </c>
      <c r="E49" s="183" t="s">
        <v>196</v>
      </c>
    </row>
    <row r="50" spans="1:5" ht="15" customHeight="1">
      <c r="A50" s="185"/>
      <c r="B50" s="182" t="s">
        <v>197</v>
      </c>
      <c r="C50" s="183" t="s">
        <v>198</v>
      </c>
      <c r="D50" s="183" t="s">
        <v>199</v>
      </c>
      <c r="E50" s="183" t="s">
        <v>200</v>
      </c>
    </row>
    <row r="51" spans="1:5" ht="15" customHeight="1">
      <c r="A51" s="185"/>
      <c r="B51" s="182" t="s">
        <v>201</v>
      </c>
      <c r="C51" s="183" t="s">
        <v>202</v>
      </c>
      <c r="D51" s="183" t="s">
        <v>203</v>
      </c>
      <c r="E51" s="183" t="s">
        <v>204</v>
      </c>
    </row>
    <row r="52" spans="1:5" ht="15" customHeight="1">
      <c r="A52" s="185"/>
      <c r="B52" s="182" t="s">
        <v>205</v>
      </c>
      <c r="C52" s="183" t="s">
        <v>206</v>
      </c>
      <c r="D52" s="183" t="s">
        <v>207</v>
      </c>
      <c r="E52" s="183" t="s">
        <v>208</v>
      </c>
    </row>
    <row r="53" spans="1:5" ht="15" customHeight="1">
      <c r="A53" s="185"/>
      <c r="B53" s="182" t="s">
        <v>209</v>
      </c>
      <c r="C53" s="183" t="s">
        <v>210</v>
      </c>
      <c r="D53" s="183" t="s">
        <v>211</v>
      </c>
      <c r="E53" s="183" t="s">
        <v>212</v>
      </c>
    </row>
    <row r="54" spans="1:5" ht="15" customHeight="1">
      <c r="A54" s="185"/>
      <c r="B54" s="182" t="s">
        <v>213</v>
      </c>
      <c r="C54" s="183" t="s">
        <v>214</v>
      </c>
      <c r="D54" s="183" t="s">
        <v>215</v>
      </c>
      <c r="E54" s="183" t="s">
        <v>216</v>
      </c>
    </row>
    <row r="55" spans="1:5" ht="15" customHeight="1">
      <c r="A55" s="185"/>
      <c r="B55" s="182" t="s">
        <v>217</v>
      </c>
      <c r="C55" s="183" t="s">
        <v>218</v>
      </c>
      <c r="D55" s="183" t="s">
        <v>219</v>
      </c>
      <c r="E55" s="183" t="s">
        <v>220</v>
      </c>
    </row>
    <row r="56" spans="1:5" ht="15" customHeight="1">
      <c r="A56" s="185"/>
      <c r="B56" s="182" t="s">
        <v>221</v>
      </c>
      <c r="C56" s="183" t="s">
        <v>222</v>
      </c>
      <c r="D56" s="183" t="s">
        <v>223</v>
      </c>
      <c r="E56" s="183" t="s">
        <v>224</v>
      </c>
    </row>
    <row r="57" spans="1:5" ht="15" customHeight="1">
      <c r="A57" s="185"/>
      <c r="B57" s="182" t="s">
        <v>225</v>
      </c>
      <c r="C57" s="183" t="s">
        <v>226</v>
      </c>
      <c r="D57" s="183" t="s">
        <v>227</v>
      </c>
      <c r="E57" s="183" t="s">
        <v>228</v>
      </c>
    </row>
    <row r="58" spans="1:5" ht="15" customHeight="1">
      <c r="A58" s="185"/>
      <c r="B58" s="182" t="s">
        <v>229</v>
      </c>
      <c r="C58" s="183" t="s">
        <v>230</v>
      </c>
      <c r="D58" s="183" t="s">
        <v>231</v>
      </c>
      <c r="E58" s="183" t="s">
        <v>232</v>
      </c>
    </row>
    <row r="59" spans="1:5" ht="15" customHeight="1">
      <c r="A59" s="185"/>
      <c r="B59" s="182" t="s">
        <v>233</v>
      </c>
      <c r="C59" s="183" t="s">
        <v>234</v>
      </c>
      <c r="D59" s="183" t="s">
        <v>235</v>
      </c>
      <c r="E59" s="183" t="s">
        <v>236</v>
      </c>
    </row>
    <row r="60" spans="1:5" ht="15" customHeight="1">
      <c r="A60" s="185"/>
      <c r="B60" s="182" t="s">
        <v>237</v>
      </c>
      <c r="C60" s="183" t="s">
        <v>238</v>
      </c>
      <c r="D60" s="183" t="s">
        <v>239</v>
      </c>
      <c r="E60" s="183" t="s">
        <v>240</v>
      </c>
    </row>
    <row r="61" spans="1:5" ht="15" customHeight="1">
      <c r="A61" s="185"/>
      <c r="B61" s="182" t="s">
        <v>241</v>
      </c>
      <c r="C61" s="183" t="s">
        <v>242</v>
      </c>
      <c r="D61" s="183" t="s">
        <v>243</v>
      </c>
      <c r="E61" s="183" t="s">
        <v>244</v>
      </c>
    </row>
    <row r="62" spans="1:5" ht="15" customHeight="1">
      <c r="A62" s="185"/>
      <c r="B62" s="182" t="s">
        <v>245</v>
      </c>
      <c r="C62" s="183" t="s">
        <v>246</v>
      </c>
      <c r="D62" s="183" t="s">
        <v>247</v>
      </c>
      <c r="E62" s="183" t="s">
        <v>248</v>
      </c>
    </row>
    <row r="63" spans="1:5" ht="15" customHeight="1">
      <c r="A63" s="185"/>
      <c r="B63" s="182" t="s">
        <v>249</v>
      </c>
      <c r="C63" s="183" t="s">
        <v>250</v>
      </c>
      <c r="D63" s="183" t="s">
        <v>251</v>
      </c>
      <c r="E63" s="183" t="s">
        <v>252</v>
      </c>
    </row>
    <row r="64" spans="1:5" ht="15" customHeight="1">
      <c r="A64" s="185"/>
      <c r="B64" s="182" t="s">
        <v>253</v>
      </c>
      <c r="C64" s="183" t="s">
        <v>254</v>
      </c>
      <c r="D64" s="183" t="s">
        <v>255</v>
      </c>
      <c r="E64" s="183" t="s">
        <v>256</v>
      </c>
    </row>
    <row r="65" spans="1:5" ht="15" customHeight="1">
      <c r="A65" s="185"/>
      <c r="B65" s="182" t="s">
        <v>257</v>
      </c>
      <c r="C65" s="183" t="s">
        <v>258</v>
      </c>
      <c r="D65" s="183" t="s">
        <v>259</v>
      </c>
      <c r="E65" s="183" t="s">
        <v>260</v>
      </c>
    </row>
    <row r="66" spans="1:5" ht="15" customHeight="1">
      <c r="A66" s="185"/>
      <c r="B66" s="182" t="s">
        <v>261</v>
      </c>
      <c r="C66" s="183" t="s">
        <v>262</v>
      </c>
      <c r="D66" s="183" t="s">
        <v>263</v>
      </c>
      <c r="E66" s="183" t="s">
        <v>264</v>
      </c>
    </row>
    <row r="67" spans="1:5" ht="15" customHeight="1">
      <c r="A67" s="185"/>
      <c r="B67" s="182" t="s">
        <v>265</v>
      </c>
      <c r="C67" s="183" t="s">
        <v>266</v>
      </c>
      <c r="D67" s="183" t="s">
        <v>267</v>
      </c>
      <c r="E67" s="183" t="s">
        <v>268</v>
      </c>
    </row>
    <row r="68" spans="1:5" ht="15" customHeight="1">
      <c r="A68" s="185"/>
      <c r="B68" s="182" t="s">
        <v>269</v>
      </c>
      <c r="C68" s="183" t="s">
        <v>270</v>
      </c>
      <c r="D68" s="183" t="s">
        <v>271</v>
      </c>
      <c r="E68" s="183" t="s">
        <v>272</v>
      </c>
    </row>
    <row r="69" spans="1:5" ht="15" customHeight="1">
      <c r="A69" s="185"/>
      <c r="B69" s="182" t="s">
        <v>273</v>
      </c>
      <c r="C69" s="183" t="s">
        <v>274</v>
      </c>
      <c r="D69" s="183" t="s">
        <v>275</v>
      </c>
      <c r="E69" s="183" t="s">
        <v>276</v>
      </c>
    </row>
    <row r="70" spans="1:5" ht="15" customHeight="1">
      <c r="A70" s="185"/>
      <c r="B70" s="182" t="s">
        <v>277</v>
      </c>
      <c r="C70" s="183" t="s">
        <v>278</v>
      </c>
      <c r="D70" s="183" t="s">
        <v>279</v>
      </c>
      <c r="E70" s="183" t="s">
        <v>280</v>
      </c>
    </row>
    <row r="71" spans="1:5" ht="15" customHeight="1">
      <c r="A71" s="185"/>
      <c r="B71" s="182" t="s">
        <v>281</v>
      </c>
      <c r="C71" s="183" t="s">
        <v>282</v>
      </c>
      <c r="D71" s="183" t="s">
        <v>283</v>
      </c>
      <c r="E71" s="183" t="s">
        <v>284</v>
      </c>
    </row>
    <row r="72" spans="1:5" ht="15" customHeight="1">
      <c r="A72" s="185"/>
      <c r="B72" s="182" t="s">
        <v>285</v>
      </c>
      <c r="C72" s="183" t="s">
        <v>286</v>
      </c>
      <c r="D72" s="183" t="s">
        <v>287</v>
      </c>
      <c r="E72" s="183" t="s">
        <v>288</v>
      </c>
    </row>
    <row r="73" spans="1:5" ht="15" customHeight="1">
      <c r="A73" s="185"/>
      <c r="B73" s="182" t="s">
        <v>289</v>
      </c>
      <c r="C73" s="183" t="s">
        <v>290</v>
      </c>
      <c r="D73" s="183" t="s">
        <v>291</v>
      </c>
      <c r="E73" s="183" t="s">
        <v>292</v>
      </c>
    </row>
    <row r="74" spans="1:5" ht="15" customHeight="1">
      <c r="A74" s="185"/>
      <c r="B74" s="182" t="s">
        <v>293</v>
      </c>
      <c r="C74" s="183" t="s">
        <v>294</v>
      </c>
      <c r="D74" s="183" t="s">
        <v>295</v>
      </c>
      <c r="E74" s="183" t="s">
        <v>296</v>
      </c>
    </row>
    <row r="75" spans="1:5" ht="15" customHeight="1">
      <c r="A75" s="185"/>
      <c r="B75" s="182" t="s">
        <v>297</v>
      </c>
      <c r="C75" s="183" t="s">
        <v>298</v>
      </c>
      <c r="D75" s="183" t="s">
        <v>299</v>
      </c>
      <c r="E75" s="183" t="s">
        <v>300</v>
      </c>
    </row>
    <row r="76" spans="1:5" ht="15" customHeight="1">
      <c r="A76" s="185"/>
      <c r="B76" s="182" t="s">
        <v>301</v>
      </c>
      <c r="C76" s="183" t="s">
        <v>302</v>
      </c>
      <c r="D76" s="183" t="s">
        <v>303</v>
      </c>
      <c r="E76" s="183" t="s">
        <v>304</v>
      </c>
    </row>
    <row r="77" spans="1:5" ht="15" customHeight="1">
      <c r="A77" s="185"/>
      <c r="B77" s="182" t="s">
        <v>305</v>
      </c>
      <c r="C77" s="183" t="s">
        <v>306</v>
      </c>
      <c r="D77" s="183" t="s">
        <v>307</v>
      </c>
      <c r="E77" s="183" t="s">
        <v>308</v>
      </c>
    </row>
    <row r="78" spans="1:5" ht="15" customHeight="1">
      <c r="A78" s="185"/>
      <c r="B78" s="182" t="s">
        <v>309</v>
      </c>
      <c r="C78" s="183" t="s">
        <v>310</v>
      </c>
      <c r="D78" s="183" t="s">
        <v>311</v>
      </c>
      <c r="E78" s="183" t="s">
        <v>312</v>
      </c>
    </row>
    <row r="79" spans="1:5" ht="15" customHeight="1">
      <c r="A79" s="185"/>
      <c r="B79" s="182" t="s">
        <v>313</v>
      </c>
      <c r="C79" s="183" t="s">
        <v>314</v>
      </c>
      <c r="D79" s="183" t="s">
        <v>315</v>
      </c>
      <c r="E79" s="183" t="s">
        <v>316</v>
      </c>
    </row>
    <row r="80" spans="1:5" ht="15" customHeight="1">
      <c r="A80" s="185"/>
      <c r="B80" s="182" t="s">
        <v>317</v>
      </c>
      <c r="C80" s="183" t="s">
        <v>318</v>
      </c>
      <c r="D80" s="183" t="s">
        <v>319</v>
      </c>
      <c r="E80" s="183" t="s">
        <v>320</v>
      </c>
    </row>
    <row r="81" spans="1:5" ht="15" customHeight="1">
      <c r="A81" s="185"/>
      <c r="B81" s="182" t="s">
        <v>321</v>
      </c>
      <c r="C81" s="183" t="s">
        <v>322</v>
      </c>
      <c r="D81" s="183" t="s">
        <v>323</v>
      </c>
      <c r="E81" s="183" t="s">
        <v>324</v>
      </c>
    </row>
    <row r="82" spans="1:5" ht="15" customHeight="1">
      <c r="A82" s="185"/>
      <c r="B82" s="182" t="s">
        <v>325</v>
      </c>
      <c r="C82" s="183" t="s">
        <v>326</v>
      </c>
      <c r="D82" s="183" t="s">
        <v>327</v>
      </c>
      <c r="E82" s="183" t="s">
        <v>328</v>
      </c>
    </row>
    <row r="83" spans="1:5" ht="15" customHeight="1">
      <c r="A83" s="185"/>
      <c r="B83" s="182" t="s">
        <v>329</v>
      </c>
      <c r="C83" s="183" t="s">
        <v>330</v>
      </c>
      <c r="D83" s="183" t="s">
        <v>331</v>
      </c>
      <c r="E83" s="183" t="s">
        <v>332</v>
      </c>
    </row>
    <row r="84" spans="1:5" ht="15" customHeight="1">
      <c r="A84" s="185"/>
      <c r="B84" s="182" t="s">
        <v>333</v>
      </c>
      <c r="C84" s="183" t="s">
        <v>334</v>
      </c>
      <c r="D84" s="183" t="s">
        <v>335</v>
      </c>
      <c r="E84" s="183" t="s">
        <v>336</v>
      </c>
    </row>
    <row r="85" spans="1:5" ht="15" customHeight="1">
      <c r="A85" s="185"/>
      <c r="B85" s="182" t="s">
        <v>337</v>
      </c>
      <c r="C85" s="183" t="s">
        <v>338</v>
      </c>
      <c r="D85" s="183" t="s">
        <v>339</v>
      </c>
      <c r="E85" s="183" t="s">
        <v>340</v>
      </c>
    </row>
    <row r="86" spans="1:5" ht="15" customHeight="1">
      <c r="A86" s="185"/>
      <c r="B86" s="182" t="s">
        <v>341</v>
      </c>
      <c r="C86" s="183" t="s">
        <v>342</v>
      </c>
      <c r="D86" s="183" t="s">
        <v>343</v>
      </c>
      <c r="E86" s="183" t="s">
        <v>344</v>
      </c>
    </row>
    <row r="87" spans="1:5" ht="15" customHeight="1">
      <c r="A87" s="185"/>
      <c r="B87" s="182" t="s">
        <v>345</v>
      </c>
      <c r="C87" s="183" t="s">
        <v>346</v>
      </c>
      <c r="D87" s="183" t="s">
        <v>346</v>
      </c>
      <c r="E87" s="183" t="s">
        <v>346</v>
      </c>
    </row>
    <row r="88" spans="1:5" ht="15" customHeight="1">
      <c r="A88" s="185"/>
      <c r="B88" s="182" t="s">
        <v>347</v>
      </c>
      <c r="C88" s="183" t="s">
        <v>346</v>
      </c>
      <c r="D88" s="183" t="s">
        <v>346</v>
      </c>
      <c r="E88" s="183" t="s">
        <v>346</v>
      </c>
    </row>
    <row r="89" spans="1:5" ht="15" customHeight="1">
      <c r="A89" s="185"/>
      <c r="B89" s="182" t="s">
        <v>348</v>
      </c>
      <c r="C89" s="183" t="s">
        <v>349</v>
      </c>
      <c r="D89" s="183" t="s">
        <v>350</v>
      </c>
      <c r="E89" s="183" t="s">
        <v>351</v>
      </c>
    </row>
    <row r="90" spans="1:5" ht="15" customHeight="1">
      <c r="A90" s="185"/>
      <c r="B90" s="182" t="s">
        <v>352</v>
      </c>
      <c r="C90" s="183" t="s">
        <v>353</v>
      </c>
      <c r="D90" s="183" t="s">
        <v>354</v>
      </c>
      <c r="E90" s="183" t="s">
        <v>355</v>
      </c>
    </row>
    <row r="91" spans="1:5" ht="15" customHeight="1">
      <c r="A91" s="185"/>
      <c r="B91" s="182" t="s">
        <v>356</v>
      </c>
      <c r="C91" s="183" t="s">
        <v>357</v>
      </c>
      <c r="D91" s="183" t="s">
        <v>358</v>
      </c>
      <c r="E91" s="183" t="s">
        <v>359</v>
      </c>
    </row>
    <row r="92" spans="1:5" ht="15" customHeight="1">
      <c r="A92" s="185"/>
      <c r="B92" s="182" t="s">
        <v>360</v>
      </c>
      <c r="C92" s="183" t="s">
        <v>361</v>
      </c>
      <c r="D92" s="183" t="s">
        <v>362</v>
      </c>
      <c r="E92" s="183" t="s">
        <v>363</v>
      </c>
    </row>
    <row r="93" spans="1:5" ht="15" customHeight="1">
      <c r="A93" s="185"/>
      <c r="B93" s="182" t="s">
        <v>364</v>
      </c>
      <c r="C93" s="183" t="s">
        <v>365</v>
      </c>
      <c r="D93" s="183" t="s">
        <v>366</v>
      </c>
      <c r="E93" s="183" t="s">
        <v>367</v>
      </c>
    </row>
    <row r="94" spans="1:5" ht="15" customHeight="1">
      <c r="A94" s="185"/>
      <c r="B94" s="182" t="s">
        <v>368</v>
      </c>
      <c r="C94" s="183" t="s">
        <v>369</v>
      </c>
      <c r="D94" s="183" t="s">
        <v>370</v>
      </c>
      <c r="E94" s="183" t="s">
        <v>371</v>
      </c>
    </row>
    <row r="95" spans="1:5" ht="15" customHeight="1">
      <c r="A95" s="185"/>
      <c r="B95" s="182" t="s">
        <v>372</v>
      </c>
      <c r="C95" s="183" t="s">
        <v>373</v>
      </c>
      <c r="D95" s="183" t="s">
        <v>373</v>
      </c>
      <c r="E95" s="183" t="s">
        <v>373</v>
      </c>
    </row>
    <row r="96" spans="1:5" ht="15" customHeight="1">
      <c r="A96" s="185"/>
      <c r="B96" s="182" t="s">
        <v>374</v>
      </c>
      <c r="C96" s="183" t="s">
        <v>373</v>
      </c>
      <c r="D96" s="183" t="s">
        <v>373</v>
      </c>
      <c r="E96" s="183" t="s">
        <v>373</v>
      </c>
    </row>
    <row r="97" spans="1:5" ht="15" customHeight="1">
      <c r="A97" s="185"/>
      <c r="B97" s="182" t="s">
        <v>375</v>
      </c>
      <c r="C97" s="183" t="s">
        <v>376</v>
      </c>
      <c r="D97" s="183" t="s">
        <v>376</v>
      </c>
      <c r="E97" s="183" t="s">
        <v>376</v>
      </c>
    </row>
    <row r="98" spans="1:5" ht="15" customHeight="1">
      <c r="A98" s="186"/>
      <c r="B98" s="182" t="s">
        <v>377</v>
      </c>
      <c r="C98" s="183" t="s">
        <v>376</v>
      </c>
      <c r="D98" s="183" t="s">
        <v>376</v>
      </c>
      <c r="E98" s="183" t="s">
        <v>376</v>
      </c>
    </row>
    <row r="99" spans="1:5" ht="15" customHeight="1">
      <c r="A99" s="181" t="s">
        <v>378</v>
      </c>
      <c r="B99" s="182" t="s">
        <v>9</v>
      </c>
      <c r="C99" s="183" t="s">
        <v>379</v>
      </c>
      <c r="D99" s="183" t="s">
        <v>380</v>
      </c>
      <c r="E99" s="183" t="s">
        <v>381</v>
      </c>
    </row>
    <row r="100" spans="1:5" ht="15" customHeight="1">
      <c r="A100" s="185"/>
      <c r="B100" s="182" t="s">
        <v>13</v>
      </c>
      <c r="C100" s="183" t="s">
        <v>382</v>
      </c>
      <c r="D100" s="183" t="s">
        <v>383</v>
      </c>
      <c r="E100" s="183" t="s">
        <v>384</v>
      </c>
    </row>
    <row r="101" spans="1:5" ht="15" customHeight="1">
      <c r="A101" s="185"/>
      <c r="B101" s="182" t="s">
        <v>17</v>
      </c>
      <c r="C101" s="183" t="s">
        <v>385</v>
      </c>
      <c r="D101" s="183" t="s">
        <v>386</v>
      </c>
      <c r="E101" s="183" t="s">
        <v>387</v>
      </c>
    </row>
    <row r="102" spans="1:5" ht="15" customHeight="1">
      <c r="A102" s="185"/>
      <c r="B102" s="182" t="s">
        <v>21</v>
      </c>
      <c r="C102" s="183" t="s">
        <v>388</v>
      </c>
      <c r="D102" s="183" t="s">
        <v>389</v>
      </c>
      <c r="E102" s="183" t="s">
        <v>390</v>
      </c>
    </row>
    <row r="103" spans="1:5" ht="15" customHeight="1">
      <c r="A103" s="185"/>
      <c r="B103" s="182" t="s">
        <v>25</v>
      </c>
      <c r="C103" s="183" t="s">
        <v>391</v>
      </c>
      <c r="D103" s="183" t="s">
        <v>392</v>
      </c>
      <c r="E103" s="183" t="s">
        <v>393</v>
      </c>
    </row>
    <row r="104" spans="1:5" ht="15" customHeight="1">
      <c r="A104" s="185"/>
      <c r="B104" s="182" t="s">
        <v>29</v>
      </c>
      <c r="C104" s="183" t="s">
        <v>394</v>
      </c>
      <c r="D104" s="183" t="s">
        <v>395</v>
      </c>
      <c r="E104" s="183" t="s">
        <v>396</v>
      </c>
    </row>
    <row r="105" spans="1:5" ht="15" customHeight="1">
      <c r="A105" s="185"/>
      <c r="B105" s="182" t="s">
        <v>33</v>
      </c>
      <c r="C105" s="183" t="s">
        <v>397</v>
      </c>
      <c r="D105" s="183" t="s">
        <v>398</v>
      </c>
      <c r="E105" s="183" t="s">
        <v>399</v>
      </c>
    </row>
    <row r="106" spans="1:5" ht="15" customHeight="1">
      <c r="A106" s="185"/>
      <c r="B106" s="182" t="s">
        <v>37</v>
      </c>
      <c r="C106" s="183" t="s">
        <v>400</v>
      </c>
      <c r="D106" s="183" t="s">
        <v>401</v>
      </c>
      <c r="E106" s="183" t="s">
        <v>402</v>
      </c>
    </row>
    <row r="107" spans="1:5" ht="15" customHeight="1">
      <c r="A107" s="185"/>
      <c r="B107" s="182" t="s">
        <v>41</v>
      </c>
      <c r="C107" s="183" t="s">
        <v>403</v>
      </c>
      <c r="D107" s="183" t="s">
        <v>404</v>
      </c>
      <c r="E107" s="183" t="s">
        <v>405</v>
      </c>
    </row>
    <row r="108" spans="1:5" ht="15" customHeight="1">
      <c r="A108" s="185"/>
      <c r="B108" s="182" t="s">
        <v>45</v>
      </c>
      <c r="C108" s="183" t="s">
        <v>406</v>
      </c>
      <c r="D108" s="183" t="s">
        <v>407</v>
      </c>
      <c r="E108" s="183" t="s">
        <v>408</v>
      </c>
    </row>
    <row r="109" spans="1:5" ht="15" customHeight="1">
      <c r="A109" s="185"/>
      <c r="B109" s="182" t="s">
        <v>49</v>
      </c>
      <c r="C109" s="183" t="s">
        <v>409</v>
      </c>
      <c r="D109" s="183" t="s">
        <v>410</v>
      </c>
      <c r="E109" s="183" t="s">
        <v>411</v>
      </c>
    </row>
    <row r="110" spans="1:5" ht="15" customHeight="1">
      <c r="A110" s="185"/>
      <c r="B110" s="182" t="s">
        <v>53</v>
      </c>
      <c r="C110" s="183" t="s">
        <v>412</v>
      </c>
      <c r="D110" s="183" t="s">
        <v>413</v>
      </c>
      <c r="E110" s="183" t="s">
        <v>414</v>
      </c>
    </row>
    <row r="111" spans="1:5" ht="15" customHeight="1">
      <c r="A111" s="185"/>
      <c r="B111" s="182" t="s">
        <v>57</v>
      </c>
      <c r="C111" s="183" t="s">
        <v>415</v>
      </c>
      <c r="D111" s="183" t="s">
        <v>416</v>
      </c>
      <c r="E111" s="183" t="s">
        <v>417</v>
      </c>
    </row>
    <row r="112" spans="1:5" ht="15" customHeight="1">
      <c r="A112" s="185"/>
      <c r="B112" s="182" t="s">
        <v>61</v>
      </c>
      <c r="C112" s="183" t="s">
        <v>418</v>
      </c>
      <c r="D112" s="183" t="s">
        <v>419</v>
      </c>
      <c r="E112" s="183" t="s">
        <v>420</v>
      </c>
    </row>
    <row r="113" spans="1:5" ht="15" customHeight="1">
      <c r="A113" s="185"/>
      <c r="B113" s="182" t="s">
        <v>65</v>
      </c>
      <c r="C113" s="183" t="s">
        <v>421</v>
      </c>
      <c r="D113" s="183" t="s">
        <v>422</v>
      </c>
      <c r="E113" s="183" t="s">
        <v>423</v>
      </c>
    </row>
    <row r="114" spans="1:5" ht="15" customHeight="1">
      <c r="A114" s="185"/>
      <c r="B114" s="182" t="s">
        <v>69</v>
      </c>
      <c r="C114" s="183" t="s">
        <v>424</v>
      </c>
      <c r="D114" s="183" t="s">
        <v>425</v>
      </c>
      <c r="E114" s="183" t="s">
        <v>426</v>
      </c>
    </row>
    <row r="115" spans="1:5" ht="15" customHeight="1">
      <c r="A115" s="185"/>
      <c r="B115" s="182" t="s">
        <v>73</v>
      </c>
      <c r="C115" s="183" t="s">
        <v>427</v>
      </c>
      <c r="D115" s="183" t="s">
        <v>428</v>
      </c>
      <c r="E115" s="183" t="s">
        <v>429</v>
      </c>
    </row>
    <row r="116" spans="1:5" ht="15" customHeight="1">
      <c r="A116" s="185"/>
      <c r="B116" s="182" t="s">
        <v>77</v>
      </c>
      <c r="C116" s="183" t="s">
        <v>430</v>
      </c>
      <c r="D116" s="183" t="s">
        <v>431</v>
      </c>
      <c r="E116" s="183" t="s">
        <v>432</v>
      </c>
    </row>
    <row r="117" spans="1:5" ht="15" customHeight="1">
      <c r="A117" s="185"/>
      <c r="B117" s="182" t="s">
        <v>81</v>
      </c>
      <c r="C117" s="183" t="s">
        <v>433</v>
      </c>
      <c r="D117" s="183" t="s">
        <v>434</v>
      </c>
      <c r="E117" s="183" t="s">
        <v>435</v>
      </c>
    </row>
    <row r="118" spans="1:5" ht="15" customHeight="1">
      <c r="A118" s="185"/>
      <c r="B118" s="182" t="s">
        <v>85</v>
      </c>
      <c r="C118" s="183" t="s">
        <v>436</v>
      </c>
      <c r="D118" s="183" t="s">
        <v>437</v>
      </c>
      <c r="E118" s="183" t="s">
        <v>438</v>
      </c>
    </row>
    <row r="119" spans="1:5" ht="15" customHeight="1">
      <c r="A119" s="185"/>
      <c r="B119" s="182" t="s">
        <v>89</v>
      </c>
      <c r="C119" s="183" t="s">
        <v>439</v>
      </c>
      <c r="D119" s="183" t="s">
        <v>440</v>
      </c>
      <c r="E119" s="183" t="s">
        <v>441</v>
      </c>
    </row>
    <row r="120" spans="1:5" ht="15" customHeight="1">
      <c r="A120" s="185"/>
      <c r="B120" s="182" t="s">
        <v>93</v>
      </c>
      <c r="C120" s="183" t="s">
        <v>442</v>
      </c>
      <c r="D120" s="183" t="s">
        <v>443</v>
      </c>
      <c r="E120" s="183" t="s">
        <v>444</v>
      </c>
    </row>
    <row r="121" spans="1:5" ht="15" customHeight="1">
      <c r="A121" s="185"/>
      <c r="B121" s="182" t="s">
        <v>97</v>
      </c>
      <c r="C121" s="183" t="s">
        <v>445</v>
      </c>
      <c r="D121" s="183" t="s">
        <v>446</v>
      </c>
      <c r="E121" s="183" t="s">
        <v>447</v>
      </c>
    </row>
    <row r="122" spans="1:5" ht="15" customHeight="1">
      <c r="A122" s="185"/>
      <c r="B122" s="182" t="s">
        <v>101</v>
      </c>
      <c r="C122" s="183" t="s">
        <v>448</v>
      </c>
      <c r="D122" s="183" t="s">
        <v>449</v>
      </c>
      <c r="E122" s="183" t="s">
        <v>450</v>
      </c>
    </row>
    <row r="123" spans="1:5" ht="15" customHeight="1">
      <c r="A123" s="185"/>
      <c r="B123" s="182" t="s">
        <v>105</v>
      </c>
      <c r="C123" s="183" t="s">
        <v>451</v>
      </c>
      <c r="D123" s="183" t="s">
        <v>452</v>
      </c>
      <c r="E123" s="183" t="s">
        <v>453</v>
      </c>
    </row>
    <row r="124" spans="1:5" ht="15" customHeight="1">
      <c r="A124" s="185"/>
      <c r="B124" s="182" t="s">
        <v>109</v>
      </c>
      <c r="C124" s="183" t="s">
        <v>454</v>
      </c>
      <c r="D124" s="183" t="s">
        <v>455</v>
      </c>
      <c r="E124" s="183" t="s">
        <v>456</v>
      </c>
    </row>
    <row r="125" spans="1:5" ht="15" customHeight="1">
      <c r="A125" s="185"/>
      <c r="B125" s="182" t="s">
        <v>113</v>
      </c>
      <c r="C125" s="183" t="s">
        <v>457</v>
      </c>
      <c r="D125" s="183" t="s">
        <v>458</v>
      </c>
      <c r="E125" s="183" t="s">
        <v>459</v>
      </c>
    </row>
    <row r="126" spans="1:5" ht="15" customHeight="1">
      <c r="A126" s="185"/>
      <c r="B126" s="182" t="s">
        <v>117</v>
      </c>
      <c r="C126" s="183" t="s">
        <v>460</v>
      </c>
      <c r="D126" s="183" t="s">
        <v>461</v>
      </c>
      <c r="E126" s="183" t="s">
        <v>462</v>
      </c>
    </row>
    <row r="127" spans="1:5" ht="15" customHeight="1">
      <c r="A127" s="185"/>
      <c r="B127" s="182" t="s">
        <v>121</v>
      </c>
      <c r="C127" s="183" t="s">
        <v>463</v>
      </c>
      <c r="D127" s="183" t="s">
        <v>464</v>
      </c>
      <c r="E127" s="183" t="s">
        <v>465</v>
      </c>
    </row>
    <row r="128" spans="1:5" ht="15" customHeight="1">
      <c r="A128" s="185"/>
      <c r="B128" s="182" t="s">
        <v>125</v>
      </c>
      <c r="C128" s="183" t="s">
        <v>466</v>
      </c>
      <c r="D128" s="183" t="s">
        <v>467</v>
      </c>
      <c r="E128" s="183" t="s">
        <v>468</v>
      </c>
    </row>
    <row r="129" spans="1:5" ht="15" customHeight="1">
      <c r="A129" s="185"/>
      <c r="B129" s="182" t="s">
        <v>129</v>
      </c>
      <c r="C129" s="183" t="s">
        <v>469</v>
      </c>
      <c r="D129" s="183" t="s">
        <v>470</v>
      </c>
      <c r="E129" s="183" t="s">
        <v>471</v>
      </c>
    </row>
    <row r="130" spans="1:5" ht="15" customHeight="1">
      <c r="A130" s="185"/>
      <c r="B130" s="182" t="s">
        <v>133</v>
      </c>
      <c r="C130" s="183" t="s">
        <v>472</v>
      </c>
      <c r="D130" s="183" t="s">
        <v>473</v>
      </c>
      <c r="E130" s="183" t="s">
        <v>474</v>
      </c>
    </row>
    <row r="131" spans="1:5" ht="15" customHeight="1">
      <c r="A131" s="185"/>
      <c r="B131" s="182" t="s">
        <v>137</v>
      </c>
      <c r="C131" s="183" t="s">
        <v>475</v>
      </c>
      <c r="D131" s="183" t="s">
        <v>476</v>
      </c>
      <c r="E131" s="183" t="s">
        <v>477</v>
      </c>
    </row>
    <row r="132" spans="1:5" ht="15" customHeight="1">
      <c r="A132" s="185"/>
      <c r="B132" s="182" t="s">
        <v>141</v>
      </c>
      <c r="C132" s="183" t="s">
        <v>478</v>
      </c>
      <c r="D132" s="183" t="s">
        <v>479</v>
      </c>
      <c r="E132" s="183" t="s">
        <v>480</v>
      </c>
    </row>
    <row r="133" spans="1:5" ht="15" customHeight="1">
      <c r="A133" s="185"/>
      <c r="B133" s="182" t="s">
        <v>145</v>
      </c>
      <c r="C133" s="183" t="s">
        <v>481</v>
      </c>
      <c r="D133" s="183" t="s">
        <v>482</v>
      </c>
      <c r="E133" s="183" t="s">
        <v>483</v>
      </c>
    </row>
    <row r="134" spans="1:5" ht="15" customHeight="1">
      <c r="A134" s="185"/>
      <c r="B134" s="182" t="s">
        <v>149</v>
      </c>
      <c r="C134" s="183" t="s">
        <v>484</v>
      </c>
      <c r="D134" s="183" t="s">
        <v>485</v>
      </c>
      <c r="E134" s="183" t="s">
        <v>486</v>
      </c>
    </row>
    <row r="135" spans="1:5" ht="15" customHeight="1">
      <c r="A135" s="185"/>
      <c r="B135" s="182" t="s">
        <v>153</v>
      </c>
      <c r="C135" s="183" t="s">
        <v>487</v>
      </c>
      <c r="D135" s="183" t="s">
        <v>488</v>
      </c>
      <c r="E135" s="183" t="s">
        <v>489</v>
      </c>
    </row>
    <row r="136" spans="1:5" ht="15" customHeight="1">
      <c r="A136" s="185"/>
      <c r="B136" s="182" t="s">
        <v>157</v>
      </c>
      <c r="C136" s="183" t="s">
        <v>490</v>
      </c>
      <c r="D136" s="183" t="s">
        <v>491</v>
      </c>
      <c r="E136" s="183" t="s">
        <v>492</v>
      </c>
    </row>
    <row r="137" spans="1:5" ht="15" customHeight="1">
      <c r="A137" s="185"/>
      <c r="B137" s="182" t="s">
        <v>161</v>
      </c>
      <c r="C137" s="183" t="s">
        <v>493</v>
      </c>
      <c r="D137" s="183" t="s">
        <v>494</v>
      </c>
      <c r="E137" s="183" t="s">
        <v>495</v>
      </c>
    </row>
    <row r="138" spans="1:5" ht="15" customHeight="1">
      <c r="A138" s="185"/>
      <c r="B138" s="182" t="s">
        <v>165</v>
      </c>
      <c r="C138" s="183" t="s">
        <v>496</v>
      </c>
      <c r="D138" s="183" t="s">
        <v>497</v>
      </c>
      <c r="E138" s="183" t="s">
        <v>498</v>
      </c>
    </row>
    <row r="139" spans="1:5" ht="15" customHeight="1">
      <c r="A139" s="185"/>
      <c r="B139" s="182" t="s">
        <v>169</v>
      </c>
      <c r="C139" s="183" t="s">
        <v>499</v>
      </c>
      <c r="D139" s="183" t="s">
        <v>500</v>
      </c>
      <c r="E139" s="183" t="s">
        <v>501</v>
      </c>
    </row>
    <row r="140" spans="1:5" ht="15" customHeight="1">
      <c r="A140" s="185"/>
      <c r="B140" s="182" t="s">
        <v>173</v>
      </c>
      <c r="C140" s="183" t="s">
        <v>502</v>
      </c>
      <c r="D140" s="183" t="s">
        <v>503</v>
      </c>
      <c r="E140" s="183" t="s">
        <v>504</v>
      </c>
    </row>
    <row r="141" spans="1:5" ht="15" customHeight="1">
      <c r="A141" s="185"/>
      <c r="B141" s="182" t="s">
        <v>177</v>
      </c>
      <c r="C141" s="183" t="s">
        <v>505</v>
      </c>
      <c r="D141" s="183" t="s">
        <v>506</v>
      </c>
      <c r="E141" s="183" t="s">
        <v>507</v>
      </c>
    </row>
    <row r="142" spans="1:5" ht="15" customHeight="1">
      <c r="A142" s="185"/>
      <c r="B142" s="182" t="s">
        <v>181</v>
      </c>
      <c r="C142" s="183" t="s">
        <v>508</v>
      </c>
      <c r="D142" s="183" t="s">
        <v>509</v>
      </c>
      <c r="E142" s="183" t="s">
        <v>510</v>
      </c>
    </row>
    <row r="143" spans="1:5" ht="15" customHeight="1">
      <c r="A143" s="185"/>
      <c r="B143" s="182" t="s">
        <v>185</v>
      </c>
      <c r="C143" s="183" t="s">
        <v>511</v>
      </c>
      <c r="D143" s="183" t="s">
        <v>512</v>
      </c>
      <c r="E143" s="183" t="s">
        <v>513</v>
      </c>
    </row>
    <row r="144" spans="1:5" ht="15" customHeight="1">
      <c r="A144" s="185"/>
      <c r="B144" s="182" t="s">
        <v>189</v>
      </c>
      <c r="C144" s="183" t="s">
        <v>514</v>
      </c>
      <c r="D144" s="183" t="s">
        <v>515</v>
      </c>
      <c r="E144" s="183" t="s">
        <v>516</v>
      </c>
    </row>
    <row r="145" spans="1:5" ht="15" customHeight="1">
      <c r="A145" s="185"/>
      <c r="B145" s="182" t="s">
        <v>193</v>
      </c>
      <c r="C145" s="183" t="s">
        <v>517</v>
      </c>
      <c r="D145" s="183" t="s">
        <v>518</v>
      </c>
      <c r="E145" s="183" t="s">
        <v>519</v>
      </c>
    </row>
    <row r="146" spans="1:5" ht="15" customHeight="1">
      <c r="A146" s="185"/>
      <c r="B146" s="182" t="s">
        <v>197</v>
      </c>
      <c r="C146" s="183" t="s">
        <v>520</v>
      </c>
      <c r="D146" s="183" t="s">
        <v>521</v>
      </c>
      <c r="E146" s="183" t="s">
        <v>522</v>
      </c>
    </row>
    <row r="147" spans="1:5" ht="15" customHeight="1">
      <c r="A147" s="185"/>
      <c r="B147" s="182" t="s">
        <v>201</v>
      </c>
      <c r="C147" s="183" t="s">
        <v>523</v>
      </c>
      <c r="D147" s="183" t="s">
        <v>524</v>
      </c>
      <c r="E147" s="183" t="s">
        <v>525</v>
      </c>
    </row>
    <row r="148" spans="1:5" ht="15" customHeight="1">
      <c r="A148" s="185"/>
      <c r="B148" s="182" t="s">
        <v>205</v>
      </c>
      <c r="C148" s="183" t="s">
        <v>526</v>
      </c>
      <c r="D148" s="183" t="s">
        <v>527</v>
      </c>
      <c r="E148" s="183" t="s">
        <v>528</v>
      </c>
    </row>
    <row r="149" spans="1:5" ht="15" customHeight="1">
      <c r="A149" s="185"/>
      <c r="B149" s="182" t="s">
        <v>209</v>
      </c>
      <c r="C149" s="183" t="s">
        <v>529</v>
      </c>
      <c r="D149" s="183" t="s">
        <v>530</v>
      </c>
      <c r="E149" s="183" t="s">
        <v>531</v>
      </c>
    </row>
    <row r="150" spans="1:5" ht="15" customHeight="1">
      <c r="A150" s="185"/>
      <c r="B150" s="182" t="s">
        <v>213</v>
      </c>
      <c r="C150" s="183" t="s">
        <v>532</v>
      </c>
      <c r="D150" s="183" t="s">
        <v>533</v>
      </c>
      <c r="E150" s="183" t="s">
        <v>534</v>
      </c>
    </row>
    <row r="151" spans="1:5" ht="15" customHeight="1">
      <c r="A151" s="185"/>
      <c r="B151" s="182" t="s">
        <v>217</v>
      </c>
      <c r="C151" s="183" t="s">
        <v>535</v>
      </c>
      <c r="D151" s="183" t="s">
        <v>536</v>
      </c>
      <c r="E151" s="183" t="s">
        <v>537</v>
      </c>
    </row>
    <row r="152" spans="1:5" ht="15" customHeight="1">
      <c r="A152" s="185"/>
      <c r="B152" s="182" t="s">
        <v>221</v>
      </c>
      <c r="C152" s="183" t="s">
        <v>538</v>
      </c>
      <c r="D152" s="183" t="s">
        <v>539</v>
      </c>
      <c r="E152" s="183" t="s">
        <v>540</v>
      </c>
    </row>
    <row r="153" spans="1:5" ht="15" customHeight="1">
      <c r="A153" s="185"/>
      <c r="B153" s="182" t="s">
        <v>225</v>
      </c>
      <c r="C153" s="183" t="s">
        <v>541</v>
      </c>
      <c r="D153" s="183" t="s">
        <v>542</v>
      </c>
      <c r="E153" s="183" t="s">
        <v>543</v>
      </c>
    </row>
    <row r="154" spans="1:5" ht="15" customHeight="1">
      <c r="A154" s="185"/>
      <c r="B154" s="182" t="s">
        <v>229</v>
      </c>
      <c r="C154" s="183" t="s">
        <v>544</v>
      </c>
      <c r="D154" s="183" t="s">
        <v>545</v>
      </c>
      <c r="E154" s="183" t="s">
        <v>546</v>
      </c>
    </row>
    <row r="155" spans="1:5" ht="15" customHeight="1">
      <c r="A155" s="185"/>
      <c r="B155" s="182" t="s">
        <v>233</v>
      </c>
      <c r="C155" s="183" t="s">
        <v>547</v>
      </c>
      <c r="D155" s="183" t="s">
        <v>548</v>
      </c>
      <c r="E155" s="183" t="s">
        <v>549</v>
      </c>
    </row>
    <row r="156" spans="1:5" ht="15" customHeight="1">
      <c r="A156" s="185"/>
      <c r="B156" s="182" t="s">
        <v>237</v>
      </c>
      <c r="C156" s="183" t="s">
        <v>550</v>
      </c>
      <c r="D156" s="183" t="s">
        <v>551</v>
      </c>
      <c r="E156" s="183" t="s">
        <v>552</v>
      </c>
    </row>
    <row r="157" spans="1:5" ht="15" customHeight="1">
      <c r="A157" s="185"/>
      <c r="B157" s="182" t="s">
        <v>241</v>
      </c>
      <c r="C157" s="183" t="s">
        <v>553</v>
      </c>
      <c r="D157" s="183" t="s">
        <v>554</v>
      </c>
      <c r="E157" s="183" t="s">
        <v>555</v>
      </c>
    </row>
    <row r="158" spans="1:5" ht="15" customHeight="1">
      <c r="A158" s="185"/>
      <c r="B158" s="182" t="s">
        <v>245</v>
      </c>
      <c r="C158" s="183" t="s">
        <v>556</v>
      </c>
      <c r="D158" s="183" t="s">
        <v>557</v>
      </c>
      <c r="E158" s="183" t="s">
        <v>558</v>
      </c>
    </row>
    <row r="159" spans="1:5" ht="15" customHeight="1">
      <c r="A159" s="185"/>
      <c r="B159" s="182" t="s">
        <v>249</v>
      </c>
      <c r="C159" s="183" t="s">
        <v>559</v>
      </c>
      <c r="D159" s="183" t="s">
        <v>560</v>
      </c>
      <c r="E159" s="183" t="s">
        <v>561</v>
      </c>
    </row>
    <row r="160" spans="1:5" ht="15" customHeight="1">
      <c r="A160" s="185"/>
      <c r="B160" s="182" t="s">
        <v>253</v>
      </c>
      <c r="C160" s="183" t="s">
        <v>562</v>
      </c>
      <c r="D160" s="183" t="s">
        <v>563</v>
      </c>
      <c r="E160" s="183" t="s">
        <v>564</v>
      </c>
    </row>
    <row r="161" spans="1:5" ht="15" customHeight="1">
      <c r="A161" s="185"/>
      <c r="B161" s="182" t="s">
        <v>257</v>
      </c>
      <c r="C161" s="183" t="s">
        <v>565</v>
      </c>
      <c r="D161" s="183" t="s">
        <v>566</v>
      </c>
      <c r="E161" s="183" t="s">
        <v>567</v>
      </c>
    </row>
    <row r="162" spans="1:5" ht="15" customHeight="1">
      <c r="A162" s="185"/>
      <c r="B162" s="182" t="s">
        <v>261</v>
      </c>
      <c r="C162" s="183" t="s">
        <v>568</v>
      </c>
      <c r="D162" s="183" t="s">
        <v>569</v>
      </c>
      <c r="E162" s="183" t="s">
        <v>570</v>
      </c>
    </row>
    <row r="163" spans="1:5" ht="15" customHeight="1">
      <c r="A163" s="185"/>
      <c r="B163" s="182" t="s">
        <v>265</v>
      </c>
      <c r="C163" s="183" t="s">
        <v>571</v>
      </c>
      <c r="D163" s="183" t="s">
        <v>572</v>
      </c>
      <c r="E163" s="183" t="s">
        <v>573</v>
      </c>
    </row>
    <row r="164" spans="1:5" ht="15" customHeight="1">
      <c r="A164" s="185"/>
      <c r="B164" s="182" t="s">
        <v>269</v>
      </c>
      <c r="C164" s="183" t="s">
        <v>574</v>
      </c>
      <c r="D164" s="183" t="s">
        <v>575</v>
      </c>
      <c r="E164" s="183" t="s">
        <v>576</v>
      </c>
    </row>
    <row r="165" spans="1:5" ht="15" customHeight="1">
      <c r="A165" s="185"/>
      <c r="B165" s="182" t="s">
        <v>273</v>
      </c>
      <c r="C165" s="183" t="s">
        <v>577</v>
      </c>
      <c r="D165" s="183" t="s">
        <v>578</v>
      </c>
      <c r="E165" s="183" t="s">
        <v>579</v>
      </c>
    </row>
    <row r="166" spans="1:5" ht="15" customHeight="1">
      <c r="A166" s="185"/>
      <c r="B166" s="182" t="s">
        <v>277</v>
      </c>
      <c r="C166" s="183" t="s">
        <v>580</v>
      </c>
      <c r="D166" s="183" t="s">
        <v>581</v>
      </c>
      <c r="E166" s="183" t="s">
        <v>582</v>
      </c>
    </row>
    <row r="167" spans="1:5" ht="15" customHeight="1">
      <c r="A167" s="185"/>
      <c r="B167" s="182" t="s">
        <v>281</v>
      </c>
      <c r="C167" s="183" t="s">
        <v>583</v>
      </c>
      <c r="D167" s="183" t="s">
        <v>584</v>
      </c>
      <c r="E167" s="183" t="s">
        <v>585</v>
      </c>
    </row>
    <row r="168" spans="1:5" ht="15" customHeight="1">
      <c r="A168" s="185"/>
      <c r="B168" s="182" t="s">
        <v>285</v>
      </c>
      <c r="C168" s="183" t="s">
        <v>586</v>
      </c>
      <c r="D168" s="183" t="s">
        <v>587</v>
      </c>
      <c r="E168" s="183" t="s">
        <v>588</v>
      </c>
    </row>
    <row r="169" spans="1:5" ht="15" customHeight="1">
      <c r="A169" s="185"/>
      <c r="B169" s="182" t="s">
        <v>289</v>
      </c>
      <c r="C169" s="183" t="s">
        <v>589</v>
      </c>
      <c r="D169" s="183" t="s">
        <v>590</v>
      </c>
      <c r="E169" s="183" t="s">
        <v>591</v>
      </c>
    </row>
    <row r="170" spans="1:5" ht="15" customHeight="1">
      <c r="A170" s="185"/>
      <c r="B170" s="182" t="s">
        <v>293</v>
      </c>
      <c r="C170" s="183" t="s">
        <v>592</v>
      </c>
      <c r="D170" s="183" t="s">
        <v>593</v>
      </c>
      <c r="E170" s="183" t="s">
        <v>594</v>
      </c>
    </row>
    <row r="171" spans="1:5" ht="15" customHeight="1">
      <c r="A171" s="185"/>
      <c r="B171" s="182" t="s">
        <v>297</v>
      </c>
      <c r="C171" s="183" t="s">
        <v>595</v>
      </c>
      <c r="D171" s="183" t="s">
        <v>596</v>
      </c>
      <c r="E171" s="183" t="s">
        <v>597</v>
      </c>
    </row>
    <row r="172" spans="1:5" ht="15" customHeight="1">
      <c r="A172" s="185"/>
      <c r="B172" s="182" t="s">
        <v>301</v>
      </c>
      <c r="C172" s="183" t="s">
        <v>598</v>
      </c>
      <c r="D172" s="183" t="s">
        <v>599</v>
      </c>
      <c r="E172" s="183" t="s">
        <v>600</v>
      </c>
    </row>
    <row r="173" spans="1:5" ht="15" customHeight="1">
      <c r="A173" s="185"/>
      <c r="B173" s="182" t="s">
        <v>305</v>
      </c>
      <c r="C173" s="183" t="s">
        <v>601</v>
      </c>
      <c r="D173" s="183" t="s">
        <v>602</v>
      </c>
      <c r="E173" s="183" t="s">
        <v>603</v>
      </c>
    </row>
    <row r="174" spans="1:5" ht="15" customHeight="1">
      <c r="A174" s="185"/>
      <c r="B174" s="182" t="s">
        <v>309</v>
      </c>
      <c r="C174" s="183" t="s">
        <v>604</v>
      </c>
      <c r="D174" s="183" t="s">
        <v>605</v>
      </c>
      <c r="E174" s="183" t="s">
        <v>606</v>
      </c>
    </row>
    <row r="175" spans="1:5" ht="15" customHeight="1">
      <c r="A175" s="185"/>
      <c r="B175" s="182" t="s">
        <v>313</v>
      </c>
      <c r="C175" s="183" t="s">
        <v>607</v>
      </c>
      <c r="D175" s="183" t="s">
        <v>608</v>
      </c>
      <c r="E175" s="183" t="s">
        <v>609</v>
      </c>
    </row>
    <row r="176" spans="1:5" ht="15" customHeight="1">
      <c r="A176" s="185"/>
      <c r="B176" s="182" t="s">
        <v>317</v>
      </c>
      <c r="C176" s="183" t="s">
        <v>610</v>
      </c>
      <c r="D176" s="183" t="s">
        <v>611</v>
      </c>
      <c r="E176" s="183" t="s">
        <v>612</v>
      </c>
    </row>
    <row r="177" spans="1:5" ht="15" customHeight="1">
      <c r="A177" s="185"/>
      <c r="B177" s="182" t="s">
        <v>321</v>
      </c>
      <c r="C177" s="183" t="s">
        <v>613</v>
      </c>
      <c r="D177" s="183" t="s">
        <v>614</v>
      </c>
      <c r="E177" s="183" t="s">
        <v>615</v>
      </c>
    </row>
    <row r="178" spans="1:5" ht="15" customHeight="1">
      <c r="A178" s="185"/>
      <c r="B178" s="182" t="s">
        <v>325</v>
      </c>
      <c r="C178" s="183" t="s">
        <v>616</v>
      </c>
      <c r="D178" s="183" t="s">
        <v>617</v>
      </c>
      <c r="E178" s="183" t="s">
        <v>618</v>
      </c>
    </row>
    <row r="179" spans="1:5" ht="15" customHeight="1">
      <c r="A179" s="185"/>
      <c r="B179" s="182" t="s">
        <v>329</v>
      </c>
      <c r="C179" s="183" t="s">
        <v>619</v>
      </c>
      <c r="D179" s="183" t="s">
        <v>620</v>
      </c>
      <c r="E179" s="183" t="s">
        <v>621</v>
      </c>
    </row>
    <row r="180" spans="1:5" ht="15" customHeight="1">
      <c r="A180" s="185"/>
      <c r="B180" s="182" t="s">
        <v>333</v>
      </c>
      <c r="C180" s="183" t="s">
        <v>622</v>
      </c>
      <c r="D180" s="183" t="s">
        <v>623</v>
      </c>
      <c r="E180" s="183" t="s">
        <v>624</v>
      </c>
    </row>
    <row r="181" spans="1:5" ht="15" customHeight="1">
      <c r="A181" s="185"/>
      <c r="B181" s="182" t="s">
        <v>337</v>
      </c>
      <c r="C181" s="183" t="s">
        <v>625</v>
      </c>
      <c r="D181" s="183" t="s">
        <v>626</v>
      </c>
      <c r="E181" s="183" t="s">
        <v>627</v>
      </c>
    </row>
    <row r="182" spans="1:5" ht="15" customHeight="1">
      <c r="A182" s="185"/>
      <c r="B182" s="182" t="s">
        <v>341</v>
      </c>
      <c r="C182" s="183" t="s">
        <v>628</v>
      </c>
      <c r="D182" s="183" t="s">
        <v>629</v>
      </c>
      <c r="E182" s="183" t="s">
        <v>630</v>
      </c>
    </row>
    <row r="183" spans="1:5" ht="15" customHeight="1">
      <c r="A183" s="185"/>
      <c r="B183" s="182" t="s">
        <v>345</v>
      </c>
      <c r="C183" s="183" t="s">
        <v>346</v>
      </c>
      <c r="D183" s="183" t="s">
        <v>346</v>
      </c>
      <c r="E183" s="183" t="s">
        <v>346</v>
      </c>
    </row>
    <row r="184" spans="1:5" ht="15" customHeight="1">
      <c r="A184" s="185"/>
      <c r="B184" s="182" t="s">
        <v>347</v>
      </c>
      <c r="C184" s="183" t="s">
        <v>346</v>
      </c>
      <c r="D184" s="183" t="s">
        <v>346</v>
      </c>
      <c r="E184" s="183" t="s">
        <v>346</v>
      </c>
    </row>
    <row r="185" spans="1:5" ht="15" customHeight="1">
      <c r="A185" s="185"/>
      <c r="B185" s="182" t="s">
        <v>348</v>
      </c>
      <c r="C185" s="183" t="s">
        <v>349</v>
      </c>
      <c r="D185" s="183" t="s">
        <v>350</v>
      </c>
      <c r="E185" s="183" t="s">
        <v>351</v>
      </c>
    </row>
    <row r="186" spans="1:5" ht="15" customHeight="1">
      <c r="A186" s="185"/>
      <c r="B186" s="182" t="s">
        <v>352</v>
      </c>
      <c r="C186" s="183" t="s">
        <v>353</v>
      </c>
      <c r="D186" s="183" t="s">
        <v>354</v>
      </c>
      <c r="E186" s="183" t="s">
        <v>355</v>
      </c>
    </row>
    <row r="187" spans="1:5" ht="15" customHeight="1">
      <c r="A187" s="185"/>
      <c r="B187" s="182" t="s">
        <v>356</v>
      </c>
      <c r="C187" s="183" t="s">
        <v>357</v>
      </c>
      <c r="D187" s="183" t="s">
        <v>358</v>
      </c>
      <c r="E187" s="183" t="s">
        <v>359</v>
      </c>
    </row>
    <row r="188" spans="1:5" ht="15" customHeight="1">
      <c r="A188" s="185"/>
      <c r="B188" s="182" t="s">
        <v>360</v>
      </c>
      <c r="C188" s="183" t="s">
        <v>361</v>
      </c>
      <c r="D188" s="183" t="s">
        <v>362</v>
      </c>
      <c r="E188" s="183" t="s">
        <v>363</v>
      </c>
    </row>
    <row r="189" spans="1:5" ht="15" customHeight="1">
      <c r="A189" s="185"/>
      <c r="B189" s="182" t="s">
        <v>364</v>
      </c>
      <c r="C189" s="183" t="s">
        <v>365</v>
      </c>
      <c r="D189" s="183" t="s">
        <v>366</v>
      </c>
      <c r="E189" s="183" t="s">
        <v>367</v>
      </c>
    </row>
    <row r="190" spans="1:5" ht="15" customHeight="1">
      <c r="A190" s="185"/>
      <c r="B190" s="182" t="s">
        <v>368</v>
      </c>
      <c r="C190" s="183" t="s">
        <v>369</v>
      </c>
      <c r="D190" s="183" t="s">
        <v>370</v>
      </c>
      <c r="E190" s="183" t="s">
        <v>371</v>
      </c>
    </row>
    <row r="191" spans="1:5" ht="15" customHeight="1">
      <c r="A191" s="185"/>
      <c r="B191" s="182" t="s">
        <v>372</v>
      </c>
      <c r="C191" s="183" t="s">
        <v>373</v>
      </c>
      <c r="D191" s="183" t="s">
        <v>373</v>
      </c>
      <c r="E191" s="183" t="s">
        <v>373</v>
      </c>
    </row>
    <row r="192" spans="1:5" ht="15" customHeight="1">
      <c r="A192" s="185"/>
      <c r="B192" s="182" t="s">
        <v>374</v>
      </c>
      <c r="C192" s="183" t="s">
        <v>373</v>
      </c>
      <c r="D192" s="183" t="s">
        <v>373</v>
      </c>
      <c r="E192" s="183" t="s">
        <v>373</v>
      </c>
    </row>
    <row r="193" spans="1:5" ht="15" customHeight="1">
      <c r="A193" s="185"/>
      <c r="B193" s="182" t="s">
        <v>375</v>
      </c>
      <c r="C193" s="183" t="s">
        <v>376</v>
      </c>
      <c r="D193" s="183" t="s">
        <v>376</v>
      </c>
      <c r="E193" s="183" t="s">
        <v>376</v>
      </c>
    </row>
    <row r="194" spans="1:5" ht="15" customHeight="1">
      <c r="A194" s="186"/>
      <c r="B194" s="182" t="s">
        <v>377</v>
      </c>
      <c r="C194" s="183" t="s">
        <v>376</v>
      </c>
      <c r="D194" s="183" t="s">
        <v>376</v>
      </c>
      <c r="E194" s="183" t="s">
        <v>376</v>
      </c>
    </row>
    <row r="195" spans="1:5" ht="15" customHeight="1">
      <c r="A195" s="181" t="s">
        <v>631</v>
      </c>
      <c r="B195" s="182" t="s">
        <v>9</v>
      </c>
      <c r="C195" s="183" t="s">
        <v>632</v>
      </c>
      <c r="D195" s="183" t="s">
        <v>633</v>
      </c>
      <c r="E195" s="183" t="s">
        <v>634</v>
      </c>
    </row>
    <row r="196" spans="1:5" ht="15" customHeight="1">
      <c r="A196" s="185"/>
      <c r="B196" s="182" t="s">
        <v>13</v>
      </c>
      <c r="C196" s="183" t="s">
        <v>635</v>
      </c>
      <c r="D196" s="183" t="s">
        <v>636</v>
      </c>
      <c r="E196" s="183" t="s">
        <v>637</v>
      </c>
    </row>
    <row r="197" spans="1:5" ht="15" customHeight="1">
      <c r="A197" s="185"/>
      <c r="B197" s="182" t="s">
        <v>17</v>
      </c>
      <c r="C197" s="183" t="s">
        <v>638</v>
      </c>
      <c r="D197" s="183" t="s">
        <v>639</v>
      </c>
      <c r="E197" s="183" t="s">
        <v>640</v>
      </c>
    </row>
    <row r="198" spans="1:5" ht="15" customHeight="1">
      <c r="A198" s="185"/>
      <c r="B198" s="182" t="s">
        <v>21</v>
      </c>
      <c r="C198" s="183" t="s">
        <v>641</v>
      </c>
      <c r="D198" s="183" t="s">
        <v>642</v>
      </c>
      <c r="E198" s="183" t="s">
        <v>643</v>
      </c>
    </row>
    <row r="199" spans="1:5" ht="15" customHeight="1">
      <c r="A199" s="185"/>
      <c r="B199" s="182" t="s">
        <v>25</v>
      </c>
      <c r="C199" s="183" t="s">
        <v>644</v>
      </c>
      <c r="D199" s="183" t="s">
        <v>645</v>
      </c>
      <c r="E199" s="183" t="s">
        <v>646</v>
      </c>
    </row>
    <row r="200" spans="1:5" ht="15" customHeight="1">
      <c r="A200" s="185"/>
      <c r="B200" s="182" t="s">
        <v>29</v>
      </c>
      <c r="C200" s="183" t="s">
        <v>647</v>
      </c>
      <c r="D200" s="183" t="s">
        <v>648</v>
      </c>
      <c r="E200" s="183" t="s">
        <v>649</v>
      </c>
    </row>
    <row r="201" spans="1:5" ht="15" customHeight="1">
      <c r="A201" s="185"/>
      <c r="B201" s="182" t="s">
        <v>33</v>
      </c>
      <c r="C201" s="183" t="s">
        <v>650</v>
      </c>
      <c r="D201" s="183" t="s">
        <v>651</v>
      </c>
      <c r="E201" s="183" t="s">
        <v>652</v>
      </c>
    </row>
    <row r="202" spans="1:5" ht="15" customHeight="1">
      <c r="A202" s="185"/>
      <c r="B202" s="182" t="s">
        <v>37</v>
      </c>
      <c r="C202" s="183" t="s">
        <v>653</v>
      </c>
      <c r="D202" s="183" t="s">
        <v>654</v>
      </c>
      <c r="E202" s="183" t="s">
        <v>655</v>
      </c>
    </row>
    <row r="203" spans="1:5" ht="15" customHeight="1">
      <c r="A203" s="185"/>
      <c r="B203" s="182" t="s">
        <v>41</v>
      </c>
      <c r="C203" s="183" t="s">
        <v>656</v>
      </c>
      <c r="D203" s="183" t="s">
        <v>657</v>
      </c>
      <c r="E203" s="183" t="s">
        <v>658</v>
      </c>
    </row>
    <row r="204" spans="1:5" ht="15" customHeight="1">
      <c r="A204" s="185"/>
      <c r="B204" s="182" t="s">
        <v>45</v>
      </c>
      <c r="C204" s="183" t="s">
        <v>659</v>
      </c>
      <c r="D204" s="183" t="s">
        <v>660</v>
      </c>
      <c r="E204" s="183" t="s">
        <v>661</v>
      </c>
    </row>
    <row r="205" spans="1:5" ht="15" customHeight="1">
      <c r="A205" s="185"/>
      <c r="B205" s="182" t="s">
        <v>49</v>
      </c>
      <c r="C205" s="183" t="s">
        <v>662</v>
      </c>
      <c r="D205" s="183" t="s">
        <v>663</v>
      </c>
      <c r="E205" s="183" t="s">
        <v>664</v>
      </c>
    </row>
    <row r="206" spans="1:5" ht="15" customHeight="1">
      <c r="A206" s="185"/>
      <c r="B206" s="182" t="s">
        <v>53</v>
      </c>
      <c r="C206" s="183" t="s">
        <v>665</v>
      </c>
      <c r="D206" s="183" t="s">
        <v>666</v>
      </c>
      <c r="E206" s="183" t="s">
        <v>667</v>
      </c>
    </row>
    <row r="207" spans="1:5" ht="15" customHeight="1">
      <c r="A207" s="185"/>
      <c r="B207" s="182" t="s">
        <v>57</v>
      </c>
      <c r="C207" s="183" t="s">
        <v>668</v>
      </c>
      <c r="D207" s="183" t="s">
        <v>669</v>
      </c>
      <c r="E207" s="183" t="s">
        <v>670</v>
      </c>
    </row>
    <row r="208" spans="1:5" ht="15" customHeight="1">
      <c r="A208" s="185"/>
      <c r="B208" s="182" t="s">
        <v>61</v>
      </c>
      <c r="C208" s="183" t="s">
        <v>671</v>
      </c>
      <c r="D208" s="183" t="s">
        <v>672</v>
      </c>
      <c r="E208" s="183" t="s">
        <v>673</v>
      </c>
    </row>
    <row r="209" spans="1:5" ht="15" customHeight="1">
      <c r="A209" s="185"/>
      <c r="B209" s="182" t="s">
        <v>65</v>
      </c>
      <c r="C209" s="183" t="s">
        <v>674</v>
      </c>
      <c r="D209" s="183" t="s">
        <v>675</v>
      </c>
      <c r="E209" s="183" t="s">
        <v>676</v>
      </c>
    </row>
    <row r="210" spans="1:5" ht="15" customHeight="1">
      <c r="A210" s="185"/>
      <c r="B210" s="182" t="s">
        <v>69</v>
      </c>
      <c r="C210" s="183" t="s">
        <v>677</v>
      </c>
      <c r="D210" s="183" t="s">
        <v>678</v>
      </c>
      <c r="E210" s="183" t="s">
        <v>679</v>
      </c>
    </row>
    <row r="211" spans="1:5" ht="15" customHeight="1">
      <c r="A211" s="185"/>
      <c r="B211" s="182" t="s">
        <v>73</v>
      </c>
      <c r="C211" s="183" t="s">
        <v>680</v>
      </c>
      <c r="D211" s="183" t="s">
        <v>681</v>
      </c>
      <c r="E211" s="183" t="s">
        <v>682</v>
      </c>
    </row>
    <row r="212" spans="1:5" ht="15" customHeight="1">
      <c r="A212" s="185"/>
      <c r="B212" s="182" t="s">
        <v>77</v>
      </c>
      <c r="C212" s="183" t="s">
        <v>683</v>
      </c>
      <c r="D212" s="183" t="s">
        <v>684</v>
      </c>
      <c r="E212" s="183" t="s">
        <v>685</v>
      </c>
    </row>
    <row r="213" spans="1:5" ht="15" customHeight="1">
      <c r="A213" s="185"/>
      <c r="B213" s="182" t="s">
        <v>81</v>
      </c>
      <c r="C213" s="183" t="s">
        <v>686</v>
      </c>
      <c r="D213" s="183" t="s">
        <v>687</v>
      </c>
      <c r="E213" s="183" t="s">
        <v>688</v>
      </c>
    </row>
    <row r="214" spans="1:5" ht="15" customHeight="1">
      <c r="A214" s="185"/>
      <c r="B214" s="182" t="s">
        <v>85</v>
      </c>
      <c r="C214" s="183" t="s">
        <v>689</v>
      </c>
      <c r="D214" s="183" t="s">
        <v>690</v>
      </c>
      <c r="E214" s="183" t="s">
        <v>691</v>
      </c>
    </row>
    <row r="215" spans="1:5" ht="15" customHeight="1">
      <c r="A215" s="185"/>
      <c r="B215" s="182" t="s">
        <v>89</v>
      </c>
      <c r="C215" s="183" t="s">
        <v>692</v>
      </c>
      <c r="D215" s="183" t="s">
        <v>693</v>
      </c>
      <c r="E215" s="183" t="s">
        <v>694</v>
      </c>
    </row>
    <row r="216" spans="1:5" ht="15" customHeight="1">
      <c r="A216" s="185"/>
      <c r="B216" s="182" t="s">
        <v>93</v>
      </c>
      <c r="C216" s="183" t="s">
        <v>695</v>
      </c>
      <c r="D216" s="183" t="s">
        <v>696</v>
      </c>
      <c r="E216" s="183" t="s">
        <v>697</v>
      </c>
    </row>
    <row r="217" spans="1:5" ht="15" customHeight="1">
      <c r="A217" s="185"/>
      <c r="B217" s="182" t="s">
        <v>97</v>
      </c>
      <c r="C217" s="183" t="s">
        <v>698</v>
      </c>
      <c r="D217" s="183" t="s">
        <v>699</v>
      </c>
      <c r="E217" s="183" t="s">
        <v>700</v>
      </c>
    </row>
    <row r="218" spans="1:5" ht="15" customHeight="1">
      <c r="A218" s="185"/>
      <c r="B218" s="182" t="s">
        <v>101</v>
      </c>
      <c r="C218" s="183" t="s">
        <v>701</v>
      </c>
      <c r="D218" s="183" t="s">
        <v>702</v>
      </c>
      <c r="E218" s="183" t="s">
        <v>703</v>
      </c>
    </row>
    <row r="219" spans="1:5" ht="15" customHeight="1">
      <c r="A219" s="185"/>
      <c r="B219" s="182" t="s">
        <v>105</v>
      </c>
      <c r="C219" s="183" t="s">
        <v>704</v>
      </c>
      <c r="D219" s="183" t="s">
        <v>705</v>
      </c>
      <c r="E219" s="183" t="s">
        <v>706</v>
      </c>
    </row>
    <row r="220" spans="1:5" ht="15" customHeight="1">
      <c r="A220" s="185"/>
      <c r="B220" s="182" t="s">
        <v>109</v>
      </c>
      <c r="C220" s="183" t="s">
        <v>707</v>
      </c>
      <c r="D220" s="183" t="s">
        <v>708</v>
      </c>
      <c r="E220" s="183" t="s">
        <v>709</v>
      </c>
    </row>
    <row r="221" spans="1:5" ht="15" customHeight="1">
      <c r="A221" s="185"/>
      <c r="B221" s="182" t="s">
        <v>113</v>
      </c>
      <c r="C221" s="183" t="s">
        <v>710</v>
      </c>
      <c r="D221" s="183" t="s">
        <v>711</v>
      </c>
      <c r="E221" s="183" t="s">
        <v>712</v>
      </c>
    </row>
    <row r="222" spans="1:5" ht="15" customHeight="1">
      <c r="A222" s="185"/>
      <c r="B222" s="182" t="s">
        <v>117</v>
      </c>
      <c r="C222" s="183" t="s">
        <v>713</v>
      </c>
      <c r="D222" s="183" t="s">
        <v>714</v>
      </c>
      <c r="E222" s="183" t="s">
        <v>715</v>
      </c>
    </row>
    <row r="223" spans="1:5" ht="15" customHeight="1">
      <c r="A223" s="185"/>
      <c r="B223" s="182" t="s">
        <v>121</v>
      </c>
      <c r="C223" s="183" t="s">
        <v>716</v>
      </c>
      <c r="D223" s="183" t="s">
        <v>717</v>
      </c>
      <c r="E223" s="183" t="s">
        <v>718</v>
      </c>
    </row>
    <row r="224" spans="1:5" ht="15" customHeight="1">
      <c r="A224" s="185"/>
      <c r="B224" s="182" t="s">
        <v>125</v>
      </c>
      <c r="C224" s="183" t="s">
        <v>719</v>
      </c>
      <c r="D224" s="183" t="s">
        <v>720</v>
      </c>
      <c r="E224" s="183" t="s">
        <v>721</v>
      </c>
    </row>
    <row r="225" spans="1:5" ht="15" customHeight="1">
      <c r="A225" s="185"/>
      <c r="B225" s="182" t="s">
        <v>129</v>
      </c>
      <c r="C225" s="183" t="s">
        <v>722</v>
      </c>
      <c r="D225" s="183" t="s">
        <v>723</v>
      </c>
      <c r="E225" s="183" t="s">
        <v>724</v>
      </c>
    </row>
    <row r="226" spans="1:5" ht="15" customHeight="1">
      <c r="A226" s="185"/>
      <c r="B226" s="182" t="s">
        <v>133</v>
      </c>
      <c r="C226" s="183" t="s">
        <v>725</v>
      </c>
      <c r="D226" s="183" t="s">
        <v>726</v>
      </c>
      <c r="E226" s="183" t="s">
        <v>727</v>
      </c>
    </row>
    <row r="227" spans="1:5" ht="15" customHeight="1">
      <c r="A227" s="185"/>
      <c r="B227" s="182" t="s">
        <v>137</v>
      </c>
      <c r="C227" s="183" t="s">
        <v>728</v>
      </c>
      <c r="D227" s="183" t="s">
        <v>729</v>
      </c>
      <c r="E227" s="183" t="s">
        <v>730</v>
      </c>
    </row>
    <row r="228" spans="1:5" ht="15" customHeight="1">
      <c r="A228" s="185"/>
      <c r="B228" s="182" t="s">
        <v>141</v>
      </c>
      <c r="C228" s="183" t="s">
        <v>731</v>
      </c>
      <c r="D228" s="183" t="s">
        <v>732</v>
      </c>
      <c r="E228" s="183" t="s">
        <v>733</v>
      </c>
    </row>
    <row r="229" spans="1:5" ht="15" customHeight="1">
      <c r="A229" s="185"/>
      <c r="B229" s="182" t="s">
        <v>145</v>
      </c>
      <c r="C229" s="183" t="s">
        <v>734</v>
      </c>
      <c r="D229" s="183" t="s">
        <v>735</v>
      </c>
      <c r="E229" s="183" t="s">
        <v>736</v>
      </c>
    </row>
    <row r="230" spans="1:5" ht="15" customHeight="1">
      <c r="A230" s="185"/>
      <c r="B230" s="182" t="s">
        <v>149</v>
      </c>
      <c r="C230" s="183" t="s">
        <v>737</v>
      </c>
      <c r="D230" s="183" t="s">
        <v>738</v>
      </c>
      <c r="E230" s="183" t="s">
        <v>739</v>
      </c>
    </row>
    <row r="231" spans="1:5" ht="15" customHeight="1">
      <c r="A231" s="185"/>
      <c r="B231" s="182" t="s">
        <v>153</v>
      </c>
      <c r="C231" s="183" t="s">
        <v>740</v>
      </c>
      <c r="D231" s="183" t="s">
        <v>741</v>
      </c>
      <c r="E231" s="183" t="s">
        <v>742</v>
      </c>
    </row>
    <row r="232" spans="1:5" ht="15" customHeight="1">
      <c r="A232" s="185"/>
      <c r="B232" s="182" t="s">
        <v>157</v>
      </c>
      <c r="C232" s="183" t="s">
        <v>743</v>
      </c>
      <c r="D232" s="183" t="s">
        <v>744</v>
      </c>
      <c r="E232" s="183" t="s">
        <v>745</v>
      </c>
    </row>
    <row r="233" spans="1:5" ht="15" customHeight="1">
      <c r="A233" s="185"/>
      <c r="B233" s="182" t="s">
        <v>161</v>
      </c>
      <c r="C233" s="183" t="s">
        <v>746</v>
      </c>
      <c r="D233" s="183" t="s">
        <v>747</v>
      </c>
      <c r="E233" s="183" t="s">
        <v>748</v>
      </c>
    </row>
    <row r="234" spans="1:5" ht="15" customHeight="1">
      <c r="A234" s="185"/>
      <c r="B234" s="182" t="s">
        <v>165</v>
      </c>
      <c r="C234" s="183" t="s">
        <v>749</v>
      </c>
      <c r="D234" s="183" t="s">
        <v>750</v>
      </c>
      <c r="E234" s="183" t="s">
        <v>751</v>
      </c>
    </row>
    <row r="235" spans="1:5" ht="15" customHeight="1">
      <c r="A235" s="185"/>
      <c r="B235" s="182" t="s">
        <v>169</v>
      </c>
      <c r="C235" s="183" t="s">
        <v>752</v>
      </c>
      <c r="D235" s="183" t="s">
        <v>753</v>
      </c>
      <c r="E235" s="183" t="s">
        <v>754</v>
      </c>
    </row>
    <row r="236" spans="1:5" ht="15" customHeight="1">
      <c r="A236" s="185"/>
      <c r="B236" s="182" t="s">
        <v>173</v>
      </c>
      <c r="C236" s="183" t="s">
        <v>755</v>
      </c>
      <c r="D236" s="183" t="s">
        <v>756</v>
      </c>
      <c r="E236" s="183" t="s">
        <v>757</v>
      </c>
    </row>
    <row r="237" spans="1:5" ht="15" customHeight="1">
      <c r="A237" s="185"/>
      <c r="B237" s="182" t="s">
        <v>177</v>
      </c>
      <c r="C237" s="183" t="s">
        <v>758</v>
      </c>
      <c r="D237" s="183" t="s">
        <v>759</v>
      </c>
      <c r="E237" s="183" t="s">
        <v>760</v>
      </c>
    </row>
    <row r="238" spans="1:5" ht="15" customHeight="1">
      <c r="A238" s="185"/>
      <c r="B238" s="182" t="s">
        <v>181</v>
      </c>
      <c r="C238" s="183" t="s">
        <v>761</v>
      </c>
      <c r="D238" s="183" t="s">
        <v>762</v>
      </c>
      <c r="E238" s="183" t="s">
        <v>763</v>
      </c>
    </row>
    <row r="239" spans="1:5" ht="15" customHeight="1">
      <c r="A239" s="185"/>
      <c r="B239" s="182" t="s">
        <v>185</v>
      </c>
      <c r="C239" s="183" t="s">
        <v>764</v>
      </c>
      <c r="D239" s="183" t="s">
        <v>765</v>
      </c>
      <c r="E239" s="183" t="s">
        <v>766</v>
      </c>
    </row>
    <row r="240" spans="1:5" ht="15" customHeight="1">
      <c r="A240" s="185"/>
      <c r="B240" s="182" t="s">
        <v>189</v>
      </c>
      <c r="C240" s="183" t="s">
        <v>767</v>
      </c>
      <c r="D240" s="183" t="s">
        <v>768</v>
      </c>
      <c r="E240" s="183" t="s">
        <v>769</v>
      </c>
    </row>
    <row r="241" spans="1:5" ht="15" customHeight="1">
      <c r="A241" s="185"/>
      <c r="B241" s="182" t="s">
        <v>193</v>
      </c>
      <c r="C241" s="183" t="s">
        <v>770</v>
      </c>
      <c r="D241" s="183" t="s">
        <v>771</v>
      </c>
      <c r="E241" s="183" t="s">
        <v>772</v>
      </c>
    </row>
    <row r="242" spans="1:5" ht="15" customHeight="1">
      <c r="A242" s="185"/>
      <c r="B242" s="182" t="s">
        <v>197</v>
      </c>
      <c r="C242" s="183" t="s">
        <v>773</v>
      </c>
      <c r="D242" s="183" t="s">
        <v>774</v>
      </c>
      <c r="E242" s="183" t="s">
        <v>775</v>
      </c>
    </row>
    <row r="243" spans="1:5" ht="15" customHeight="1">
      <c r="A243" s="185"/>
      <c r="B243" s="182" t="s">
        <v>201</v>
      </c>
      <c r="C243" s="183" t="s">
        <v>776</v>
      </c>
      <c r="D243" s="183" t="s">
        <v>777</v>
      </c>
      <c r="E243" s="183" t="s">
        <v>778</v>
      </c>
    </row>
    <row r="244" spans="1:5" ht="15" customHeight="1">
      <c r="A244" s="185"/>
      <c r="B244" s="182" t="s">
        <v>205</v>
      </c>
      <c r="C244" s="183" t="s">
        <v>779</v>
      </c>
      <c r="D244" s="183" t="s">
        <v>780</v>
      </c>
      <c r="E244" s="183" t="s">
        <v>781</v>
      </c>
    </row>
    <row r="245" spans="1:5" ht="15" customHeight="1">
      <c r="A245" s="185"/>
      <c r="B245" s="182" t="s">
        <v>209</v>
      </c>
      <c r="C245" s="183" t="s">
        <v>782</v>
      </c>
      <c r="D245" s="183" t="s">
        <v>783</v>
      </c>
      <c r="E245" s="183" t="s">
        <v>784</v>
      </c>
    </row>
    <row r="246" spans="1:5" ht="15" customHeight="1">
      <c r="A246" s="185"/>
      <c r="B246" s="182" t="s">
        <v>213</v>
      </c>
      <c r="C246" s="183" t="s">
        <v>785</v>
      </c>
      <c r="D246" s="183" t="s">
        <v>786</v>
      </c>
      <c r="E246" s="183" t="s">
        <v>787</v>
      </c>
    </row>
    <row r="247" spans="1:5" ht="15" customHeight="1">
      <c r="A247" s="185"/>
      <c r="B247" s="182" t="s">
        <v>217</v>
      </c>
      <c r="C247" s="183" t="s">
        <v>788</v>
      </c>
      <c r="D247" s="183" t="s">
        <v>789</v>
      </c>
      <c r="E247" s="183" t="s">
        <v>790</v>
      </c>
    </row>
    <row r="248" spans="1:5" ht="15" customHeight="1">
      <c r="A248" s="185"/>
      <c r="B248" s="182" t="s">
        <v>221</v>
      </c>
      <c r="C248" s="183" t="s">
        <v>791</v>
      </c>
      <c r="D248" s="183" t="s">
        <v>792</v>
      </c>
      <c r="E248" s="183" t="s">
        <v>793</v>
      </c>
    </row>
    <row r="249" spans="1:5" ht="15" customHeight="1">
      <c r="A249" s="185"/>
      <c r="B249" s="182" t="s">
        <v>225</v>
      </c>
      <c r="C249" s="183" t="s">
        <v>794</v>
      </c>
      <c r="D249" s="183" t="s">
        <v>795</v>
      </c>
      <c r="E249" s="183" t="s">
        <v>796</v>
      </c>
    </row>
    <row r="250" spans="1:5" ht="15" customHeight="1">
      <c r="A250" s="185"/>
      <c r="B250" s="182" t="s">
        <v>229</v>
      </c>
      <c r="C250" s="183" t="s">
        <v>797</v>
      </c>
      <c r="D250" s="183" t="s">
        <v>798</v>
      </c>
      <c r="E250" s="183" t="s">
        <v>799</v>
      </c>
    </row>
    <row r="251" spans="1:5" ht="15" customHeight="1">
      <c r="A251" s="185"/>
      <c r="B251" s="182" t="s">
        <v>233</v>
      </c>
      <c r="C251" s="183" t="s">
        <v>800</v>
      </c>
      <c r="D251" s="183" t="s">
        <v>801</v>
      </c>
      <c r="E251" s="183" t="s">
        <v>802</v>
      </c>
    </row>
    <row r="252" spans="1:5" ht="15" customHeight="1">
      <c r="A252" s="185"/>
      <c r="B252" s="182" t="s">
        <v>237</v>
      </c>
      <c r="C252" s="183" t="s">
        <v>803</v>
      </c>
      <c r="D252" s="183" t="s">
        <v>804</v>
      </c>
      <c r="E252" s="183" t="s">
        <v>805</v>
      </c>
    </row>
    <row r="253" spans="1:5" ht="15" customHeight="1">
      <c r="A253" s="185"/>
      <c r="B253" s="182" t="s">
        <v>241</v>
      </c>
      <c r="C253" s="183" t="s">
        <v>806</v>
      </c>
      <c r="D253" s="183" t="s">
        <v>807</v>
      </c>
      <c r="E253" s="183" t="s">
        <v>808</v>
      </c>
    </row>
    <row r="254" spans="1:5" ht="15" customHeight="1">
      <c r="A254" s="185"/>
      <c r="B254" s="182" t="s">
        <v>245</v>
      </c>
      <c r="C254" s="183" t="s">
        <v>809</v>
      </c>
      <c r="D254" s="183" t="s">
        <v>810</v>
      </c>
      <c r="E254" s="183" t="s">
        <v>811</v>
      </c>
    </row>
    <row r="255" spans="1:5" ht="15" customHeight="1">
      <c r="A255" s="185"/>
      <c r="B255" s="182" t="s">
        <v>249</v>
      </c>
      <c r="C255" s="183" t="s">
        <v>812</v>
      </c>
      <c r="D255" s="183" t="s">
        <v>813</v>
      </c>
      <c r="E255" s="183" t="s">
        <v>814</v>
      </c>
    </row>
    <row r="256" spans="1:5" ht="15" customHeight="1">
      <c r="A256" s="185"/>
      <c r="B256" s="182" t="s">
        <v>253</v>
      </c>
      <c r="C256" s="183" t="s">
        <v>815</v>
      </c>
      <c r="D256" s="183" t="s">
        <v>816</v>
      </c>
      <c r="E256" s="183" t="s">
        <v>817</v>
      </c>
    </row>
    <row r="257" spans="1:5" ht="15" customHeight="1">
      <c r="A257" s="185"/>
      <c r="B257" s="182" t="s">
        <v>257</v>
      </c>
      <c r="C257" s="183" t="s">
        <v>818</v>
      </c>
      <c r="D257" s="183" t="s">
        <v>819</v>
      </c>
      <c r="E257" s="183" t="s">
        <v>820</v>
      </c>
    </row>
    <row r="258" spans="1:5" ht="15" customHeight="1">
      <c r="A258" s="185"/>
      <c r="B258" s="182" t="s">
        <v>261</v>
      </c>
      <c r="C258" s="183" t="s">
        <v>821</v>
      </c>
      <c r="D258" s="183" t="s">
        <v>822</v>
      </c>
      <c r="E258" s="183" t="s">
        <v>823</v>
      </c>
    </row>
    <row r="259" spans="1:5" ht="15" customHeight="1">
      <c r="A259" s="185"/>
      <c r="B259" s="182" t="s">
        <v>265</v>
      </c>
      <c r="C259" s="183" t="s">
        <v>824</v>
      </c>
      <c r="D259" s="183" t="s">
        <v>825</v>
      </c>
      <c r="E259" s="183" t="s">
        <v>826</v>
      </c>
    </row>
    <row r="260" spans="1:5" ht="15" customHeight="1">
      <c r="A260" s="185"/>
      <c r="B260" s="182" t="s">
        <v>269</v>
      </c>
      <c r="C260" s="183" t="s">
        <v>827</v>
      </c>
      <c r="D260" s="183" t="s">
        <v>828</v>
      </c>
      <c r="E260" s="183" t="s">
        <v>829</v>
      </c>
    </row>
    <row r="261" spans="1:5" ht="15" customHeight="1">
      <c r="A261" s="185"/>
      <c r="B261" s="182" t="s">
        <v>273</v>
      </c>
      <c r="C261" s="183" t="s">
        <v>830</v>
      </c>
      <c r="D261" s="183" t="s">
        <v>831</v>
      </c>
      <c r="E261" s="183" t="s">
        <v>832</v>
      </c>
    </row>
    <row r="262" spans="1:5" ht="15" customHeight="1">
      <c r="A262" s="185"/>
      <c r="B262" s="182" t="s">
        <v>277</v>
      </c>
      <c r="C262" s="183" t="s">
        <v>833</v>
      </c>
      <c r="D262" s="183" t="s">
        <v>834</v>
      </c>
      <c r="E262" s="183" t="s">
        <v>835</v>
      </c>
    </row>
    <row r="263" spans="1:5" ht="15" customHeight="1">
      <c r="A263" s="185"/>
      <c r="B263" s="182" t="s">
        <v>281</v>
      </c>
      <c r="C263" s="183" t="s">
        <v>836</v>
      </c>
      <c r="D263" s="183" t="s">
        <v>837</v>
      </c>
      <c r="E263" s="183" t="s">
        <v>838</v>
      </c>
    </row>
    <row r="264" spans="1:5" ht="15" customHeight="1">
      <c r="A264" s="185"/>
      <c r="B264" s="182" t="s">
        <v>285</v>
      </c>
      <c r="C264" s="183" t="s">
        <v>839</v>
      </c>
      <c r="D264" s="183" t="s">
        <v>840</v>
      </c>
      <c r="E264" s="183" t="s">
        <v>841</v>
      </c>
    </row>
    <row r="265" spans="1:5" ht="15" customHeight="1">
      <c r="A265" s="185"/>
      <c r="B265" s="182" t="s">
        <v>289</v>
      </c>
      <c r="C265" s="183" t="s">
        <v>842</v>
      </c>
      <c r="D265" s="183" t="s">
        <v>843</v>
      </c>
      <c r="E265" s="183" t="s">
        <v>844</v>
      </c>
    </row>
    <row r="266" spans="1:5" ht="15" customHeight="1">
      <c r="A266" s="185"/>
      <c r="B266" s="182" t="s">
        <v>293</v>
      </c>
      <c r="C266" s="183" t="s">
        <v>845</v>
      </c>
      <c r="D266" s="183" t="s">
        <v>846</v>
      </c>
      <c r="E266" s="183" t="s">
        <v>847</v>
      </c>
    </row>
    <row r="267" spans="1:5" ht="15" customHeight="1">
      <c r="A267" s="185"/>
      <c r="B267" s="182" t="s">
        <v>297</v>
      </c>
      <c r="C267" s="183" t="s">
        <v>848</v>
      </c>
      <c r="D267" s="183" t="s">
        <v>849</v>
      </c>
      <c r="E267" s="183" t="s">
        <v>850</v>
      </c>
    </row>
    <row r="268" spans="1:5" ht="15" customHeight="1">
      <c r="A268" s="185"/>
      <c r="B268" s="182" t="s">
        <v>301</v>
      </c>
      <c r="C268" s="183" t="s">
        <v>851</v>
      </c>
      <c r="D268" s="183" t="s">
        <v>852</v>
      </c>
      <c r="E268" s="183" t="s">
        <v>853</v>
      </c>
    </row>
    <row r="269" spans="1:5" ht="15" customHeight="1">
      <c r="A269" s="185"/>
      <c r="B269" s="182" t="s">
        <v>305</v>
      </c>
      <c r="C269" s="183" t="s">
        <v>854</v>
      </c>
      <c r="D269" s="183" t="s">
        <v>855</v>
      </c>
      <c r="E269" s="183" t="s">
        <v>856</v>
      </c>
    </row>
    <row r="270" spans="1:5" ht="15" customHeight="1">
      <c r="A270" s="185"/>
      <c r="B270" s="182" t="s">
        <v>309</v>
      </c>
      <c r="C270" s="183" t="s">
        <v>857</v>
      </c>
      <c r="D270" s="183" t="s">
        <v>858</v>
      </c>
      <c r="E270" s="183" t="s">
        <v>859</v>
      </c>
    </row>
    <row r="271" spans="1:5" ht="15" customHeight="1">
      <c r="A271" s="185"/>
      <c r="B271" s="182" t="s">
        <v>313</v>
      </c>
      <c r="C271" s="183" t="s">
        <v>860</v>
      </c>
      <c r="D271" s="183" t="s">
        <v>861</v>
      </c>
      <c r="E271" s="183" t="s">
        <v>862</v>
      </c>
    </row>
    <row r="272" spans="1:5" ht="15" customHeight="1">
      <c r="A272" s="185"/>
      <c r="B272" s="182" t="s">
        <v>317</v>
      </c>
      <c r="C272" s="183" t="s">
        <v>863</v>
      </c>
      <c r="D272" s="183" t="s">
        <v>864</v>
      </c>
      <c r="E272" s="183" t="s">
        <v>865</v>
      </c>
    </row>
    <row r="273" spans="1:5" ht="15" customHeight="1">
      <c r="A273" s="185"/>
      <c r="B273" s="182" t="s">
        <v>321</v>
      </c>
      <c r="C273" s="183" t="s">
        <v>866</v>
      </c>
      <c r="D273" s="183" t="s">
        <v>867</v>
      </c>
      <c r="E273" s="183" t="s">
        <v>868</v>
      </c>
    </row>
    <row r="274" spans="1:5" ht="15" customHeight="1">
      <c r="A274" s="185"/>
      <c r="B274" s="182" t="s">
        <v>325</v>
      </c>
      <c r="C274" s="183" t="s">
        <v>869</v>
      </c>
      <c r="D274" s="183" t="s">
        <v>870</v>
      </c>
      <c r="E274" s="183" t="s">
        <v>871</v>
      </c>
    </row>
    <row r="275" spans="1:5" ht="15" customHeight="1">
      <c r="A275" s="185"/>
      <c r="B275" s="182" t="s">
        <v>329</v>
      </c>
      <c r="C275" s="183" t="s">
        <v>872</v>
      </c>
      <c r="D275" s="183" t="s">
        <v>873</v>
      </c>
      <c r="E275" s="183" t="s">
        <v>874</v>
      </c>
    </row>
    <row r="276" spans="1:5" ht="15" customHeight="1">
      <c r="A276" s="185"/>
      <c r="B276" s="182" t="s">
        <v>333</v>
      </c>
      <c r="C276" s="183" t="s">
        <v>875</v>
      </c>
      <c r="D276" s="183" t="s">
        <v>876</v>
      </c>
      <c r="E276" s="183" t="s">
        <v>877</v>
      </c>
    </row>
    <row r="277" spans="1:5" ht="15" customHeight="1">
      <c r="A277" s="185"/>
      <c r="B277" s="182" t="s">
        <v>337</v>
      </c>
      <c r="C277" s="183" t="s">
        <v>878</v>
      </c>
      <c r="D277" s="183" t="s">
        <v>879</v>
      </c>
      <c r="E277" s="183" t="s">
        <v>880</v>
      </c>
    </row>
    <row r="278" spans="1:5" ht="15" customHeight="1">
      <c r="A278" s="185"/>
      <c r="B278" s="182" t="s">
        <v>341</v>
      </c>
      <c r="C278" s="183" t="s">
        <v>881</v>
      </c>
      <c r="D278" s="183" t="s">
        <v>882</v>
      </c>
      <c r="E278" s="183" t="s">
        <v>883</v>
      </c>
    </row>
    <row r="279" spans="1:5" ht="15" customHeight="1">
      <c r="A279" s="185"/>
      <c r="B279" s="182" t="s">
        <v>345</v>
      </c>
      <c r="C279" s="183" t="s">
        <v>346</v>
      </c>
      <c r="D279" s="183" t="s">
        <v>346</v>
      </c>
      <c r="E279" s="183" t="s">
        <v>346</v>
      </c>
    </row>
    <row r="280" spans="1:5" ht="15" customHeight="1">
      <c r="A280" s="185"/>
      <c r="B280" s="182" t="s">
        <v>347</v>
      </c>
      <c r="C280" s="183" t="s">
        <v>346</v>
      </c>
      <c r="D280" s="183" t="s">
        <v>346</v>
      </c>
      <c r="E280" s="183" t="s">
        <v>346</v>
      </c>
    </row>
    <row r="281" spans="1:5" ht="15" customHeight="1">
      <c r="A281" s="185"/>
      <c r="B281" s="182" t="s">
        <v>348</v>
      </c>
      <c r="C281" s="183" t="s">
        <v>349</v>
      </c>
      <c r="D281" s="183" t="s">
        <v>350</v>
      </c>
      <c r="E281" s="183" t="s">
        <v>351</v>
      </c>
    </row>
    <row r="282" spans="1:5" ht="15" customHeight="1">
      <c r="A282" s="185"/>
      <c r="B282" s="182" t="s">
        <v>352</v>
      </c>
      <c r="C282" s="183" t="s">
        <v>353</v>
      </c>
      <c r="D282" s="183" t="s">
        <v>354</v>
      </c>
      <c r="E282" s="183" t="s">
        <v>355</v>
      </c>
    </row>
    <row r="283" spans="1:5" ht="15" customHeight="1">
      <c r="A283" s="185"/>
      <c r="B283" s="182" t="s">
        <v>356</v>
      </c>
      <c r="C283" s="183" t="s">
        <v>357</v>
      </c>
      <c r="D283" s="183" t="s">
        <v>358</v>
      </c>
      <c r="E283" s="183" t="s">
        <v>359</v>
      </c>
    </row>
    <row r="284" spans="1:5" ht="15" customHeight="1">
      <c r="A284" s="185"/>
      <c r="B284" s="182" t="s">
        <v>360</v>
      </c>
      <c r="C284" s="183" t="s">
        <v>361</v>
      </c>
      <c r="D284" s="183" t="s">
        <v>362</v>
      </c>
      <c r="E284" s="183" t="s">
        <v>363</v>
      </c>
    </row>
    <row r="285" spans="1:5" ht="15" customHeight="1">
      <c r="A285" s="185"/>
      <c r="B285" s="182" t="s">
        <v>364</v>
      </c>
      <c r="C285" s="183" t="s">
        <v>365</v>
      </c>
      <c r="D285" s="183" t="s">
        <v>366</v>
      </c>
      <c r="E285" s="183" t="s">
        <v>367</v>
      </c>
    </row>
    <row r="286" spans="1:5" ht="15" customHeight="1">
      <c r="A286" s="185"/>
      <c r="B286" s="182" t="s">
        <v>368</v>
      </c>
      <c r="C286" s="183" t="s">
        <v>369</v>
      </c>
      <c r="D286" s="183" t="s">
        <v>370</v>
      </c>
      <c r="E286" s="183" t="s">
        <v>371</v>
      </c>
    </row>
    <row r="287" spans="1:5" ht="15" customHeight="1">
      <c r="A287" s="185"/>
      <c r="B287" s="182" t="s">
        <v>372</v>
      </c>
      <c r="C287" s="183" t="s">
        <v>373</v>
      </c>
      <c r="D287" s="183" t="s">
        <v>373</v>
      </c>
      <c r="E287" s="183" t="s">
        <v>373</v>
      </c>
    </row>
    <row r="288" spans="1:5" ht="15" customHeight="1">
      <c r="A288" s="185"/>
      <c r="B288" s="182" t="s">
        <v>374</v>
      </c>
      <c r="C288" s="183" t="s">
        <v>373</v>
      </c>
      <c r="D288" s="183" t="s">
        <v>373</v>
      </c>
      <c r="E288" s="183" t="s">
        <v>373</v>
      </c>
    </row>
    <row r="289" spans="1:5" ht="15" customHeight="1">
      <c r="A289" s="185"/>
      <c r="B289" s="182" t="s">
        <v>375</v>
      </c>
      <c r="C289" s="183" t="s">
        <v>376</v>
      </c>
      <c r="D289" s="183" t="s">
        <v>376</v>
      </c>
      <c r="E289" s="183" t="s">
        <v>376</v>
      </c>
    </row>
    <row r="290" spans="1:5" ht="15" customHeight="1">
      <c r="A290" s="186"/>
      <c r="B290" s="182" t="s">
        <v>377</v>
      </c>
      <c r="C290" s="183" t="s">
        <v>376</v>
      </c>
      <c r="D290" s="183" t="s">
        <v>376</v>
      </c>
      <c r="E290" s="183" t="s">
        <v>376</v>
      </c>
    </row>
    <row r="291" spans="1:5" ht="15" customHeight="1">
      <c r="A291" s="181" t="s">
        <v>884</v>
      </c>
      <c r="B291" s="182" t="s">
        <v>9</v>
      </c>
      <c r="C291" s="183" t="s">
        <v>885</v>
      </c>
      <c r="D291" s="183" t="s">
        <v>886</v>
      </c>
      <c r="E291" s="183" t="s">
        <v>887</v>
      </c>
    </row>
    <row r="292" spans="1:5" ht="15" customHeight="1">
      <c r="A292" s="185"/>
      <c r="B292" s="182" t="s">
        <v>13</v>
      </c>
      <c r="C292" s="183" t="s">
        <v>888</v>
      </c>
      <c r="D292" s="183" t="s">
        <v>889</v>
      </c>
      <c r="E292" s="183" t="s">
        <v>890</v>
      </c>
    </row>
    <row r="293" spans="1:5" ht="15" customHeight="1">
      <c r="A293" s="185"/>
      <c r="B293" s="182" t="s">
        <v>17</v>
      </c>
      <c r="C293" s="183" t="s">
        <v>891</v>
      </c>
      <c r="D293" s="183" t="s">
        <v>892</v>
      </c>
      <c r="E293" s="183" t="s">
        <v>893</v>
      </c>
    </row>
    <row r="294" spans="1:5" ht="15" customHeight="1">
      <c r="A294" s="185"/>
      <c r="B294" s="182" t="s">
        <v>21</v>
      </c>
      <c r="C294" s="183" t="s">
        <v>894</v>
      </c>
      <c r="D294" s="183" t="s">
        <v>895</v>
      </c>
      <c r="E294" s="183" t="s">
        <v>896</v>
      </c>
    </row>
    <row r="295" spans="1:5" ht="15" customHeight="1">
      <c r="A295" s="185"/>
      <c r="B295" s="182" t="s">
        <v>25</v>
      </c>
      <c r="C295" s="183" t="s">
        <v>897</v>
      </c>
      <c r="D295" s="183" t="s">
        <v>898</v>
      </c>
      <c r="E295" s="183" t="s">
        <v>899</v>
      </c>
    </row>
    <row r="296" spans="1:5" ht="15" customHeight="1">
      <c r="A296" s="185"/>
      <c r="B296" s="182" t="s">
        <v>29</v>
      </c>
      <c r="C296" s="183" t="s">
        <v>900</v>
      </c>
      <c r="D296" s="183" t="s">
        <v>901</v>
      </c>
      <c r="E296" s="183" t="s">
        <v>902</v>
      </c>
    </row>
    <row r="297" spans="1:5" ht="15" customHeight="1">
      <c r="A297" s="185"/>
      <c r="B297" s="182" t="s">
        <v>33</v>
      </c>
      <c r="C297" s="183" t="s">
        <v>903</v>
      </c>
      <c r="D297" s="183" t="s">
        <v>904</v>
      </c>
      <c r="E297" s="183" t="s">
        <v>905</v>
      </c>
    </row>
    <row r="298" spans="1:5" ht="15" customHeight="1">
      <c r="A298" s="185"/>
      <c r="B298" s="182" t="s">
        <v>37</v>
      </c>
      <c r="C298" s="183" t="s">
        <v>906</v>
      </c>
      <c r="D298" s="183" t="s">
        <v>907</v>
      </c>
      <c r="E298" s="183" t="s">
        <v>908</v>
      </c>
    </row>
    <row r="299" spans="1:5" ht="15" customHeight="1">
      <c r="A299" s="185"/>
      <c r="B299" s="182" t="s">
        <v>41</v>
      </c>
      <c r="C299" s="183" t="s">
        <v>909</v>
      </c>
      <c r="D299" s="183" t="s">
        <v>910</v>
      </c>
      <c r="E299" s="183" t="s">
        <v>911</v>
      </c>
    </row>
    <row r="300" spans="1:5" ht="15" customHeight="1">
      <c r="A300" s="185"/>
      <c r="B300" s="182" t="s">
        <v>45</v>
      </c>
      <c r="C300" s="183" t="s">
        <v>912</v>
      </c>
      <c r="D300" s="183" t="s">
        <v>913</v>
      </c>
      <c r="E300" s="183" t="s">
        <v>914</v>
      </c>
    </row>
    <row r="301" spans="1:5" ht="15" customHeight="1">
      <c r="A301" s="185"/>
      <c r="B301" s="182" t="s">
        <v>49</v>
      </c>
      <c r="C301" s="183" t="s">
        <v>915</v>
      </c>
      <c r="D301" s="183" t="s">
        <v>916</v>
      </c>
      <c r="E301" s="183" t="s">
        <v>917</v>
      </c>
    </row>
    <row r="302" spans="1:5" ht="15" customHeight="1">
      <c r="A302" s="185"/>
      <c r="B302" s="182" t="s">
        <v>53</v>
      </c>
      <c r="C302" s="183" t="s">
        <v>918</v>
      </c>
      <c r="D302" s="183" t="s">
        <v>919</v>
      </c>
      <c r="E302" s="183" t="s">
        <v>920</v>
      </c>
    </row>
    <row r="303" spans="1:5" ht="15" customHeight="1">
      <c r="A303" s="185"/>
      <c r="B303" s="182" t="s">
        <v>57</v>
      </c>
      <c r="C303" s="183" t="s">
        <v>921</v>
      </c>
      <c r="D303" s="183" t="s">
        <v>922</v>
      </c>
      <c r="E303" s="183" t="s">
        <v>923</v>
      </c>
    </row>
    <row r="304" spans="1:5" ht="15" customHeight="1">
      <c r="A304" s="185"/>
      <c r="B304" s="182" t="s">
        <v>61</v>
      </c>
      <c r="C304" s="183" t="s">
        <v>924</v>
      </c>
      <c r="D304" s="183" t="s">
        <v>925</v>
      </c>
      <c r="E304" s="183" t="s">
        <v>926</v>
      </c>
    </row>
    <row r="305" spans="1:5" ht="15" customHeight="1">
      <c r="A305" s="185"/>
      <c r="B305" s="182" t="s">
        <v>65</v>
      </c>
      <c r="C305" s="183" t="s">
        <v>927</v>
      </c>
      <c r="D305" s="183" t="s">
        <v>928</v>
      </c>
      <c r="E305" s="183" t="s">
        <v>929</v>
      </c>
    </row>
    <row r="306" spans="1:5" ht="15" customHeight="1">
      <c r="A306" s="185"/>
      <c r="B306" s="182" t="s">
        <v>69</v>
      </c>
      <c r="C306" s="183" t="s">
        <v>930</v>
      </c>
      <c r="D306" s="183" t="s">
        <v>931</v>
      </c>
      <c r="E306" s="183" t="s">
        <v>932</v>
      </c>
    </row>
    <row r="307" spans="1:5" ht="15" customHeight="1">
      <c r="A307" s="185"/>
      <c r="B307" s="182" t="s">
        <v>73</v>
      </c>
      <c r="C307" s="183" t="s">
        <v>933</v>
      </c>
      <c r="D307" s="183" t="s">
        <v>934</v>
      </c>
      <c r="E307" s="183" t="s">
        <v>935</v>
      </c>
    </row>
    <row r="308" spans="1:5" ht="15" customHeight="1">
      <c r="A308" s="185"/>
      <c r="B308" s="182" t="s">
        <v>77</v>
      </c>
      <c r="C308" s="183" t="s">
        <v>936</v>
      </c>
      <c r="D308" s="183" t="s">
        <v>937</v>
      </c>
      <c r="E308" s="183" t="s">
        <v>938</v>
      </c>
    </row>
    <row r="309" spans="1:5" ht="15" customHeight="1">
      <c r="A309" s="185"/>
      <c r="B309" s="182" t="s">
        <v>81</v>
      </c>
      <c r="C309" s="183" t="s">
        <v>939</v>
      </c>
      <c r="D309" s="183" t="s">
        <v>940</v>
      </c>
      <c r="E309" s="183" t="s">
        <v>941</v>
      </c>
    </row>
    <row r="310" spans="1:5" ht="15" customHeight="1">
      <c r="A310" s="185"/>
      <c r="B310" s="182" t="s">
        <v>85</v>
      </c>
      <c r="C310" s="183" t="s">
        <v>942</v>
      </c>
      <c r="D310" s="183" t="s">
        <v>943</v>
      </c>
      <c r="E310" s="183" t="s">
        <v>944</v>
      </c>
    </row>
    <row r="311" spans="1:5" ht="15" customHeight="1">
      <c r="A311" s="185"/>
      <c r="B311" s="182" t="s">
        <v>89</v>
      </c>
      <c r="C311" s="183" t="s">
        <v>945</v>
      </c>
      <c r="D311" s="183" t="s">
        <v>946</v>
      </c>
      <c r="E311" s="183" t="s">
        <v>947</v>
      </c>
    </row>
    <row r="312" spans="1:5" ht="15" customHeight="1">
      <c r="A312" s="185"/>
      <c r="B312" s="182" t="s">
        <v>93</v>
      </c>
      <c r="C312" s="183" t="s">
        <v>948</v>
      </c>
      <c r="D312" s="183" t="s">
        <v>949</v>
      </c>
      <c r="E312" s="183" t="s">
        <v>950</v>
      </c>
    </row>
    <row r="313" spans="1:5" ht="15" customHeight="1">
      <c r="A313" s="185"/>
      <c r="B313" s="182" t="s">
        <v>97</v>
      </c>
      <c r="C313" s="183" t="s">
        <v>951</v>
      </c>
      <c r="D313" s="183" t="s">
        <v>952</v>
      </c>
      <c r="E313" s="183" t="s">
        <v>953</v>
      </c>
    </row>
    <row r="314" spans="1:5" ht="15" customHeight="1">
      <c r="A314" s="185"/>
      <c r="B314" s="182" t="s">
        <v>101</v>
      </c>
      <c r="C314" s="183" t="s">
        <v>954</v>
      </c>
      <c r="D314" s="183" t="s">
        <v>955</v>
      </c>
      <c r="E314" s="183" t="s">
        <v>956</v>
      </c>
    </row>
    <row r="315" spans="1:5" ht="15" customHeight="1">
      <c r="A315" s="185"/>
      <c r="B315" s="182" t="s">
        <v>105</v>
      </c>
      <c r="C315" s="183" t="s">
        <v>957</v>
      </c>
      <c r="D315" s="183" t="s">
        <v>958</v>
      </c>
      <c r="E315" s="183" t="s">
        <v>959</v>
      </c>
    </row>
    <row r="316" spans="1:5" ht="15" customHeight="1">
      <c r="A316" s="185"/>
      <c r="B316" s="182" t="s">
        <v>109</v>
      </c>
      <c r="C316" s="183" t="s">
        <v>960</v>
      </c>
      <c r="D316" s="183" t="s">
        <v>961</v>
      </c>
      <c r="E316" s="183" t="s">
        <v>962</v>
      </c>
    </row>
    <row r="317" spans="1:5" ht="15" customHeight="1">
      <c r="A317" s="185"/>
      <c r="B317" s="182" t="s">
        <v>113</v>
      </c>
      <c r="C317" s="183" t="s">
        <v>963</v>
      </c>
      <c r="D317" s="183" t="s">
        <v>964</v>
      </c>
      <c r="E317" s="183" t="s">
        <v>965</v>
      </c>
    </row>
    <row r="318" spans="1:5" ht="15" customHeight="1">
      <c r="A318" s="185"/>
      <c r="B318" s="182" t="s">
        <v>117</v>
      </c>
      <c r="C318" s="183" t="s">
        <v>966</v>
      </c>
      <c r="D318" s="183" t="s">
        <v>967</v>
      </c>
      <c r="E318" s="183" t="s">
        <v>968</v>
      </c>
    </row>
    <row r="319" spans="1:5" ht="15" customHeight="1">
      <c r="A319" s="185"/>
      <c r="B319" s="182" t="s">
        <v>121</v>
      </c>
      <c r="C319" s="183" t="s">
        <v>969</v>
      </c>
      <c r="D319" s="183" t="s">
        <v>970</v>
      </c>
      <c r="E319" s="183" t="s">
        <v>971</v>
      </c>
    </row>
    <row r="320" spans="1:5" ht="15" customHeight="1">
      <c r="A320" s="185"/>
      <c r="B320" s="182" t="s">
        <v>125</v>
      </c>
      <c r="C320" s="183" t="s">
        <v>972</v>
      </c>
      <c r="D320" s="183" t="s">
        <v>973</v>
      </c>
      <c r="E320" s="183" t="s">
        <v>974</v>
      </c>
    </row>
    <row r="321" spans="1:5" ht="15" customHeight="1">
      <c r="A321" s="185"/>
      <c r="B321" s="182" t="s">
        <v>129</v>
      </c>
      <c r="C321" s="183" t="s">
        <v>975</v>
      </c>
      <c r="D321" s="183" t="s">
        <v>976</v>
      </c>
      <c r="E321" s="183" t="s">
        <v>977</v>
      </c>
    </row>
    <row r="322" spans="1:5" ht="15" customHeight="1">
      <c r="A322" s="185"/>
      <c r="B322" s="182" t="s">
        <v>133</v>
      </c>
      <c r="C322" s="183" t="s">
        <v>978</v>
      </c>
      <c r="D322" s="183" t="s">
        <v>979</v>
      </c>
      <c r="E322" s="183" t="s">
        <v>980</v>
      </c>
    </row>
    <row r="323" spans="1:5" ht="15" customHeight="1">
      <c r="A323" s="185"/>
      <c r="B323" s="182" t="s">
        <v>137</v>
      </c>
      <c r="C323" s="183" t="s">
        <v>981</v>
      </c>
      <c r="D323" s="183" t="s">
        <v>982</v>
      </c>
      <c r="E323" s="183" t="s">
        <v>983</v>
      </c>
    </row>
    <row r="324" spans="1:5" ht="15" customHeight="1">
      <c r="A324" s="185"/>
      <c r="B324" s="182" t="s">
        <v>141</v>
      </c>
      <c r="C324" s="183" t="s">
        <v>984</v>
      </c>
      <c r="D324" s="183" t="s">
        <v>985</v>
      </c>
      <c r="E324" s="183" t="s">
        <v>986</v>
      </c>
    </row>
    <row r="325" spans="1:5" ht="15" customHeight="1">
      <c r="A325" s="185"/>
      <c r="B325" s="182" t="s">
        <v>145</v>
      </c>
      <c r="C325" s="183" t="s">
        <v>987</v>
      </c>
      <c r="D325" s="183" t="s">
        <v>988</v>
      </c>
      <c r="E325" s="183" t="s">
        <v>989</v>
      </c>
    </row>
    <row r="326" spans="1:5" ht="15" customHeight="1">
      <c r="A326" s="185"/>
      <c r="B326" s="182" t="s">
        <v>149</v>
      </c>
      <c r="C326" s="183" t="s">
        <v>990</v>
      </c>
      <c r="D326" s="183" t="s">
        <v>991</v>
      </c>
      <c r="E326" s="183" t="s">
        <v>992</v>
      </c>
    </row>
    <row r="327" spans="1:5" ht="15" customHeight="1">
      <c r="A327" s="185"/>
      <c r="B327" s="182" t="s">
        <v>153</v>
      </c>
      <c r="C327" s="183" t="s">
        <v>993</v>
      </c>
      <c r="D327" s="183" t="s">
        <v>994</v>
      </c>
      <c r="E327" s="183" t="s">
        <v>995</v>
      </c>
    </row>
    <row r="328" spans="1:5" ht="15" customHeight="1">
      <c r="A328" s="185"/>
      <c r="B328" s="182" t="s">
        <v>157</v>
      </c>
      <c r="C328" s="183" t="s">
        <v>996</v>
      </c>
      <c r="D328" s="183" t="s">
        <v>997</v>
      </c>
      <c r="E328" s="183" t="s">
        <v>998</v>
      </c>
    </row>
    <row r="329" spans="1:5" ht="15" customHeight="1">
      <c r="A329" s="185"/>
      <c r="B329" s="182" t="s">
        <v>161</v>
      </c>
      <c r="C329" s="183" t="s">
        <v>999</v>
      </c>
      <c r="D329" s="183" t="s">
        <v>1000</v>
      </c>
      <c r="E329" s="183" t="s">
        <v>1001</v>
      </c>
    </row>
    <row r="330" spans="1:5" ht="15" customHeight="1">
      <c r="A330" s="185"/>
      <c r="B330" s="182" t="s">
        <v>165</v>
      </c>
      <c r="C330" s="183" t="s">
        <v>1002</v>
      </c>
      <c r="D330" s="183" t="s">
        <v>1003</v>
      </c>
      <c r="E330" s="183" t="s">
        <v>1004</v>
      </c>
    </row>
    <row r="331" spans="1:5" ht="15" customHeight="1">
      <c r="A331" s="185"/>
      <c r="B331" s="182" t="s">
        <v>169</v>
      </c>
      <c r="C331" s="183" t="s">
        <v>1005</v>
      </c>
      <c r="D331" s="183" t="s">
        <v>1006</v>
      </c>
      <c r="E331" s="183" t="s">
        <v>1007</v>
      </c>
    </row>
    <row r="332" spans="1:5" ht="15" customHeight="1">
      <c r="A332" s="185"/>
      <c r="B332" s="182" t="s">
        <v>173</v>
      </c>
      <c r="C332" s="183" t="s">
        <v>1008</v>
      </c>
      <c r="D332" s="183" t="s">
        <v>1009</v>
      </c>
      <c r="E332" s="183" t="s">
        <v>1010</v>
      </c>
    </row>
    <row r="333" spans="1:5" ht="15" customHeight="1">
      <c r="A333" s="185"/>
      <c r="B333" s="182" t="s">
        <v>177</v>
      </c>
      <c r="C333" s="183" t="s">
        <v>1011</v>
      </c>
      <c r="D333" s="183" t="s">
        <v>1012</v>
      </c>
      <c r="E333" s="183" t="s">
        <v>1013</v>
      </c>
    </row>
    <row r="334" spans="1:5" ht="15" customHeight="1">
      <c r="A334" s="185"/>
      <c r="B334" s="182" t="s">
        <v>181</v>
      </c>
      <c r="C334" s="183" t="s">
        <v>1014</v>
      </c>
      <c r="D334" s="183" t="s">
        <v>1015</v>
      </c>
      <c r="E334" s="183" t="s">
        <v>1016</v>
      </c>
    </row>
    <row r="335" spans="1:5" ht="15" customHeight="1">
      <c r="A335" s="185"/>
      <c r="B335" s="182" t="s">
        <v>185</v>
      </c>
      <c r="C335" s="183" t="s">
        <v>1017</v>
      </c>
      <c r="D335" s="183" t="s">
        <v>1018</v>
      </c>
      <c r="E335" s="183" t="s">
        <v>1019</v>
      </c>
    </row>
    <row r="336" spans="1:5" ht="15" customHeight="1">
      <c r="A336" s="185"/>
      <c r="B336" s="182" t="s">
        <v>189</v>
      </c>
      <c r="C336" s="183" t="s">
        <v>1020</v>
      </c>
      <c r="D336" s="183" t="s">
        <v>1021</v>
      </c>
      <c r="E336" s="183" t="s">
        <v>1022</v>
      </c>
    </row>
    <row r="337" spans="1:5" ht="15" customHeight="1">
      <c r="A337" s="185"/>
      <c r="B337" s="182" t="s">
        <v>193</v>
      </c>
      <c r="C337" s="183" t="s">
        <v>1023</v>
      </c>
      <c r="D337" s="183" t="s">
        <v>1024</v>
      </c>
      <c r="E337" s="183" t="s">
        <v>1025</v>
      </c>
    </row>
    <row r="338" spans="1:5" ht="15" customHeight="1">
      <c r="A338" s="185"/>
      <c r="B338" s="182" t="s">
        <v>197</v>
      </c>
      <c r="C338" s="183" t="s">
        <v>1026</v>
      </c>
      <c r="D338" s="183" t="s">
        <v>1027</v>
      </c>
      <c r="E338" s="183" t="s">
        <v>1028</v>
      </c>
    </row>
    <row r="339" spans="1:5" ht="15" customHeight="1">
      <c r="A339" s="185"/>
      <c r="B339" s="182" t="s">
        <v>201</v>
      </c>
      <c r="C339" s="183" t="s">
        <v>1029</v>
      </c>
      <c r="D339" s="183" t="s">
        <v>1030</v>
      </c>
      <c r="E339" s="183" t="s">
        <v>1031</v>
      </c>
    </row>
    <row r="340" spans="1:5" ht="15" customHeight="1">
      <c r="A340" s="185"/>
      <c r="B340" s="182" t="s">
        <v>205</v>
      </c>
      <c r="C340" s="183" t="s">
        <v>1032</v>
      </c>
      <c r="D340" s="183" t="s">
        <v>1033</v>
      </c>
      <c r="E340" s="183" t="s">
        <v>1034</v>
      </c>
    </row>
    <row r="341" spans="1:5" ht="15" customHeight="1">
      <c r="A341" s="185"/>
      <c r="B341" s="182" t="s">
        <v>209</v>
      </c>
      <c r="C341" s="183" t="s">
        <v>1035</v>
      </c>
      <c r="D341" s="183" t="s">
        <v>1036</v>
      </c>
      <c r="E341" s="183" t="s">
        <v>1037</v>
      </c>
    </row>
    <row r="342" spans="1:5" ht="15" customHeight="1">
      <c r="A342" s="185"/>
      <c r="B342" s="182" t="s">
        <v>213</v>
      </c>
      <c r="C342" s="183" t="s">
        <v>1038</v>
      </c>
      <c r="D342" s="183" t="s">
        <v>1039</v>
      </c>
      <c r="E342" s="183" t="s">
        <v>1040</v>
      </c>
    </row>
    <row r="343" spans="1:5" ht="15" customHeight="1">
      <c r="A343" s="185"/>
      <c r="B343" s="182" t="s">
        <v>217</v>
      </c>
      <c r="C343" s="183" t="s">
        <v>1041</v>
      </c>
      <c r="D343" s="183" t="s">
        <v>1042</v>
      </c>
      <c r="E343" s="183" t="s">
        <v>1043</v>
      </c>
    </row>
    <row r="344" spans="1:5" ht="15" customHeight="1">
      <c r="A344" s="185"/>
      <c r="B344" s="182" t="s">
        <v>221</v>
      </c>
      <c r="C344" s="183" t="s">
        <v>1044</v>
      </c>
      <c r="D344" s="183" t="s">
        <v>1045</v>
      </c>
      <c r="E344" s="183" t="s">
        <v>1046</v>
      </c>
    </row>
    <row r="345" spans="1:5" ht="15" customHeight="1">
      <c r="A345" s="185"/>
      <c r="B345" s="182" t="s">
        <v>225</v>
      </c>
      <c r="C345" s="183" t="s">
        <v>1047</v>
      </c>
      <c r="D345" s="183" t="s">
        <v>1048</v>
      </c>
      <c r="E345" s="183" t="s">
        <v>1049</v>
      </c>
    </row>
    <row r="346" spans="1:5" ht="15" customHeight="1">
      <c r="A346" s="185"/>
      <c r="B346" s="182" t="s">
        <v>229</v>
      </c>
      <c r="C346" s="183" t="s">
        <v>1050</v>
      </c>
      <c r="D346" s="183" t="s">
        <v>1051</v>
      </c>
      <c r="E346" s="183" t="s">
        <v>1052</v>
      </c>
    </row>
    <row r="347" spans="1:5" ht="15" customHeight="1">
      <c r="A347" s="185"/>
      <c r="B347" s="182" t="s">
        <v>233</v>
      </c>
      <c r="C347" s="183" t="s">
        <v>1053</v>
      </c>
      <c r="D347" s="183" t="s">
        <v>1054</v>
      </c>
      <c r="E347" s="183" t="s">
        <v>1055</v>
      </c>
    </row>
    <row r="348" spans="1:5" ht="15" customHeight="1">
      <c r="A348" s="185"/>
      <c r="B348" s="182" t="s">
        <v>237</v>
      </c>
      <c r="C348" s="183" t="s">
        <v>1056</v>
      </c>
      <c r="D348" s="183" t="s">
        <v>1057</v>
      </c>
      <c r="E348" s="183" t="s">
        <v>1058</v>
      </c>
    </row>
    <row r="349" spans="1:5" ht="15" customHeight="1">
      <c r="A349" s="185"/>
      <c r="B349" s="182" t="s">
        <v>241</v>
      </c>
      <c r="C349" s="183" t="s">
        <v>1059</v>
      </c>
      <c r="D349" s="183" t="s">
        <v>1060</v>
      </c>
      <c r="E349" s="183" t="s">
        <v>1061</v>
      </c>
    </row>
    <row r="350" spans="1:5" ht="15" customHeight="1">
      <c r="A350" s="185"/>
      <c r="B350" s="182" t="s">
        <v>245</v>
      </c>
      <c r="C350" s="183" t="s">
        <v>1062</v>
      </c>
      <c r="D350" s="183" t="s">
        <v>1063</v>
      </c>
      <c r="E350" s="183" t="s">
        <v>1064</v>
      </c>
    </row>
    <row r="351" spans="1:5" ht="15" customHeight="1">
      <c r="A351" s="185"/>
      <c r="B351" s="182" t="s">
        <v>249</v>
      </c>
      <c r="C351" s="183" t="s">
        <v>1065</v>
      </c>
      <c r="D351" s="183" t="s">
        <v>1066</v>
      </c>
      <c r="E351" s="183" t="s">
        <v>1067</v>
      </c>
    </row>
    <row r="352" spans="1:5" ht="15" customHeight="1">
      <c r="A352" s="185"/>
      <c r="B352" s="182" t="s">
        <v>253</v>
      </c>
      <c r="C352" s="183" t="s">
        <v>1068</v>
      </c>
      <c r="D352" s="183" t="s">
        <v>1069</v>
      </c>
      <c r="E352" s="183" t="s">
        <v>1070</v>
      </c>
    </row>
    <row r="353" spans="1:5" ht="15" customHeight="1">
      <c r="A353" s="185"/>
      <c r="B353" s="182" t="s">
        <v>257</v>
      </c>
      <c r="C353" s="183" t="s">
        <v>1071</v>
      </c>
      <c r="D353" s="183" t="s">
        <v>1072</v>
      </c>
      <c r="E353" s="183" t="s">
        <v>1073</v>
      </c>
    </row>
    <row r="354" spans="1:5" ht="15" customHeight="1">
      <c r="A354" s="185"/>
      <c r="B354" s="182" t="s">
        <v>261</v>
      </c>
      <c r="C354" s="183" t="s">
        <v>1074</v>
      </c>
      <c r="D354" s="183" t="s">
        <v>1075</v>
      </c>
      <c r="E354" s="183" t="s">
        <v>1076</v>
      </c>
    </row>
    <row r="355" spans="1:5" ht="15" customHeight="1">
      <c r="A355" s="185"/>
      <c r="B355" s="182" t="s">
        <v>265</v>
      </c>
      <c r="C355" s="187" t="s">
        <v>1077</v>
      </c>
      <c r="D355" s="187" t="s">
        <v>1078</v>
      </c>
      <c r="E355" s="187" t="s">
        <v>1079</v>
      </c>
    </row>
    <row r="356" spans="1:5" ht="15" customHeight="1">
      <c r="A356" s="185"/>
      <c r="B356" s="182" t="s">
        <v>269</v>
      </c>
      <c r="C356" s="183" t="s">
        <v>1080</v>
      </c>
      <c r="D356" s="183" t="s">
        <v>1081</v>
      </c>
      <c r="E356" s="183" t="s">
        <v>1082</v>
      </c>
    </row>
    <row r="357" spans="1:5" ht="15" customHeight="1">
      <c r="A357" s="185"/>
      <c r="B357" s="182" t="s">
        <v>273</v>
      </c>
      <c r="C357" s="183" t="s">
        <v>1083</v>
      </c>
      <c r="D357" s="183" t="s">
        <v>1084</v>
      </c>
      <c r="E357" s="183" t="s">
        <v>1085</v>
      </c>
    </row>
    <row r="358" spans="1:5" ht="15" customHeight="1">
      <c r="A358" s="185"/>
      <c r="B358" s="182" t="s">
        <v>277</v>
      </c>
      <c r="C358" s="183" t="s">
        <v>1086</v>
      </c>
      <c r="D358" s="183" t="s">
        <v>1087</v>
      </c>
      <c r="E358" s="183" t="s">
        <v>1088</v>
      </c>
    </row>
    <row r="359" spans="1:5" ht="15" customHeight="1">
      <c r="A359" s="185"/>
      <c r="B359" s="182" t="s">
        <v>281</v>
      </c>
      <c r="C359" s="183" t="s">
        <v>1089</v>
      </c>
      <c r="D359" s="183" t="s">
        <v>1090</v>
      </c>
      <c r="E359" s="183" t="s">
        <v>1091</v>
      </c>
    </row>
    <row r="360" spans="1:5" ht="15" customHeight="1">
      <c r="A360" s="185"/>
      <c r="B360" s="182" t="s">
        <v>285</v>
      </c>
      <c r="C360" s="183" t="s">
        <v>1092</v>
      </c>
      <c r="D360" s="183" t="s">
        <v>1093</v>
      </c>
      <c r="E360" s="183" t="s">
        <v>1094</v>
      </c>
    </row>
    <row r="361" spans="1:5" ht="15" customHeight="1">
      <c r="A361" s="185"/>
      <c r="B361" s="182" t="s">
        <v>289</v>
      </c>
      <c r="C361" s="183" t="s">
        <v>1095</v>
      </c>
      <c r="D361" s="183" t="s">
        <v>1096</v>
      </c>
      <c r="E361" s="183" t="s">
        <v>1097</v>
      </c>
    </row>
    <row r="362" spans="1:5" ht="15" customHeight="1">
      <c r="A362" s="185"/>
      <c r="B362" s="182" t="s">
        <v>293</v>
      </c>
      <c r="C362" s="183" t="s">
        <v>1098</v>
      </c>
      <c r="D362" s="183" t="s">
        <v>1099</v>
      </c>
      <c r="E362" s="183" t="s">
        <v>1100</v>
      </c>
    </row>
    <row r="363" spans="1:5" ht="15" customHeight="1">
      <c r="A363" s="185"/>
      <c r="B363" s="182" t="s">
        <v>297</v>
      </c>
      <c r="C363" s="183" t="s">
        <v>1101</v>
      </c>
      <c r="D363" s="183" t="s">
        <v>1102</v>
      </c>
      <c r="E363" s="183" t="s">
        <v>1103</v>
      </c>
    </row>
    <row r="364" spans="1:5" ht="15" customHeight="1">
      <c r="A364" s="185"/>
      <c r="B364" s="182" t="s">
        <v>301</v>
      </c>
      <c r="C364" s="183" t="s">
        <v>1104</v>
      </c>
      <c r="D364" s="183" t="s">
        <v>1105</v>
      </c>
      <c r="E364" s="183" t="s">
        <v>1106</v>
      </c>
    </row>
    <row r="365" spans="1:5" ht="15" customHeight="1">
      <c r="A365" s="185"/>
      <c r="B365" s="182" t="s">
        <v>305</v>
      </c>
      <c r="C365" s="183" t="s">
        <v>1107</v>
      </c>
      <c r="D365" s="183" t="s">
        <v>1108</v>
      </c>
      <c r="E365" s="183" t="s">
        <v>1109</v>
      </c>
    </row>
    <row r="366" spans="1:5" ht="15" customHeight="1">
      <c r="A366" s="185"/>
      <c r="B366" s="182" t="s">
        <v>309</v>
      </c>
      <c r="C366" s="183" t="s">
        <v>353</v>
      </c>
      <c r="D366" s="183" t="s">
        <v>354</v>
      </c>
      <c r="E366" s="183" t="s">
        <v>355</v>
      </c>
    </row>
    <row r="367" spans="1:5" ht="15" customHeight="1">
      <c r="A367" s="185"/>
      <c r="B367" s="182" t="s">
        <v>313</v>
      </c>
      <c r="C367" s="183" t="s">
        <v>1110</v>
      </c>
      <c r="D367" s="183" t="s">
        <v>1111</v>
      </c>
      <c r="E367" s="183" t="s">
        <v>1112</v>
      </c>
    </row>
    <row r="368" spans="1:5" ht="15" customHeight="1">
      <c r="A368" s="185"/>
      <c r="B368" s="182" t="s">
        <v>317</v>
      </c>
      <c r="C368" s="183" t="s">
        <v>1113</v>
      </c>
      <c r="D368" s="183" t="s">
        <v>1114</v>
      </c>
      <c r="E368" s="183" t="s">
        <v>1115</v>
      </c>
    </row>
    <row r="369" spans="1:5" ht="15" customHeight="1">
      <c r="A369" s="185"/>
      <c r="B369" s="182" t="s">
        <v>321</v>
      </c>
      <c r="C369" s="183" t="s">
        <v>1116</v>
      </c>
      <c r="D369" s="183" t="s">
        <v>1117</v>
      </c>
      <c r="E369" s="183" t="s">
        <v>1118</v>
      </c>
    </row>
    <row r="370" spans="1:5" ht="15" customHeight="1">
      <c r="A370" s="185"/>
      <c r="B370" s="182" t="s">
        <v>325</v>
      </c>
      <c r="C370" s="183" t="s">
        <v>1119</v>
      </c>
      <c r="D370" s="183" t="s">
        <v>1120</v>
      </c>
      <c r="E370" s="183" t="s">
        <v>1121</v>
      </c>
    </row>
    <row r="371" spans="1:5" ht="15" customHeight="1">
      <c r="A371" s="185"/>
      <c r="B371" s="182" t="s">
        <v>329</v>
      </c>
      <c r="C371" s="183" t="s">
        <v>1122</v>
      </c>
      <c r="D371" s="183" t="s">
        <v>1123</v>
      </c>
      <c r="E371" s="183" t="s">
        <v>1124</v>
      </c>
    </row>
    <row r="372" spans="1:5" ht="15" customHeight="1">
      <c r="A372" s="185"/>
      <c r="B372" s="182" t="s">
        <v>333</v>
      </c>
      <c r="C372" s="183" t="s">
        <v>1125</v>
      </c>
      <c r="D372" s="183" t="s">
        <v>1126</v>
      </c>
      <c r="E372" s="183" t="s">
        <v>1127</v>
      </c>
    </row>
    <row r="373" spans="1:5" ht="15" customHeight="1">
      <c r="A373" s="185"/>
      <c r="B373" s="182" t="s">
        <v>337</v>
      </c>
      <c r="C373" s="183" t="s">
        <v>1128</v>
      </c>
      <c r="D373" s="183" t="s">
        <v>1129</v>
      </c>
      <c r="E373" s="183" t="s">
        <v>1130</v>
      </c>
    </row>
    <row r="374" spans="1:5" ht="15" customHeight="1">
      <c r="A374" s="185"/>
      <c r="B374" s="182" t="s">
        <v>341</v>
      </c>
      <c r="C374" s="183" t="s">
        <v>1131</v>
      </c>
      <c r="D374" s="183" t="s">
        <v>1132</v>
      </c>
      <c r="E374" s="183" t="s">
        <v>1133</v>
      </c>
    </row>
    <row r="375" spans="1:5" ht="15" customHeight="1">
      <c r="A375" s="185"/>
      <c r="B375" s="182" t="s">
        <v>345</v>
      </c>
      <c r="C375" s="183" t="s">
        <v>346</v>
      </c>
      <c r="D375" s="183" t="s">
        <v>346</v>
      </c>
      <c r="E375" s="183" t="s">
        <v>346</v>
      </c>
    </row>
    <row r="376" spans="1:5" ht="15" customHeight="1">
      <c r="A376" s="185"/>
      <c r="B376" s="182" t="s">
        <v>347</v>
      </c>
      <c r="C376" s="183" t="s">
        <v>346</v>
      </c>
      <c r="D376" s="183" t="s">
        <v>346</v>
      </c>
      <c r="E376" s="183" t="s">
        <v>346</v>
      </c>
    </row>
    <row r="377" spans="1:5" ht="15" customHeight="1">
      <c r="A377" s="185"/>
      <c r="B377" s="182" t="s">
        <v>348</v>
      </c>
      <c r="C377" s="183" t="s">
        <v>349</v>
      </c>
      <c r="D377" s="183" t="s">
        <v>350</v>
      </c>
      <c r="E377" s="183" t="s">
        <v>351</v>
      </c>
    </row>
    <row r="378" spans="1:5" ht="15" customHeight="1">
      <c r="A378" s="185"/>
      <c r="B378" s="182" t="s">
        <v>352</v>
      </c>
      <c r="C378" s="183" t="s">
        <v>353</v>
      </c>
      <c r="D378" s="183" t="s">
        <v>354</v>
      </c>
      <c r="E378" s="183" t="s">
        <v>355</v>
      </c>
    </row>
    <row r="379" spans="1:5" ht="15" customHeight="1">
      <c r="A379" s="185"/>
      <c r="B379" s="182" t="s">
        <v>356</v>
      </c>
      <c r="C379" s="183" t="s">
        <v>357</v>
      </c>
      <c r="D379" s="183" t="s">
        <v>358</v>
      </c>
      <c r="E379" s="183" t="s">
        <v>359</v>
      </c>
    </row>
    <row r="380" spans="1:5" ht="15" customHeight="1">
      <c r="A380" s="185"/>
      <c r="B380" s="182" t="s">
        <v>360</v>
      </c>
      <c r="C380" s="183" t="s">
        <v>361</v>
      </c>
      <c r="D380" s="183" t="s">
        <v>362</v>
      </c>
      <c r="E380" s="183" t="s">
        <v>363</v>
      </c>
    </row>
    <row r="381" spans="1:5" ht="15" customHeight="1">
      <c r="A381" s="185"/>
      <c r="B381" s="182" t="s">
        <v>364</v>
      </c>
      <c r="C381" s="183" t="s">
        <v>365</v>
      </c>
      <c r="D381" s="183" t="s">
        <v>366</v>
      </c>
      <c r="E381" s="183" t="s">
        <v>367</v>
      </c>
    </row>
    <row r="382" spans="1:5" ht="15" customHeight="1">
      <c r="A382" s="185"/>
      <c r="B382" s="182" t="s">
        <v>368</v>
      </c>
      <c r="C382" s="183" t="s">
        <v>369</v>
      </c>
      <c r="D382" s="183" t="s">
        <v>370</v>
      </c>
      <c r="E382" s="183" t="s">
        <v>371</v>
      </c>
    </row>
    <row r="383" spans="1:5" ht="15" customHeight="1">
      <c r="A383" s="185"/>
      <c r="B383" s="182" t="s">
        <v>372</v>
      </c>
      <c r="C383" s="183" t="s">
        <v>373</v>
      </c>
      <c r="D383" s="183" t="s">
        <v>373</v>
      </c>
      <c r="E383" s="183" t="s">
        <v>373</v>
      </c>
    </row>
    <row r="384" spans="1:5" ht="15" customHeight="1">
      <c r="A384" s="185"/>
      <c r="B384" s="182" t="s">
        <v>374</v>
      </c>
      <c r="C384" s="183" t="s">
        <v>373</v>
      </c>
      <c r="D384" s="183" t="s">
        <v>373</v>
      </c>
      <c r="E384" s="183" t="s">
        <v>373</v>
      </c>
    </row>
    <row r="385" spans="1:5" ht="15" customHeight="1">
      <c r="A385" s="185"/>
      <c r="B385" s="182" t="s">
        <v>375</v>
      </c>
      <c r="C385" s="183" t="s">
        <v>376</v>
      </c>
      <c r="D385" s="183" t="s">
        <v>376</v>
      </c>
      <c r="E385" s="183" t="s">
        <v>376</v>
      </c>
    </row>
    <row r="386" spans="1:5" ht="15" customHeight="1">
      <c r="A386" s="186"/>
      <c r="B386" s="182" t="s">
        <v>377</v>
      </c>
      <c r="C386" s="183" t="s">
        <v>376</v>
      </c>
      <c r="D386" s="183" t="s">
        <v>376</v>
      </c>
      <c r="E386" s="183" t="s">
        <v>376</v>
      </c>
    </row>
    <row r="387" spans="1:5" ht="15" customHeight="1">
      <c r="A387" s="181" t="s">
        <v>1134</v>
      </c>
      <c r="B387" s="182" t="s">
        <v>9</v>
      </c>
      <c r="C387" s="183" t="s">
        <v>1135</v>
      </c>
      <c r="D387" s="183" t="s">
        <v>1136</v>
      </c>
      <c r="E387" s="183" t="s">
        <v>1137</v>
      </c>
    </row>
    <row r="388" spans="1:5" ht="15" customHeight="1">
      <c r="A388" s="185"/>
      <c r="B388" s="182" t="s">
        <v>13</v>
      </c>
      <c r="C388" s="183" t="s">
        <v>1138</v>
      </c>
      <c r="D388" s="183" t="s">
        <v>1139</v>
      </c>
      <c r="E388" s="183" t="s">
        <v>1140</v>
      </c>
    </row>
    <row r="389" spans="1:5" ht="15" customHeight="1">
      <c r="A389" s="185"/>
      <c r="B389" s="182" t="s">
        <v>17</v>
      </c>
      <c r="C389" s="183" t="s">
        <v>1141</v>
      </c>
      <c r="D389" s="183" t="s">
        <v>1142</v>
      </c>
      <c r="E389" s="183" t="s">
        <v>1143</v>
      </c>
    </row>
    <row r="390" spans="1:5" ht="15" customHeight="1">
      <c r="A390" s="185"/>
      <c r="B390" s="182" t="s">
        <v>21</v>
      </c>
      <c r="C390" s="183" t="s">
        <v>1144</v>
      </c>
      <c r="D390" s="183" t="s">
        <v>1145</v>
      </c>
      <c r="E390" s="183" t="s">
        <v>1146</v>
      </c>
    </row>
    <row r="391" spans="1:5" ht="15" customHeight="1">
      <c r="A391" s="185"/>
      <c r="B391" s="182" t="s">
        <v>25</v>
      </c>
      <c r="C391" s="183" t="s">
        <v>1147</v>
      </c>
      <c r="D391" s="183" t="s">
        <v>1148</v>
      </c>
      <c r="E391" s="183" t="s">
        <v>1149</v>
      </c>
    </row>
    <row r="392" spans="1:5" ht="15" customHeight="1">
      <c r="A392" s="185"/>
      <c r="B392" s="182" t="s">
        <v>29</v>
      </c>
      <c r="C392" s="183" t="s">
        <v>1150</v>
      </c>
      <c r="D392" s="183" t="s">
        <v>1151</v>
      </c>
      <c r="E392" s="183" t="s">
        <v>1152</v>
      </c>
    </row>
    <row r="393" spans="1:5" ht="15" customHeight="1">
      <c r="A393" s="185"/>
      <c r="B393" s="182" t="s">
        <v>33</v>
      </c>
      <c r="C393" s="183" t="s">
        <v>1153</v>
      </c>
      <c r="D393" s="183" t="s">
        <v>1154</v>
      </c>
      <c r="E393" s="183" t="s">
        <v>1155</v>
      </c>
    </row>
    <row r="394" spans="1:5" ht="15" customHeight="1">
      <c r="A394" s="185"/>
      <c r="B394" s="182" t="s">
        <v>37</v>
      </c>
      <c r="C394" s="183" t="s">
        <v>1156</v>
      </c>
      <c r="D394" s="183" t="s">
        <v>1157</v>
      </c>
      <c r="E394" s="183" t="s">
        <v>1158</v>
      </c>
    </row>
    <row r="395" spans="1:5" ht="15" customHeight="1">
      <c r="A395" s="185"/>
      <c r="B395" s="182" t="s">
        <v>41</v>
      </c>
      <c r="C395" s="183" t="s">
        <v>1159</v>
      </c>
      <c r="D395" s="183" t="s">
        <v>1160</v>
      </c>
      <c r="E395" s="183" t="s">
        <v>1161</v>
      </c>
    </row>
    <row r="396" spans="1:5" ht="15" customHeight="1">
      <c r="A396" s="185"/>
      <c r="B396" s="182" t="s">
        <v>45</v>
      </c>
      <c r="C396" s="183" t="s">
        <v>1162</v>
      </c>
      <c r="D396" s="183" t="s">
        <v>1163</v>
      </c>
      <c r="E396" s="183" t="s">
        <v>1164</v>
      </c>
    </row>
    <row r="397" spans="1:5" ht="15" customHeight="1">
      <c r="A397" s="185"/>
      <c r="B397" s="182" t="s">
        <v>49</v>
      </c>
      <c r="C397" s="183" t="s">
        <v>1165</v>
      </c>
      <c r="D397" s="183" t="s">
        <v>1166</v>
      </c>
      <c r="E397" s="183" t="s">
        <v>1167</v>
      </c>
    </row>
    <row r="398" spans="1:5" ht="15" customHeight="1">
      <c r="A398" s="185"/>
      <c r="B398" s="182" t="s">
        <v>53</v>
      </c>
      <c r="C398" s="183" t="s">
        <v>1168</v>
      </c>
      <c r="D398" s="183" t="s">
        <v>1169</v>
      </c>
      <c r="E398" s="183" t="s">
        <v>1170</v>
      </c>
    </row>
    <row r="399" spans="1:5" ht="15" customHeight="1">
      <c r="A399" s="185"/>
      <c r="B399" s="182" t="s">
        <v>57</v>
      </c>
      <c r="C399" s="183" t="s">
        <v>1171</v>
      </c>
      <c r="D399" s="183" t="s">
        <v>1172</v>
      </c>
      <c r="E399" s="183" t="s">
        <v>1173</v>
      </c>
    </row>
    <row r="400" spans="1:5" ht="15" customHeight="1">
      <c r="A400" s="185"/>
      <c r="B400" s="182" t="s">
        <v>61</v>
      </c>
      <c r="C400" s="183" t="s">
        <v>1174</v>
      </c>
      <c r="D400" s="183" t="s">
        <v>1175</v>
      </c>
      <c r="E400" s="183" t="s">
        <v>1176</v>
      </c>
    </row>
    <row r="401" spans="1:5" ht="15" customHeight="1">
      <c r="A401" s="185"/>
      <c r="B401" s="182" t="s">
        <v>65</v>
      </c>
      <c r="C401" s="183" t="s">
        <v>1177</v>
      </c>
      <c r="D401" s="183" t="s">
        <v>1178</v>
      </c>
      <c r="E401" s="183" t="s">
        <v>1179</v>
      </c>
    </row>
    <row r="402" spans="1:5" ht="15" customHeight="1">
      <c r="A402" s="185"/>
      <c r="B402" s="182" t="s">
        <v>69</v>
      </c>
      <c r="C402" s="183" t="s">
        <v>1180</v>
      </c>
      <c r="D402" s="183" t="s">
        <v>1181</v>
      </c>
      <c r="E402" s="183" t="s">
        <v>1182</v>
      </c>
    </row>
    <row r="403" spans="1:5" ht="15" customHeight="1">
      <c r="A403" s="185"/>
      <c r="B403" s="182" t="s">
        <v>73</v>
      </c>
      <c r="C403" s="183" t="s">
        <v>1183</v>
      </c>
      <c r="D403" s="183" t="s">
        <v>1184</v>
      </c>
      <c r="E403" s="183" t="s">
        <v>1185</v>
      </c>
    </row>
    <row r="404" spans="1:5" ht="15" customHeight="1">
      <c r="A404" s="185"/>
      <c r="B404" s="182" t="s">
        <v>77</v>
      </c>
      <c r="C404" s="183" t="s">
        <v>1186</v>
      </c>
      <c r="D404" s="183" t="s">
        <v>1187</v>
      </c>
      <c r="E404" s="183" t="s">
        <v>1188</v>
      </c>
    </row>
    <row r="405" spans="1:5" ht="15" customHeight="1">
      <c r="A405" s="185"/>
      <c r="B405" s="182" t="s">
        <v>81</v>
      </c>
      <c r="C405" s="183" t="s">
        <v>1189</v>
      </c>
      <c r="D405" s="183" t="s">
        <v>1190</v>
      </c>
      <c r="E405" s="183" t="s">
        <v>1191</v>
      </c>
    </row>
    <row r="406" spans="1:5" ht="15" customHeight="1">
      <c r="A406" s="185"/>
      <c r="B406" s="182" t="s">
        <v>85</v>
      </c>
      <c r="C406" s="183" t="s">
        <v>1192</v>
      </c>
      <c r="D406" s="183" t="s">
        <v>1193</v>
      </c>
      <c r="E406" s="183" t="s">
        <v>1194</v>
      </c>
    </row>
    <row r="407" spans="1:5" ht="15" customHeight="1">
      <c r="A407" s="185"/>
      <c r="B407" s="182" t="s">
        <v>89</v>
      </c>
      <c r="C407" s="183" t="s">
        <v>1195</v>
      </c>
      <c r="D407" s="183" t="s">
        <v>1196</v>
      </c>
      <c r="E407" s="183" t="s">
        <v>1197</v>
      </c>
    </row>
    <row r="408" spans="1:5" ht="15" customHeight="1">
      <c r="A408" s="185"/>
      <c r="B408" s="182" t="s">
        <v>93</v>
      </c>
      <c r="C408" s="183" t="s">
        <v>1198</v>
      </c>
      <c r="D408" s="183" t="s">
        <v>1199</v>
      </c>
      <c r="E408" s="188">
        <v>41521</v>
      </c>
    </row>
    <row r="409" spans="1:5" ht="15" customHeight="1">
      <c r="A409" s="185"/>
      <c r="B409" s="182" t="s">
        <v>97</v>
      </c>
      <c r="C409" s="183" t="s">
        <v>1200</v>
      </c>
      <c r="D409" s="183" t="s">
        <v>1201</v>
      </c>
      <c r="E409" s="183" t="s">
        <v>1202</v>
      </c>
    </row>
    <row r="410" spans="1:5" ht="15" customHeight="1">
      <c r="A410" s="185"/>
      <c r="B410" s="182" t="s">
        <v>101</v>
      </c>
      <c r="C410" s="183" t="s">
        <v>1203</v>
      </c>
      <c r="D410" s="183" t="s">
        <v>1204</v>
      </c>
      <c r="E410" s="183" t="s">
        <v>1205</v>
      </c>
    </row>
    <row r="411" spans="1:5" ht="15" customHeight="1">
      <c r="A411" s="185"/>
      <c r="B411" s="182" t="s">
        <v>105</v>
      </c>
      <c r="C411" s="183" t="s">
        <v>1206</v>
      </c>
      <c r="D411" s="183" t="s">
        <v>1207</v>
      </c>
      <c r="E411" s="183" t="s">
        <v>1208</v>
      </c>
    </row>
    <row r="412" spans="1:5" ht="15" customHeight="1">
      <c r="A412" s="185"/>
      <c r="B412" s="182" t="s">
        <v>109</v>
      </c>
      <c r="C412" s="183" t="s">
        <v>1209</v>
      </c>
      <c r="D412" s="183" t="s">
        <v>1210</v>
      </c>
      <c r="E412" s="183" t="s">
        <v>1211</v>
      </c>
    </row>
    <row r="413" spans="1:5" ht="15" customHeight="1">
      <c r="A413" s="185"/>
      <c r="B413" s="182" t="s">
        <v>113</v>
      </c>
      <c r="C413" s="183" t="s">
        <v>1212</v>
      </c>
      <c r="D413" s="183" t="s">
        <v>1213</v>
      </c>
      <c r="E413" s="183" t="s">
        <v>1214</v>
      </c>
    </row>
    <row r="414" spans="1:5" ht="15" customHeight="1">
      <c r="A414" s="185"/>
      <c r="B414" s="182" t="s">
        <v>117</v>
      </c>
      <c r="C414" s="183" t="s">
        <v>1215</v>
      </c>
      <c r="D414" s="183" t="s">
        <v>1216</v>
      </c>
      <c r="E414" s="183" t="s">
        <v>1217</v>
      </c>
    </row>
    <row r="415" spans="1:5" ht="15" customHeight="1">
      <c r="A415" s="185"/>
      <c r="B415" s="182" t="s">
        <v>121</v>
      </c>
      <c r="C415" s="183" t="s">
        <v>1218</v>
      </c>
      <c r="D415" s="183" t="s">
        <v>1219</v>
      </c>
      <c r="E415" s="183" t="s">
        <v>1220</v>
      </c>
    </row>
    <row r="416" spans="1:5" ht="15" customHeight="1">
      <c r="A416" s="185"/>
      <c r="B416" s="182" t="s">
        <v>125</v>
      </c>
      <c r="C416" s="183" t="s">
        <v>1221</v>
      </c>
      <c r="D416" s="183" t="s">
        <v>1222</v>
      </c>
      <c r="E416" s="183" t="s">
        <v>1223</v>
      </c>
    </row>
    <row r="417" spans="1:5" ht="15" customHeight="1">
      <c r="A417" s="185"/>
      <c r="B417" s="182" t="s">
        <v>129</v>
      </c>
      <c r="C417" s="183" t="s">
        <v>1224</v>
      </c>
      <c r="D417" s="183" t="s">
        <v>1225</v>
      </c>
      <c r="E417" s="183" t="s">
        <v>1226</v>
      </c>
    </row>
    <row r="418" spans="1:5" ht="15" customHeight="1">
      <c r="A418" s="185"/>
      <c r="B418" s="182" t="s">
        <v>133</v>
      </c>
      <c r="C418" s="183" t="s">
        <v>1227</v>
      </c>
      <c r="D418" s="183" t="s">
        <v>1228</v>
      </c>
      <c r="E418" s="183" t="s">
        <v>1229</v>
      </c>
    </row>
    <row r="419" spans="1:5" ht="15" customHeight="1">
      <c r="A419" s="185"/>
      <c r="B419" s="182" t="s">
        <v>137</v>
      </c>
      <c r="C419" s="183" t="s">
        <v>1230</v>
      </c>
      <c r="D419" s="183" t="s">
        <v>1231</v>
      </c>
      <c r="E419" s="183" t="s">
        <v>1232</v>
      </c>
    </row>
    <row r="420" spans="1:5" ht="15" customHeight="1">
      <c r="A420" s="185"/>
      <c r="B420" s="182" t="s">
        <v>141</v>
      </c>
      <c r="C420" s="183" t="s">
        <v>1233</v>
      </c>
      <c r="D420" s="183" t="s">
        <v>1234</v>
      </c>
      <c r="E420" s="183" t="s">
        <v>1235</v>
      </c>
    </row>
    <row r="421" spans="1:5" ht="15" customHeight="1">
      <c r="A421" s="185"/>
      <c r="B421" s="182" t="s">
        <v>145</v>
      </c>
      <c r="C421" s="183" t="s">
        <v>1236</v>
      </c>
      <c r="D421" s="183" t="s">
        <v>1237</v>
      </c>
      <c r="E421" s="183" t="s">
        <v>1238</v>
      </c>
    </row>
    <row r="422" spans="1:5" ht="15" customHeight="1">
      <c r="A422" s="185"/>
      <c r="B422" s="182" t="s">
        <v>149</v>
      </c>
      <c r="C422" s="183" t="s">
        <v>1239</v>
      </c>
      <c r="D422" s="183" t="s">
        <v>1240</v>
      </c>
      <c r="E422" s="183" t="s">
        <v>1241</v>
      </c>
    </row>
    <row r="423" spans="1:5" ht="15" customHeight="1">
      <c r="A423" s="185"/>
      <c r="B423" s="182" t="s">
        <v>153</v>
      </c>
      <c r="C423" s="183" t="s">
        <v>1242</v>
      </c>
      <c r="D423" s="183" t="s">
        <v>1243</v>
      </c>
      <c r="E423" s="183" t="s">
        <v>1244</v>
      </c>
    </row>
    <row r="424" spans="1:5" ht="15" customHeight="1">
      <c r="A424" s="185"/>
      <c r="B424" s="182" t="s">
        <v>157</v>
      </c>
      <c r="C424" s="183" t="s">
        <v>1245</v>
      </c>
      <c r="D424" s="183" t="s">
        <v>1246</v>
      </c>
      <c r="E424" s="183" t="s">
        <v>1247</v>
      </c>
    </row>
    <row r="425" spans="1:5" ht="15" customHeight="1">
      <c r="A425" s="185"/>
      <c r="B425" s="182" t="s">
        <v>161</v>
      </c>
      <c r="C425" s="183" t="s">
        <v>1248</v>
      </c>
      <c r="D425" s="183" t="s">
        <v>1249</v>
      </c>
      <c r="E425" s="183" t="s">
        <v>1250</v>
      </c>
    </row>
    <row r="426" spans="1:5" ht="15" customHeight="1">
      <c r="A426" s="185"/>
      <c r="B426" s="182" t="s">
        <v>165</v>
      </c>
      <c r="C426" s="183" t="s">
        <v>1251</v>
      </c>
      <c r="D426" s="183" t="s">
        <v>1252</v>
      </c>
      <c r="E426" s="183" t="s">
        <v>1253</v>
      </c>
    </row>
    <row r="427" spans="1:5" ht="15" customHeight="1">
      <c r="A427" s="185"/>
      <c r="B427" s="182" t="s">
        <v>169</v>
      </c>
      <c r="C427" s="183" t="s">
        <v>1254</v>
      </c>
      <c r="D427" s="183" t="s">
        <v>1255</v>
      </c>
      <c r="E427" s="183" t="s">
        <v>1256</v>
      </c>
    </row>
    <row r="428" spans="1:5" ht="15" customHeight="1">
      <c r="A428" s="185"/>
      <c r="B428" s="182" t="s">
        <v>173</v>
      </c>
      <c r="C428" s="183" t="s">
        <v>1257</v>
      </c>
      <c r="D428" s="183" t="s">
        <v>1258</v>
      </c>
      <c r="E428" s="183" t="s">
        <v>1259</v>
      </c>
    </row>
    <row r="429" spans="1:5" ht="15" customHeight="1">
      <c r="A429" s="185"/>
      <c r="B429" s="182" t="s">
        <v>177</v>
      </c>
      <c r="C429" s="183" t="s">
        <v>1260</v>
      </c>
      <c r="D429" s="183" t="s">
        <v>1261</v>
      </c>
      <c r="E429" s="183" t="s">
        <v>1262</v>
      </c>
    </row>
    <row r="430" spans="1:5" ht="15" customHeight="1">
      <c r="A430" s="185"/>
      <c r="B430" s="182" t="s">
        <v>181</v>
      </c>
      <c r="C430" s="183" t="s">
        <v>1263</v>
      </c>
      <c r="D430" s="183" t="s">
        <v>1264</v>
      </c>
      <c r="E430" s="183" t="s">
        <v>1265</v>
      </c>
    </row>
    <row r="431" spans="1:5" ht="15" customHeight="1">
      <c r="A431" s="185"/>
      <c r="B431" s="182" t="s">
        <v>185</v>
      </c>
      <c r="C431" s="183" t="s">
        <v>1266</v>
      </c>
      <c r="D431" s="183" t="s">
        <v>1267</v>
      </c>
      <c r="E431" s="183" t="s">
        <v>1268</v>
      </c>
    </row>
    <row r="432" spans="1:5" ht="15" customHeight="1">
      <c r="A432" s="185"/>
      <c r="B432" s="182" t="s">
        <v>189</v>
      </c>
      <c r="C432" s="183" t="s">
        <v>1269</v>
      </c>
      <c r="D432" s="183" t="s">
        <v>1270</v>
      </c>
      <c r="E432" s="183" t="s">
        <v>1271</v>
      </c>
    </row>
    <row r="433" spans="1:5" ht="15" customHeight="1">
      <c r="A433" s="185"/>
      <c r="B433" s="182" t="s">
        <v>193</v>
      </c>
      <c r="C433" s="183" t="s">
        <v>1272</v>
      </c>
      <c r="D433" s="183" t="s">
        <v>1273</v>
      </c>
      <c r="E433" s="183" t="s">
        <v>1274</v>
      </c>
    </row>
    <row r="434" spans="1:5" ht="15" customHeight="1">
      <c r="A434" s="185"/>
      <c r="B434" s="182" t="s">
        <v>197</v>
      </c>
      <c r="C434" s="183" t="s">
        <v>1275</v>
      </c>
      <c r="D434" s="183" t="s">
        <v>1276</v>
      </c>
      <c r="E434" s="183" t="s">
        <v>1277</v>
      </c>
    </row>
    <row r="435" spans="1:5" ht="15" customHeight="1">
      <c r="A435" s="185"/>
      <c r="B435" s="182" t="s">
        <v>201</v>
      </c>
      <c r="C435" s="183" t="s">
        <v>1278</v>
      </c>
      <c r="D435" s="183" t="s">
        <v>1279</v>
      </c>
      <c r="E435" s="183" t="s">
        <v>1280</v>
      </c>
    </row>
    <row r="436" spans="1:5" ht="15" customHeight="1">
      <c r="A436" s="185"/>
      <c r="B436" s="182" t="s">
        <v>205</v>
      </c>
      <c r="C436" s="183" t="s">
        <v>1281</v>
      </c>
      <c r="D436" s="183" t="s">
        <v>1282</v>
      </c>
      <c r="E436" s="183" t="s">
        <v>1283</v>
      </c>
    </row>
    <row r="437" spans="1:5" ht="15" customHeight="1">
      <c r="A437" s="185"/>
      <c r="B437" s="182" t="s">
        <v>209</v>
      </c>
      <c r="C437" s="183" t="s">
        <v>1284</v>
      </c>
      <c r="D437" s="183" t="s">
        <v>1285</v>
      </c>
      <c r="E437" s="183" t="s">
        <v>1286</v>
      </c>
    </row>
    <row r="438" spans="1:5" ht="15" customHeight="1">
      <c r="A438" s="185"/>
      <c r="B438" s="182" t="s">
        <v>213</v>
      </c>
      <c r="C438" s="183" t="s">
        <v>1287</v>
      </c>
      <c r="D438" s="183" t="s">
        <v>1288</v>
      </c>
      <c r="E438" s="183" t="s">
        <v>1289</v>
      </c>
    </row>
    <row r="439" spans="1:5" ht="15" customHeight="1">
      <c r="A439" s="185"/>
      <c r="B439" s="182" t="s">
        <v>217</v>
      </c>
      <c r="C439" s="183" t="s">
        <v>1290</v>
      </c>
      <c r="D439" s="183" t="s">
        <v>1291</v>
      </c>
      <c r="E439" s="183" t="s">
        <v>1292</v>
      </c>
    </row>
    <row r="440" spans="1:5" ht="15" customHeight="1">
      <c r="A440" s="185"/>
      <c r="B440" s="182" t="s">
        <v>221</v>
      </c>
      <c r="C440" s="183" t="s">
        <v>1293</v>
      </c>
      <c r="D440" s="183" t="s">
        <v>1294</v>
      </c>
      <c r="E440" s="183" t="s">
        <v>1295</v>
      </c>
    </row>
    <row r="441" spans="1:5" ht="15" customHeight="1">
      <c r="A441" s="185"/>
      <c r="B441" s="182" t="s">
        <v>225</v>
      </c>
      <c r="C441" s="183" t="s">
        <v>1296</v>
      </c>
      <c r="D441" s="183" t="s">
        <v>1297</v>
      </c>
      <c r="E441" s="183" t="s">
        <v>1298</v>
      </c>
    </row>
    <row r="442" spans="1:5" ht="15" customHeight="1">
      <c r="A442" s="185"/>
      <c r="B442" s="182" t="s">
        <v>229</v>
      </c>
      <c r="C442" s="183" t="s">
        <v>1299</v>
      </c>
      <c r="D442" s="183" t="s">
        <v>1300</v>
      </c>
      <c r="E442" s="183" t="s">
        <v>1301</v>
      </c>
    </row>
    <row r="443" spans="1:5" ht="15" customHeight="1">
      <c r="A443" s="185"/>
      <c r="B443" s="182" t="s">
        <v>233</v>
      </c>
      <c r="C443" s="183" t="s">
        <v>1302</v>
      </c>
      <c r="D443" s="183" t="s">
        <v>1303</v>
      </c>
      <c r="E443" s="183" t="s">
        <v>1304</v>
      </c>
    </row>
    <row r="444" spans="1:5" ht="15" customHeight="1">
      <c r="A444" s="185"/>
      <c r="B444" s="182" t="s">
        <v>237</v>
      </c>
      <c r="C444" s="183" t="s">
        <v>1305</v>
      </c>
      <c r="D444" s="183" t="s">
        <v>1306</v>
      </c>
      <c r="E444" s="183" t="s">
        <v>1307</v>
      </c>
    </row>
    <row r="445" spans="1:5" ht="15" customHeight="1">
      <c r="A445" s="185"/>
      <c r="B445" s="182" t="s">
        <v>241</v>
      </c>
      <c r="C445" s="183" t="s">
        <v>1308</v>
      </c>
      <c r="D445" s="183" t="s">
        <v>1309</v>
      </c>
      <c r="E445" s="183" t="s">
        <v>1310</v>
      </c>
    </row>
    <row r="446" spans="1:5" ht="15" customHeight="1">
      <c r="A446" s="185"/>
      <c r="B446" s="182" t="s">
        <v>245</v>
      </c>
      <c r="C446" s="183" t="s">
        <v>1311</v>
      </c>
      <c r="D446" s="183" t="s">
        <v>1312</v>
      </c>
      <c r="E446" s="183" t="s">
        <v>1313</v>
      </c>
    </row>
    <row r="447" spans="1:5" ht="15" customHeight="1">
      <c r="A447" s="185"/>
      <c r="B447" s="182" t="s">
        <v>249</v>
      </c>
      <c r="C447" s="183" t="s">
        <v>1314</v>
      </c>
      <c r="D447" s="183" t="s">
        <v>1315</v>
      </c>
      <c r="E447" s="183" t="s">
        <v>1316</v>
      </c>
    </row>
    <row r="448" spans="1:5" ht="15" customHeight="1">
      <c r="A448" s="185"/>
      <c r="B448" s="182" t="s">
        <v>253</v>
      </c>
      <c r="C448" s="183" t="s">
        <v>1317</v>
      </c>
      <c r="D448" s="183" t="s">
        <v>1318</v>
      </c>
      <c r="E448" s="183" t="s">
        <v>1319</v>
      </c>
    </row>
    <row r="449" spans="1:5" ht="15" customHeight="1">
      <c r="A449" s="185"/>
      <c r="B449" s="182" t="s">
        <v>257</v>
      </c>
      <c r="C449" s="183" t="s">
        <v>1320</v>
      </c>
      <c r="D449" s="183" t="s">
        <v>1321</v>
      </c>
      <c r="E449" s="183" t="s">
        <v>1322</v>
      </c>
    </row>
    <row r="450" spans="1:5" ht="15" customHeight="1">
      <c r="A450" s="185"/>
      <c r="B450" s="182" t="s">
        <v>261</v>
      </c>
      <c r="C450" s="183" t="s">
        <v>1323</v>
      </c>
      <c r="D450" s="183" t="s">
        <v>1324</v>
      </c>
      <c r="E450" s="183" t="s">
        <v>1325</v>
      </c>
    </row>
    <row r="451" spans="1:5" ht="15" customHeight="1">
      <c r="A451" s="185"/>
      <c r="B451" s="182" t="s">
        <v>265</v>
      </c>
      <c r="C451" s="183" t="s">
        <v>1326</v>
      </c>
      <c r="D451" s="183" t="s">
        <v>1327</v>
      </c>
      <c r="E451" s="183" t="s">
        <v>1328</v>
      </c>
    </row>
    <row r="452" spans="1:5" ht="15" customHeight="1">
      <c r="A452" s="185"/>
      <c r="B452" s="182" t="s">
        <v>269</v>
      </c>
      <c r="C452" s="183" t="s">
        <v>1329</v>
      </c>
      <c r="D452" s="183" t="s">
        <v>1330</v>
      </c>
      <c r="E452" s="183" t="s">
        <v>1331</v>
      </c>
    </row>
    <row r="453" spans="1:5" ht="15" customHeight="1">
      <c r="A453" s="185"/>
      <c r="B453" s="182" t="s">
        <v>273</v>
      </c>
      <c r="C453" s="183" t="s">
        <v>1332</v>
      </c>
      <c r="D453" s="183" t="s">
        <v>1333</v>
      </c>
      <c r="E453" s="183" t="s">
        <v>1334</v>
      </c>
    </row>
    <row r="454" spans="1:5" ht="15" customHeight="1">
      <c r="A454" s="185"/>
      <c r="B454" s="182" t="s">
        <v>277</v>
      </c>
      <c r="C454" s="183" t="s">
        <v>1335</v>
      </c>
      <c r="D454" s="183" t="s">
        <v>1336</v>
      </c>
      <c r="E454" s="183" t="s">
        <v>1337</v>
      </c>
    </row>
    <row r="455" spans="1:5" ht="15" customHeight="1">
      <c r="A455" s="185"/>
      <c r="B455" s="182" t="s">
        <v>281</v>
      </c>
      <c r="C455" s="183" t="s">
        <v>1338</v>
      </c>
      <c r="D455" s="183" t="s">
        <v>1339</v>
      </c>
      <c r="E455" s="183" t="s">
        <v>1340</v>
      </c>
    </row>
    <row r="456" spans="1:5" ht="15" customHeight="1">
      <c r="A456" s="185"/>
      <c r="B456" s="182" t="s">
        <v>285</v>
      </c>
      <c r="C456" s="183" t="s">
        <v>1341</v>
      </c>
      <c r="D456" s="183" t="s">
        <v>1342</v>
      </c>
      <c r="E456" s="183" t="s">
        <v>1343</v>
      </c>
    </row>
    <row r="457" spans="1:5" ht="15" customHeight="1">
      <c r="A457" s="185"/>
      <c r="B457" s="182" t="s">
        <v>289</v>
      </c>
      <c r="C457" s="183" t="s">
        <v>1344</v>
      </c>
      <c r="D457" s="183" t="s">
        <v>1345</v>
      </c>
      <c r="E457" s="183" t="s">
        <v>1346</v>
      </c>
    </row>
    <row r="458" spans="1:5" ht="15" customHeight="1">
      <c r="A458" s="185"/>
      <c r="B458" s="182" t="s">
        <v>293</v>
      </c>
      <c r="C458" s="183" t="s">
        <v>1347</v>
      </c>
      <c r="D458" s="183" t="s">
        <v>1348</v>
      </c>
      <c r="E458" s="183" t="s">
        <v>1349</v>
      </c>
    </row>
    <row r="459" spans="1:5" ht="15" customHeight="1">
      <c r="A459" s="185"/>
      <c r="B459" s="182" t="s">
        <v>297</v>
      </c>
      <c r="C459" s="183" t="s">
        <v>1350</v>
      </c>
      <c r="D459" s="183" t="s">
        <v>1351</v>
      </c>
      <c r="E459" s="183" t="s">
        <v>1352</v>
      </c>
    </row>
    <row r="460" spans="1:5" ht="15" customHeight="1">
      <c r="A460" s="185"/>
      <c r="B460" s="182" t="s">
        <v>301</v>
      </c>
      <c r="C460" s="183" t="s">
        <v>1353</v>
      </c>
      <c r="D460" s="183" t="s">
        <v>1354</v>
      </c>
      <c r="E460" s="183" t="s">
        <v>1355</v>
      </c>
    </row>
    <row r="461" spans="1:5" ht="15" customHeight="1">
      <c r="A461" s="185"/>
      <c r="B461" s="182" t="s">
        <v>305</v>
      </c>
      <c r="C461" s="183" t="s">
        <v>1356</v>
      </c>
      <c r="D461" s="183" t="s">
        <v>1357</v>
      </c>
      <c r="E461" s="183" t="s">
        <v>1358</v>
      </c>
    </row>
    <row r="462" spans="1:5" ht="15" customHeight="1">
      <c r="A462" s="185"/>
      <c r="B462" s="182" t="s">
        <v>309</v>
      </c>
      <c r="C462" s="183" t="s">
        <v>1359</v>
      </c>
      <c r="D462" s="183" t="s">
        <v>1360</v>
      </c>
      <c r="E462" s="183" t="s">
        <v>1361</v>
      </c>
    </row>
    <row r="463" spans="1:5" ht="15" customHeight="1">
      <c r="A463" s="185"/>
      <c r="B463" s="182" t="s">
        <v>313</v>
      </c>
      <c r="C463" s="183" t="s">
        <v>1362</v>
      </c>
      <c r="D463" s="183" t="s">
        <v>1363</v>
      </c>
      <c r="E463" s="183" t="s">
        <v>1364</v>
      </c>
    </row>
    <row r="464" spans="1:5" ht="15" customHeight="1">
      <c r="A464" s="185"/>
      <c r="B464" s="182" t="s">
        <v>317</v>
      </c>
      <c r="C464" s="183" t="s">
        <v>1365</v>
      </c>
      <c r="D464" s="183" t="s">
        <v>1366</v>
      </c>
      <c r="E464" s="183" t="s">
        <v>1367</v>
      </c>
    </row>
    <row r="465" spans="1:5" ht="15" customHeight="1">
      <c r="A465" s="185"/>
      <c r="B465" s="182" t="s">
        <v>321</v>
      </c>
      <c r="C465" s="183" t="s">
        <v>1368</v>
      </c>
      <c r="D465" s="183" t="s">
        <v>1369</v>
      </c>
      <c r="E465" s="183" t="s">
        <v>1370</v>
      </c>
    </row>
    <row r="466" spans="1:5" ht="15" customHeight="1">
      <c r="A466" s="185"/>
      <c r="B466" s="182" t="s">
        <v>325</v>
      </c>
      <c r="C466" s="183" t="s">
        <v>1371</v>
      </c>
      <c r="D466" s="183" t="s">
        <v>1372</v>
      </c>
      <c r="E466" s="183" t="s">
        <v>1373</v>
      </c>
    </row>
    <row r="467" spans="1:5" ht="15" customHeight="1">
      <c r="A467" s="185"/>
      <c r="B467" s="182" t="s">
        <v>329</v>
      </c>
      <c r="C467" s="183" t="s">
        <v>1374</v>
      </c>
      <c r="D467" s="183" t="s">
        <v>1375</v>
      </c>
      <c r="E467" s="183" t="s">
        <v>1376</v>
      </c>
    </row>
    <row r="468" spans="1:5" ht="15" customHeight="1">
      <c r="A468" s="185"/>
      <c r="B468" s="182" t="s">
        <v>333</v>
      </c>
      <c r="C468" s="183" t="s">
        <v>1377</v>
      </c>
      <c r="D468" s="183" t="s">
        <v>1378</v>
      </c>
      <c r="E468" s="183" t="s">
        <v>1379</v>
      </c>
    </row>
    <row r="469" spans="1:5" ht="15" customHeight="1">
      <c r="A469" s="185"/>
      <c r="B469" s="182" t="s">
        <v>337</v>
      </c>
      <c r="C469" s="183" t="s">
        <v>1380</v>
      </c>
      <c r="D469" s="183" t="s">
        <v>1381</v>
      </c>
      <c r="E469" s="183" t="s">
        <v>1382</v>
      </c>
    </row>
    <row r="470" spans="1:5" ht="15" customHeight="1">
      <c r="A470" s="185"/>
      <c r="B470" s="182" t="s">
        <v>341</v>
      </c>
      <c r="C470" s="183" t="s">
        <v>1383</v>
      </c>
      <c r="D470" s="183" t="s">
        <v>1384</v>
      </c>
      <c r="E470" s="183" t="s">
        <v>1385</v>
      </c>
    </row>
    <row r="471" spans="1:5" ht="15" customHeight="1">
      <c r="A471" s="185"/>
      <c r="B471" s="182" t="s">
        <v>345</v>
      </c>
      <c r="C471" s="183" t="s">
        <v>346</v>
      </c>
      <c r="D471" s="183" t="s">
        <v>346</v>
      </c>
      <c r="E471" s="183" t="s">
        <v>346</v>
      </c>
    </row>
    <row r="472" spans="1:5" ht="15" customHeight="1">
      <c r="A472" s="185"/>
      <c r="B472" s="182" t="s">
        <v>347</v>
      </c>
      <c r="C472" s="183" t="s">
        <v>346</v>
      </c>
      <c r="D472" s="183" t="s">
        <v>346</v>
      </c>
      <c r="E472" s="183" t="s">
        <v>346</v>
      </c>
    </row>
    <row r="473" spans="1:5" ht="15" customHeight="1">
      <c r="A473" s="185"/>
      <c r="B473" s="182" t="s">
        <v>348</v>
      </c>
      <c r="C473" s="183" t="s">
        <v>349</v>
      </c>
      <c r="D473" s="183" t="s">
        <v>350</v>
      </c>
      <c r="E473" s="183" t="s">
        <v>351</v>
      </c>
    </row>
    <row r="474" spans="1:5" ht="15" customHeight="1">
      <c r="A474" s="185"/>
      <c r="B474" s="182" t="s">
        <v>352</v>
      </c>
      <c r="C474" s="183" t="s">
        <v>353</v>
      </c>
      <c r="D474" s="183" t="s">
        <v>354</v>
      </c>
      <c r="E474" s="183" t="s">
        <v>355</v>
      </c>
    </row>
    <row r="475" spans="1:5" ht="15" customHeight="1">
      <c r="A475" s="185"/>
      <c r="B475" s="182" t="s">
        <v>356</v>
      </c>
      <c r="C475" s="183" t="s">
        <v>357</v>
      </c>
      <c r="D475" s="183" t="s">
        <v>358</v>
      </c>
      <c r="E475" s="183" t="s">
        <v>359</v>
      </c>
    </row>
    <row r="476" spans="1:5" ht="15" customHeight="1">
      <c r="A476" s="185"/>
      <c r="B476" s="182" t="s">
        <v>360</v>
      </c>
      <c r="C476" s="183" t="s">
        <v>361</v>
      </c>
      <c r="D476" s="183" t="s">
        <v>362</v>
      </c>
      <c r="E476" s="183" t="s">
        <v>363</v>
      </c>
    </row>
    <row r="477" spans="1:5" ht="15" customHeight="1">
      <c r="A477" s="185"/>
      <c r="B477" s="182" t="s">
        <v>364</v>
      </c>
      <c r="C477" s="183" t="s">
        <v>365</v>
      </c>
      <c r="D477" s="183" t="s">
        <v>366</v>
      </c>
      <c r="E477" s="183" t="s">
        <v>367</v>
      </c>
    </row>
    <row r="478" spans="1:5" ht="15" customHeight="1">
      <c r="A478" s="185"/>
      <c r="B478" s="182" t="s">
        <v>368</v>
      </c>
      <c r="C478" s="183" t="s">
        <v>369</v>
      </c>
      <c r="D478" s="183" t="s">
        <v>370</v>
      </c>
      <c r="E478" s="183" t="s">
        <v>371</v>
      </c>
    </row>
    <row r="479" spans="1:5" ht="15" customHeight="1">
      <c r="A479" s="185"/>
      <c r="B479" s="182" t="s">
        <v>372</v>
      </c>
      <c r="C479" s="183" t="s">
        <v>373</v>
      </c>
      <c r="D479" s="183" t="s">
        <v>373</v>
      </c>
      <c r="E479" s="183" t="s">
        <v>373</v>
      </c>
    </row>
    <row r="480" spans="1:5" ht="15" customHeight="1">
      <c r="A480" s="185"/>
      <c r="B480" s="182" t="s">
        <v>374</v>
      </c>
      <c r="C480" s="183" t="s">
        <v>373</v>
      </c>
      <c r="D480" s="183" t="s">
        <v>373</v>
      </c>
      <c r="E480" s="183" t="s">
        <v>373</v>
      </c>
    </row>
    <row r="481" spans="1:5" ht="15" customHeight="1">
      <c r="A481" s="185"/>
      <c r="B481" s="182" t="s">
        <v>375</v>
      </c>
      <c r="C481" s="183" t="s">
        <v>376</v>
      </c>
      <c r="D481" s="183" t="s">
        <v>376</v>
      </c>
      <c r="E481" s="183" t="s">
        <v>376</v>
      </c>
    </row>
    <row r="482" spans="1:5" ht="15" customHeight="1">
      <c r="A482" s="186"/>
      <c r="B482" s="182" t="s">
        <v>377</v>
      </c>
      <c r="C482" s="183" t="s">
        <v>376</v>
      </c>
      <c r="D482" s="183" t="s">
        <v>376</v>
      </c>
      <c r="E482" s="183" t="s">
        <v>376</v>
      </c>
    </row>
    <row r="483" spans="1:5" ht="15" customHeight="1">
      <c r="A483" s="181" t="s">
        <v>1386</v>
      </c>
      <c r="B483" s="182" t="s">
        <v>9</v>
      </c>
      <c r="C483" s="183" t="s">
        <v>1387</v>
      </c>
      <c r="D483" s="183" t="s">
        <v>1388</v>
      </c>
      <c r="E483" s="183" t="s">
        <v>1389</v>
      </c>
    </row>
    <row r="484" spans="1:5" ht="15" customHeight="1">
      <c r="A484" s="185"/>
      <c r="B484" s="182" t="s">
        <v>13</v>
      </c>
      <c r="C484" s="183" t="s">
        <v>1390</v>
      </c>
      <c r="D484" s="183" t="s">
        <v>1391</v>
      </c>
      <c r="E484" s="183" t="s">
        <v>1392</v>
      </c>
    </row>
    <row r="485" spans="1:5" ht="15" customHeight="1">
      <c r="A485" s="185"/>
      <c r="B485" s="182" t="s">
        <v>17</v>
      </c>
      <c r="C485" s="183" t="s">
        <v>1393</v>
      </c>
      <c r="D485" s="183" t="s">
        <v>1394</v>
      </c>
      <c r="E485" s="183" t="s">
        <v>1395</v>
      </c>
    </row>
    <row r="486" spans="1:5" ht="15" customHeight="1">
      <c r="A486" s="185"/>
      <c r="B486" s="182" t="s">
        <v>21</v>
      </c>
      <c r="C486" s="183" t="s">
        <v>1396</v>
      </c>
      <c r="D486" s="183" t="s">
        <v>1397</v>
      </c>
      <c r="E486" s="183" t="s">
        <v>1398</v>
      </c>
    </row>
    <row r="487" spans="1:5" ht="15" customHeight="1">
      <c r="A487" s="185"/>
      <c r="B487" s="182" t="s">
        <v>25</v>
      </c>
      <c r="C487" s="183" t="s">
        <v>1399</v>
      </c>
      <c r="D487" s="183" t="s">
        <v>1400</v>
      </c>
      <c r="E487" s="183" t="s">
        <v>1401</v>
      </c>
    </row>
    <row r="488" spans="1:5" ht="15" customHeight="1">
      <c r="A488" s="185"/>
      <c r="B488" s="182" t="s">
        <v>29</v>
      </c>
      <c r="C488" s="183" t="s">
        <v>1402</v>
      </c>
      <c r="D488" s="183" t="s">
        <v>1403</v>
      </c>
      <c r="E488" s="183" t="s">
        <v>1404</v>
      </c>
    </row>
    <row r="489" spans="1:5" ht="15" customHeight="1">
      <c r="A489" s="185"/>
      <c r="B489" s="182" t="s">
        <v>33</v>
      </c>
      <c r="C489" s="183" t="s">
        <v>1405</v>
      </c>
      <c r="D489" s="183" t="s">
        <v>1406</v>
      </c>
      <c r="E489" s="183" t="s">
        <v>1407</v>
      </c>
    </row>
    <row r="490" spans="1:5" ht="15" customHeight="1">
      <c r="A490" s="185"/>
      <c r="B490" s="182" t="s">
        <v>37</v>
      </c>
      <c r="C490" s="183" t="s">
        <v>1408</v>
      </c>
      <c r="D490" s="183" t="s">
        <v>1409</v>
      </c>
      <c r="E490" s="183" t="s">
        <v>1410</v>
      </c>
    </row>
    <row r="491" spans="1:5" ht="15" customHeight="1">
      <c r="A491" s="185"/>
      <c r="B491" s="182" t="s">
        <v>41</v>
      </c>
      <c r="C491" s="183" t="s">
        <v>1411</v>
      </c>
      <c r="D491" s="183" t="s">
        <v>1412</v>
      </c>
      <c r="E491" s="183" t="s">
        <v>1413</v>
      </c>
    </row>
    <row r="492" spans="1:5" ht="15" customHeight="1">
      <c r="A492" s="185"/>
      <c r="B492" s="182" t="s">
        <v>45</v>
      </c>
      <c r="C492" s="183" t="s">
        <v>1414</v>
      </c>
      <c r="D492" s="183" t="s">
        <v>1415</v>
      </c>
      <c r="E492" s="183" t="s">
        <v>1416</v>
      </c>
    </row>
    <row r="493" spans="1:5" ht="15" customHeight="1">
      <c r="A493" s="185"/>
      <c r="B493" s="182" t="s">
        <v>49</v>
      </c>
      <c r="C493" s="183" t="s">
        <v>1417</v>
      </c>
      <c r="D493" s="183" t="s">
        <v>1418</v>
      </c>
      <c r="E493" s="183" t="s">
        <v>1419</v>
      </c>
    </row>
    <row r="494" spans="1:5" ht="15" customHeight="1">
      <c r="A494" s="185"/>
      <c r="B494" s="182" t="s">
        <v>53</v>
      </c>
      <c r="C494" s="183" t="s">
        <v>1420</v>
      </c>
      <c r="D494" s="183" t="s">
        <v>1421</v>
      </c>
      <c r="E494" s="183" t="s">
        <v>1422</v>
      </c>
    </row>
    <row r="495" spans="1:5" ht="15" customHeight="1">
      <c r="A495" s="185"/>
      <c r="B495" s="182" t="s">
        <v>57</v>
      </c>
      <c r="C495" s="183" t="s">
        <v>1423</v>
      </c>
      <c r="D495" s="183" t="s">
        <v>1424</v>
      </c>
      <c r="E495" s="183" t="s">
        <v>1425</v>
      </c>
    </row>
    <row r="496" spans="1:5" ht="15" customHeight="1">
      <c r="A496" s="185"/>
      <c r="B496" s="182" t="s">
        <v>61</v>
      </c>
      <c r="C496" s="183" t="s">
        <v>1426</v>
      </c>
      <c r="D496" s="183" t="s">
        <v>1427</v>
      </c>
      <c r="E496" s="183" t="s">
        <v>1428</v>
      </c>
    </row>
    <row r="497" spans="1:5" ht="15" customHeight="1">
      <c r="A497" s="185"/>
      <c r="B497" s="182" t="s">
        <v>65</v>
      </c>
      <c r="C497" s="183" t="s">
        <v>1429</v>
      </c>
      <c r="D497" s="183" t="s">
        <v>1430</v>
      </c>
      <c r="E497" s="183" t="s">
        <v>1431</v>
      </c>
    </row>
    <row r="498" spans="1:5" ht="15" customHeight="1">
      <c r="A498" s="185"/>
      <c r="B498" s="182" t="s">
        <v>69</v>
      </c>
      <c r="C498" s="183" t="s">
        <v>1432</v>
      </c>
      <c r="D498" s="183" t="s">
        <v>1433</v>
      </c>
      <c r="E498" s="183" t="s">
        <v>1434</v>
      </c>
    </row>
    <row r="499" spans="1:5" ht="15" customHeight="1">
      <c r="A499" s="185"/>
      <c r="B499" s="182" t="s">
        <v>73</v>
      </c>
      <c r="C499" s="183" t="s">
        <v>1435</v>
      </c>
      <c r="D499" s="183" t="s">
        <v>1436</v>
      </c>
      <c r="E499" s="183" t="s">
        <v>1437</v>
      </c>
    </row>
    <row r="500" spans="1:5" ht="15" customHeight="1">
      <c r="A500" s="185"/>
      <c r="B500" s="182" t="s">
        <v>77</v>
      </c>
      <c r="C500" s="183" t="s">
        <v>1438</v>
      </c>
      <c r="D500" s="183" t="s">
        <v>1439</v>
      </c>
      <c r="E500" s="183" t="s">
        <v>1440</v>
      </c>
    </row>
    <row r="501" spans="1:5" ht="15" customHeight="1">
      <c r="A501" s="185"/>
      <c r="B501" s="182" t="s">
        <v>81</v>
      </c>
      <c r="C501" s="183" t="s">
        <v>1441</v>
      </c>
      <c r="D501" s="183" t="s">
        <v>1442</v>
      </c>
      <c r="E501" s="183" t="s">
        <v>1443</v>
      </c>
    </row>
    <row r="502" spans="1:5" ht="15" customHeight="1">
      <c r="A502" s="185"/>
      <c r="B502" s="182" t="s">
        <v>85</v>
      </c>
      <c r="C502" s="183" t="s">
        <v>1444</v>
      </c>
      <c r="D502" s="183" t="s">
        <v>1445</v>
      </c>
      <c r="E502" s="183" t="s">
        <v>1446</v>
      </c>
    </row>
    <row r="503" spans="1:5" ht="15" customHeight="1">
      <c r="A503" s="185"/>
      <c r="B503" s="182" t="s">
        <v>89</v>
      </c>
      <c r="C503" s="183" t="s">
        <v>1447</v>
      </c>
      <c r="D503" s="183" t="s">
        <v>1448</v>
      </c>
      <c r="E503" s="183" t="s">
        <v>1449</v>
      </c>
    </row>
    <row r="504" spans="1:5" ht="15" customHeight="1">
      <c r="A504" s="185"/>
      <c r="B504" s="182" t="s">
        <v>93</v>
      </c>
      <c r="C504" s="183" t="s">
        <v>1450</v>
      </c>
      <c r="D504" s="183" t="s">
        <v>1451</v>
      </c>
      <c r="E504" s="183" t="s">
        <v>1452</v>
      </c>
    </row>
    <row r="505" spans="1:5" ht="15" customHeight="1">
      <c r="A505" s="185"/>
      <c r="B505" s="182" t="s">
        <v>97</v>
      </c>
      <c r="C505" s="183" t="s">
        <v>1453</v>
      </c>
      <c r="D505" s="183" t="s">
        <v>1454</v>
      </c>
      <c r="E505" s="183" t="s">
        <v>1455</v>
      </c>
    </row>
    <row r="506" spans="1:5" ht="15" customHeight="1">
      <c r="A506" s="185"/>
      <c r="B506" s="182" t="s">
        <v>101</v>
      </c>
      <c r="C506" s="183" t="s">
        <v>1456</v>
      </c>
      <c r="D506" s="183" t="s">
        <v>1457</v>
      </c>
      <c r="E506" s="183" t="s">
        <v>1458</v>
      </c>
    </row>
    <row r="507" spans="1:5" ht="15" customHeight="1">
      <c r="A507" s="185"/>
      <c r="B507" s="182" t="s">
        <v>105</v>
      </c>
      <c r="C507" s="183" t="s">
        <v>1459</v>
      </c>
      <c r="D507" s="183" t="s">
        <v>1460</v>
      </c>
      <c r="E507" s="183" t="s">
        <v>1461</v>
      </c>
    </row>
    <row r="508" spans="1:5" ht="15" customHeight="1">
      <c r="A508" s="185"/>
      <c r="B508" s="182" t="s">
        <v>109</v>
      </c>
      <c r="C508" s="183" t="s">
        <v>1462</v>
      </c>
      <c r="D508" s="183" t="s">
        <v>1463</v>
      </c>
      <c r="E508" s="183" t="s">
        <v>1464</v>
      </c>
    </row>
    <row r="509" spans="1:5" ht="15" customHeight="1">
      <c r="A509" s="185"/>
      <c r="B509" s="182" t="s">
        <v>113</v>
      </c>
      <c r="C509" s="183" t="s">
        <v>1465</v>
      </c>
      <c r="D509" s="183" t="s">
        <v>1466</v>
      </c>
      <c r="E509" s="183" t="s">
        <v>1467</v>
      </c>
    </row>
    <row r="510" spans="1:5" ht="15" customHeight="1">
      <c r="A510" s="185"/>
      <c r="B510" s="182" t="s">
        <v>117</v>
      </c>
      <c r="C510" s="183" t="s">
        <v>1468</v>
      </c>
      <c r="D510" s="183" t="s">
        <v>1469</v>
      </c>
      <c r="E510" s="183" t="s">
        <v>1470</v>
      </c>
    </row>
    <row r="511" spans="1:5" ht="15" customHeight="1">
      <c r="A511" s="185"/>
      <c r="B511" s="182" t="s">
        <v>121</v>
      </c>
      <c r="C511" s="183" t="s">
        <v>1471</v>
      </c>
      <c r="D511" s="183" t="s">
        <v>1472</v>
      </c>
      <c r="E511" s="183" t="s">
        <v>1473</v>
      </c>
    </row>
    <row r="512" spans="1:5" ht="15" customHeight="1">
      <c r="A512" s="185"/>
      <c r="B512" s="182" t="s">
        <v>125</v>
      </c>
      <c r="C512" s="183" t="s">
        <v>1474</v>
      </c>
      <c r="D512" s="183" t="s">
        <v>1475</v>
      </c>
      <c r="E512" s="183" t="s">
        <v>1476</v>
      </c>
    </row>
    <row r="513" spans="1:5" ht="15" customHeight="1">
      <c r="A513" s="185"/>
      <c r="B513" s="182" t="s">
        <v>129</v>
      </c>
      <c r="C513" s="183" t="s">
        <v>1477</v>
      </c>
      <c r="D513" s="183" t="s">
        <v>1478</v>
      </c>
      <c r="E513" s="183" t="s">
        <v>1479</v>
      </c>
    </row>
    <row r="514" spans="1:5" ht="15" customHeight="1">
      <c r="A514" s="185"/>
      <c r="B514" s="182" t="s">
        <v>133</v>
      </c>
      <c r="C514" s="183" t="s">
        <v>1480</v>
      </c>
      <c r="D514" s="183" t="s">
        <v>1481</v>
      </c>
      <c r="E514" s="183" t="s">
        <v>1482</v>
      </c>
    </row>
    <row r="515" spans="1:5" ht="15" customHeight="1">
      <c r="A515" s="185"/>
      <c r="B515" s="182" t="s">
        <v>137</v>
      </c>
      <c r="C515" s="183" t="s">
        <v>1483</v>
      </c>
      <c r="D515" s="183" t="s">
        <v>1484</v>
      </c>
      <c r="E515" s="183" t="s">
        <v>1485</v>
      </c>
    </row>
    <row r="516" spans="1:5" ht="15" customHeight="1">
      <c r="A516" s="185"/>
      <c r="B516" s="182" t="s">
        <v>141</v>
      </c>
      <c r="C516" s="183" t="s">
        <v>1486</v>
      </c>
      <c r="D516" s="183" t="s">
        <v>1487</v>
      </c>
      <c r="E516" s="183" t="s">
        <v>1488</v>
      </c>
    </row>
    <row r="517" spans="1:5" ht="15" customHeight="1">
      <c r="A517" s="185"/>
      <c r="B517" s="182" t="s">
        <v>145</v>
      </c>
      <c r="C517" s="183" t="s">
        <v>1489</v>
      </c>
      <c r="D517" s="183" t="s">
        <v>1490</v>
      </c>
      <c r="E517" s="183" t="s">
        <v>1491</v>
      </c>
    </row>
    <row r="518" spans="1:5" ht="15" customHeight="1">
      <c r="A518" s="185"/>
      <c r="B518" s="182" t="s">
        <v>149</v>
      </c>
      <c r="C518" s="183" t="s">
        <v>1492</v>
      </c>
      <c r="D518" s="183" t="s">
        <v>1493</v>
      </c>
      <c r="E518" s="183" t="s">
        <v>1494</v>
      </c>
    </row>
    <row r="519" spans="1:5" ht="15" customHeight="1">
      <c r="A519" s="185"/>
      <c r="B519" s="182" t="s">
        <v>153</v>
      </c>
      <c r="C519" s="183" t="s">
        <v>1495</v>
      </c>
      <c r="D519" s="183" t="s">
        <v>1496</v>
      </c>
      <c r="E519" s="183" t="s">
        <v>1497</v>
      </c>
    </row>
    <row r="520" spans="1:5" ht="15" customHeight="1">
      <c r="A520" s="185"/>
      <c r="B520" s="182" t="s">
        <v>157</v>
      </c>
      <c r="C520" s="183" t="s">
        <v>1498</v>
      </c>
      <c r="D520" s="183" t="s">
        <v>1499</v>
      </c>
      <c r="E520" s="183" t="s">
        <v>1500</v>
      </c>
    </row>
    <row r="521" spans="1:5" ht="15" customHeight="1">
      <c r="A521" s="185"/>
      <c r="B521" s="182" t="s">
        <v>161</v>
      </c>
      <c r="C521" s="183" t="s">
        <v>1501</v>
      </c>
      <c r="D521" s="183" t="s">
        <v>1502</v>
      </c>
      <c r="E521" s="183" t="s">
        <v>1503</v>
      </c>
    </row>
    <row r="522" spans="1:5" ht="15" customHeight="1">
      <c r="A522" s="185"/>
      <c r="B522" s="182" t="s">
        <v>165</v>
      </c>
      <c r="C522" s="183" t="s">
        <v>1504</v>
      </c>
      <c r="D522" s="183" t="s">
        <v>1505</v>
      </c>
      <c r="E522" s="183" t="s">
        <v>1506</v>
      </c>
    </row>
    <row r="523" spans="1:5" ht="15" customHeight="1">
      <c r="A523" s="185"/>
      <c r="B523" s="182" t="s">
        <v>169</v>
      </c>
      <c r="C523" s="183" t="s">
        <v>1507</v>
      </c>
      <c r="D523" s="183" t="s">
        <v>1508</v>
      </c>
      <c r="E523" s="183" t="s">
        <v>1509</v>
      </c>
    </row>
    <row r="524" spans="1:5" ht="15" customHeight="1">
      <c r="A524" s="185"/>
      <c r="B524" s="182" t="s">
        <v>173</v>
      </c>
      <c r="C524" s="183" t="s">
        <v>1510</v>
      </c>
      <c r="D524" s="183" t="s">
        <v>1511</v>
      </c>
      <c r="E524" s="183" t="s">
        <v>1512</v>
      </c>
    </row>
    <row r="525" spans="1:5" ht="15" customHeight="1">
      <c r="A525" s="185"/>
      <c r="B525" s="182" t="s">
        <v>177</v>
      </c>
      <c r="C525" s="183" t="s">
        <v>1513</v>
      </c>
      <c r="D525" s="183" t="s">
        <v>1514</v>
      </c>
      <c r="E525" s="183" t="s">
        <v>1515</v>
      </c>
    </row>
    <row r="526" spans="1:5" ht="15" customHeight="1">
      <c r="A526" s="185"/>
      <c r="B526" s="182" t="s">
        <v>181</v>
      </c>
      <c r="C526" s="183" t="s">
        <v>1516</v>
      </c>
      <c r="D526" s="183" t="s">
        <v>1517</v>
      </c>
      <c r="E526" s="183" t="s">
        <v>1518</v>
      </c>
    </row>
    <row r="527" spans="1:5" ht="15" customHeight="1">
      <c r="A527" s="185"/>
      <c r="B527" s="182" t="s">
        <v>185</v>
      </c>
      <c r="C527" s="183" t="s">
        <v>1519</v>
      </c>
      <c r="D527" s="183" t="s">
        <v>1520</v>
      </c>
      <c r="E527" s="183" t="s">
        <v>1521</v>
      </c>
    </row>
    <row r="528" spans="1:5" ht="15" customHeight="1">
      <c r="A528" s="185"/>
      <c r="B528" s="182" t="s">
        <v>189</v>
      </c>
      <c r="C528" s="183" t="s">
        <v>1522</v>
      </c>
      <c r="D528" s="183" t="s">
        <v>1523</v>
      </c>
      <c r="E528" s="183" t="s">
        <v>1524</v>
      </c>
    </row>
    <row r="529" spans="1:5" ht="15" customHeight="1">
      <c r="A529" s="185"/>
      <c r="B529" s="182" t="s">
        <v>193</v>
      </c>
      <c r="C529" s="183" t="s">
        <v>1525</v>
      </c>
      <c r="D529" s="183" t="s">
        <v>1526</v>
      </c>
      <c r="E529" s="183" t="s">
        <v>1527</v>
      </c>
    </row>
    <row r="530" spans="1:5" ht="15" customHeight="1">
      <c r="A530" s="185"/>
      <c r="B530" s="182" t="s">
        <v>197</v>
      </c>
      <c r="C530" s="183" t="s">
        <v>1528</v>
      </c>
      <c r="D530" s="183" t="s">
        <v>1529</v>
      </c>
      <c r="E530" s="183" t="s">
        <v>1530</v>
      </c>
    </row>
    <row r="531" spans="1:5" ht="15" customHeight="1">
      <c r="A531" s="185"/>
      <c r="B531" s="182" t="s">
        <v>201</v>
      </c>
      <c r="C531" s="183" t="s">
        <v>1531</v>
      </c>
      <c r="D531" s="183" t="s">
        <v>1532</v>
      </c>
      <c r="E531" s="183" t="s">
        <v>1533</v>
      </c>
    </row>
    <row r="532" spans="1:5" ht="15" customHeight="1">
      <c r="A532" s="185"/>
      <c r="B532" s="182" t="s">
        <v>205</v>
      </c>
      <c r="C532" s="183" t="s">
        <v>1534</v>
      </c>
      <c r="D532" s="183" t="s">
        <v>1535</v>
      </c>
      <c r="E532" s="183" t="s">
        <v>1536</v>
      </c>
    </row>
    <row r="533" spans="1:5" ht="15" customHeight="1">
      <c r="A533" s="185"/>
      <c r="B533" s="182" t="s">
        <v>209</v>
      </c>
      <c r="C533" s="183" t="s">
        <v>1537</v>
      </c>
      <c r="D533" s="183" t="s">
        <v>1538</v>
      </c>
      <c r="E533" s="183" t="s">
        <v>1539</v>
      </c>
    </row>
    <row r="534" spans="1:5" ht="15" customHeight="1">
      <c r="A534" s="185"/>
      <c r="B534" s="182" t="s">
        <v>213</v>
      </c>
      <c r="C534" s="183" t="s">
        <v>1540</v>
      </c>
      <c r="D534" s="183" t="s">
        <v>1541</v>
      </c>
      <c r="E534" s="183" t="s">
        <v>1542</v>
      </c>
    </row>
    <row r="535" spans="1:5" ht="15" customHeight="1">
      <c r="A535" s="185"/>
      <c r="B535" s="182" t="s">
        <v>217</v>
      </c>
      <c r="C535" s="183" t="s">
        <v>1543</v>
      </c>
      <c r="D535" s="183" t="s">
        <v>1544</v>
      </c>
      <c r="E535" s="183" t="s">
        <v>1545</v>
      </c>
    </row>
    <row r="536" spans="1:5" ht="15" customHeight="1">
      <c r="A536" s="185"/>
      <c r="B536" s="182" t="s">
        <v>221</v>
      </c>
      <c r="C536" s="183" t="s">
        <v>1546</v>
      </c>
      <c r="D536" s="183" t="s">
        <v>1547</v>
      </c>
      <c r="E536" s="183" t="s">
        <v>1548</v>
      </c>
    </row>
    <row r="537" spans="1:5" ht="15" customHeight="1">
      <c r="A537" s="185"/>
      <c r="B537" s="182" t="s">
        <v>225</v>
      </c>
      <c r="C537" s="183" t="s">
        <v>1549</v>
      </c>
      <c r="D537" s="183" t="s">
        <v>1550</v>
      </c>
      <c r="E537" s="183" t="s">
        <v>1551</v>
      </c>
    </row>
    <row r="538" spans="1:5" ht="15" customHeight="1">
      <c r="A538" s="185"/>
      <c r="B538" s="182" t="s">
        <v>229</v>
      </c>
      <c r="C538" s="183" t="s">
        <v>1552</v>
      </c>
      <c r="D538" s="183" t="s">
        <v>1553</v>
      </c>
      <c r="E538" s="183" t="s">
        <v>1554</v>
      </c>
    </row>
    <row r="539" spans="1:5" ht="15" customHeight="1">
      <c r="A539" s="185"/>
      <c r="B539" s="182" t="s">
        <v>233</v>
      </c>
      <c r="C539" s="183" t="s">
        <v>1555</v>
      </c>
      <c r="D539" s="183" t="s">
        <v>1556</v>
      </c>
      <c r="E539" s="183" t="s">
        <v>1557</v>
      </c>
    </row>
    <row r="540" spans="1:5" ht="15" customHeight="1">
      <c r="A540" s="185"/>
      <c r="B540" s="182" t="s">
        <v>237</v>
      </c>
      <c r="C540" s="183" t="s">
        <v>1558</v>
      </c>
      <c r="D540" s="183" t="s">
        <v>1559</v>
      </c>
      <c r="E540" s="183" t="s">
        <v>1560</v>
      </c>
    </row>
    <row r="541" spans="1:5" ht="15" customHeight="1">
      <c r="A541" s="185"/>
      <c r="B541" s="182" t="s">
        <v>241</v>
      </c>
      <c r="C541" s="183" t="s">
        <v>1561</v>
      </c>
      <c r="D541" s="183" t="s">
        <v>1562</v>
      </c>
      <c r="E541" s="183" t="s">
        <v>1563</v>
      </c>
    </row>
    <row r="542" spans="1:5" ht="15" customHeight="1">
      <c r="A542" s="185"/>
      <c r="B542" s="182" t="s">
        <v>245</v>
      </c>
      <c r="C542" s="183" t="s">
        <v>1564</v>
      </c>
      <c r="D542" s="183" t="s">
        <v>1565</v>
      </c>
      <c r="E542" s="183" t="s">
        <v>1566</v>
      </c>
    </row>
    <row r="543" spans="1:5" ht="15" customHeight="1">
      <c r="A543" s="185"/>
      <c r="B543" s="182" t="s">
        <v>249</v>
      </c>
      <c r="C543" s="183" t="s">
        <v>1567</v>
      </c>
      <c r="D543" s="183" t="s">
        <v>1568</v>
      </c>
      <c r="E543" s="183" t="s">
        <v>1569</v>
      </c>
    </row>
    <row r="544" spans="1:5" ht="15" customHeight="1">
      <c r="A544" s="185"/>
      <c r="B544" s="182" t="s">
        <v>253</v>
      </c>
      <c r="C544" s="183" t="s">
        <v>1570</v>
      </c>
      <c r="D544" s="183" t="s">
        <v>1571</v>
      </c>
      <c r="E544" s="183" t="s">
        <v>1572</v>
      </c>
    </row>
    <row r="545" spans="1:5" ht="15" customHeight="1">
      <c r="A545" s="185"/>
      <c r="B545" s="182" t="s">
        <v>257</v>
      </c>
      <c r="C545" s="183" t="s">
        <v>1573</v>
      </c>
      <c r="D545" s="183" t="s">
        <v>1574</v>
      </c>
      <c r="E545" s="183" t="s">
        <v>1575</v>
      </c>
    </row>
    <row r="546" spans="1:5" ht="15" customHeight="1">
      <c r="A546" s="185"/>
      <c r="B546" s="182" t="s">
        <v>261</v>
      </c>
      <c r="C546" s="183" t="s">
        <v>1576</v>
      </c>
      <c r="D546" s="183" t="s">
        <v>1577</v>
      </c>
      <c r="E546" s="183" t="s">
        <v>1578</v>
      </c>
    </row>
    <row r="547" spans="1:5" ht="15" customHeight="1">
      <c r="A547" s="185"/>
      <c r="B547" s="182" t="s">
        <v>265</v>
      </c>
      <c r="C547" s="183" t="s">
        <v>1579</v>
      </c>
      <c r="D547" s="183" t="s">
        <v>1580</v>
      </c>
      <c r="E547" s="183" t="s">
        <v>1581</v>
      </c>
    </row>
    <row r="548" spans="1:5" ht="15" customHeight="1">
      <c r="A548" s="185"/>
      <c r="B548" s="182" t="s">
        <v>269</v>
      </c>
      <c r="C548" s="183" t="s">
        <v>1582</v>
      </c>
      <c r="D548" s="183" t="s">
        <v>1583</v>
      </c>
      <c r="E548" s="183" t="s">
        <v>1584</v>
      </c>
    </row>
    <row r="549" spans="1:5" ht="15" customHeight="1">
      <c r="A549" s="185"/>
      <c r="B549" s="182" t="s">
        <v>273</v>
      </c>
      <c r="C549" s="183" t="s">
        <v>1585</v>
      </c>
      <c r="D549" s="183" t="s">
        <v>1586</v>
      </c>
      <c r="E549" s="183" t="s">
        <v>1587</v>
      </c>
    </row>
    <row r="550" spans="1:5" ht="15" customHeight="1">
      <c r="A550" s="185"/>
      <c r="B550" s="182" t="s">
        <v>277</v>
      </c>
      <c r="C550" s="183" t="s">
        <v>1588</v>
      </c>
      <c r="D550" s="183" t="s">
        <v>1589</v>
      </c>
      <c r="E550" s="183" t="s">
        <v>1590</v>
      </c>
    </row>
    <row r="551" spans="1:5" ht="15" customHeight="1">
      <c r="A551" s="185"/>
      <c r="B551" s="182" t="s">
        <v>281</v>
      </c>
      <c r="C551" s="183" t="s">
        <v>1591</v>
      </c>
      <c r="D551" s="183" t="s">
        <v>1592</v>
      </c>
      <c r="E551" s="183" t="s">
        <v>1593</v>
      </c>
    </row>
    <row r="552" spans="1:5" ht="15" customHeight="1">
      <c r="A552" s="185"/>
      <c r="B552" s="182" t="s">
        <v>285</v>
      </c>
      <c r="C552" s="183" t="s">
        <v>1594</v>
      </c>
      <c r="D552" s="183" t="s">
        <v>1595</v>
      </c>
      <c r="E552" s="183" t="s">
        <v>1596</v>
      </c>
    </row>
    <row r="553" spans="1:5" ht="15" customHeight="1">
      <c r="A553" s="185"/>
      <c r="B553" s="182" t="s">
        <v>289</v>
      </c>
      <c r="C553" s="183" t="s">
        <v>1597</v>
      </c>
      <c r="D553" s="183" t="s">
        <v>1598</v>
      </c>
      <c r="E553" s="183" t="s">
        <v>1599</v>
      </c>
    </row>
    <row r="554" spans="1:5" ht="15" customHeight="1">
      <c r="A554" s="185"/>
      <c r="B554" s="182" t="s">
        <v>293</v>
      </c>
      <c r="C554" s="183" t="s">
        <v>1600</v>
      </c>
      <c r="D554" s="183" t="s">
        <v>1601</v>
      </c>
      <c r="E554" s="183" t="s">
        <v>1602</v>
      </c>
    </row>
    <row r="555" spans="1:5" ht="15" customHeight="1">
      <c r="A555" s="185"/>
      <c r="B555" s="182" t="s">
        <v>297</v>
      </c>
      <c r="C555" s="183" t="s">
        <v>1603</v>
      </c>
      <c r="D555" s="183" t="s">
        <v>1604</v>
      </c>
      <c r="E555" s="183" t="s">
        <v>1605</v>
      </c>
    </row>
    <row r="556" spans="1:5" ht="15" customHeight="1">
      <c r="A556" s="185"/>
      <c r="B556" s="182" t="s">
        <v>301</v>
      </c>
      <c r="C556" s="183" t="s">
        <v>1606</v>
      </c>
      <c r="D556" s="183" t="s">
        <v>1607</v>
      </c>
      <c r="E556" s="183" t="s">
        <v>1608</v>
      </c>
    </row>
    <row r="557" spans="1:5" ht="15" customHeight="1">
      <c r="A557" s="185"/>
      <c r="B557" s="182" t="s">
        <v>305</v>
      </c>
      <c r="C557" s="183" t="s">
        <v>1609</v>
      </c>
      <c r="D557" s="183" t="s">
        <v>1610</v>
      </c>
      <c r="E557" s="183" t="s">
        <v>1611</v>
      </c>
    </row>
    <row r="558" spans="1:5" ht="15" customHeight="1">
      <c r="A558" s="185"/>
      <c r="B558" s="182" t="s">
        <v>309</v>
      </c>
      <c r="C558" s="183" t="s">
        <v>1612</v>
      </c>
      <c r="D558" s="183" t="s">
        <v>1613</v>
      </c>
      <c r="E558" s="183" t="s">
        <v>1614</v>
      </c>
    </row>
    <row r="559" spans="1:5" ht="15" customHeight="1">
      <c r="A559" s="185"/>
      <c r="B559" s="182" t="s">
        <v>313</v>
      </c>
      <c r="C559" s="183" t="s">
        <v>1615</v>
      </c>
      <c r="D559" s="183" t="s">
        <v>1616</v>
      </c>
      <c r="E559" s="183" t="s">
        <v>1617</v>
      </c>
    </row>
    <row r="560" spans="1:5" ht="15" customHeight="1">
      <c r="A560" s="185"/>
      <c r="B560" s="182" t="s">
        <v>317</v>
      </c>
      <c r="C560" s="183" t="s">
        <v>1618</v>
      </c>
      <c r="D560" s="183" t="s">
        <v>1619</v>
      </c>
      <c r="E560" s="183" t="s">
        <v>1620</v>
      </c>
    </row>
    <row r="561" spans="1:5" ht="15" customHeight="1">
      <c r="A561" s="185"/>
      <c r="B561" s="182" t="s">
        <v>321</v>
      </c>
      <c r="C561" s="183" t="s">
        <v>1621</v>
      </c>
      <c r="D561" s="183" t="s">
        <v>1622</v>
      </c>
      <c r="E561" s="183" t="s">
        <v>1623</v>
      </c>
    </row>
    <row r="562" spans="1:5" ht="15" customHeight="1">
      <c r="A562" s="185"/>
      <c r="B562" s="182" t="s">
        <v>325</v>
      </c>
      <c r="C562" s="183" t="s">
        <v>1624</v>
      </c>
      <c r="D562" s="183" t="s">
        <v>1625</v>
      </c>
      <c r="E562" s="183" t="s">
        <v>1626</v>
      </c>
    </row>
    <row r="563" spans="1:5" ht="15" customHeight="1">
      <c r="A563" s="185"/>
      <c r="B563" s="182" t="s">
        <v>329</v>
      </c>
      <c r="C563" s="183" t="s">
        <v>1627</v>
      </c>
      <c r="D563" s="183" t="s">
        <v>1628</v>
      </c>
      <c r="E563" s="183" t="s">
        <v>1629</v>
      </c>
    </row>
    <row r="564" spans="1:5" ht="15" customHeight="1">
      <c r="A564" s="185"/>
      <c r="B564" s="182" t="s">
        <v>333</v>
      </c>
      <c r="C564" s="183" t="s">
        <v>1630</v>
      </c>
      <c r="D564" s="183" t="s">
        <v>1631</v>
      </c>
      <c r="E564" s="183" t="s">
        <v>1632</v>
      </c>
    </row>
    <row r="565" spans="1:5" ht="15" customHeight="1">
      <c r="A565" s="185"/>
      <c r="B565" s="182" t="s">
        <v>337</v>
      </c>
      <c r="C565" s="183" t="s">
        <v>1633</v>
      </c>
      <c r="D565" s="183" t="s">
        <v>1634</v>
      </c>
      <c r="E565" s="183" t="s">
        <v>1635</v>
      </c>
    </row>
    <row r="566" spans="1:5" ht="15" customHeight="1">
      <c r="A566" s="185"/>
      <c r="B566" s="182" t="s">
        <v>341</v>
      </c>
      <c r="C566" s="183" t="s">
        <v>1636</v>
      </c>
      <c r="D566" s="183" t="s">
        <v>1637</v>
      </c>
      <c r="E566" s="183" t="s">
        <v>1638</v>
      </c>
    </row>
    <row r="567" spans="1:5" ht="15" customHeight="1">
      <c r="A567" s="185"/>
      <c r="B567" s="182" t="s">
        <v>345</v>
      </c>
      <c r="C567" s="183" t="s">
        <v>346</v>
      </c>
      <c r="D567" s="183" t="s">
        <v>346</v>
      </c>
      <c r="E567" s="183" t="s">
        <v>346</v>
      </c>
    </row>
    <row r="568" spans="1:5" ht="15" customHeight="1">
      <c r="A568" s="185"/>
      <c r="B568" s="182" t="s">
        <v>347</v>
      </c>
      <c r="C568" s="183" t="s">
        <v>346</v>
      </c>
      <c r="D568" s="183" t="s">
        <v>346</v>
      </c>
      <c r="E568" s="183" t="s">
        <v>346</v>
      </c>
    </row>
    <row r="569" spans="1:5" ht="15" customHeight="1">
      <c r="A569" s="185"/>
      <c r="B569" s="182" t="s">
        <v>348</v>
      </c>
      <c r="C569" s="183" t="s">
        <v>349</v>
      </c>
      <c r="D569" s="183" t="s">
        <v>350</v>
      </c>
      <c r="E569" s="183" t="s">
        <v>351</v>
      </c>
    </row>
    <row r="570" spans="1:5" ht="15" customHeight="1">
      <c r="A570" s="185"/>
      <c r="B570" s="182" t="s">
        <v>352</v>
      </c>
      <c r="C570" s="183" t="s">
        <v>353</v>
      </c>
      <c r="D570" s="183" t="s">
        <v>354</v>
      </c>
      <c r="E570" s="183" t="s">
        <v>355</v>
      </c>
    </row>
    <row r="571" spans="1:5" ht="15" customHeight="1">
      <c r="A571" s="185"/>
      <c r="B571" s="182" t="s">
        <v>356</v>
      </c>
      <c r="C571" s="183" t="s">
        <v>357</v>
      </c>
      <c r="D571" s="183" t="s">
        <v>358</v>
      </c>
      <c r="E571" s="183" t="s">
        <v>359</v>
      </c>
    </row>
    <row r="572" spans="1:5" ht="15" customHeight="1">
      <c r="A572" s="185"/>
      <c r="B572" s="182" t="s">
        <v>360</v>
      </c>
      <c r="C572" s="183" t="s">
        <v>361</v>
      </c>
      <c r="D572" s="183" t="s">
        <v>362</v>
      </c>
      <c r="E572" s="183" t="s">
        <v>363</v>
      </c>
    </row>
    <row r="573" spans="1:5" ht="15" customHeight="1">
      <c r="A573" s="185"/>
      <c r="B573" s="182" t="s">
        <v>364</v>
      </c>
      <c r="C573" s="183" t="s">
        <v>365</v>
      </c>
      <c r="D573" s="183" t="s">
        <v>366</v>
      </c>
      <c r="E573" s="183" t="s">
        <v>367</v>
      </c>
    </row>
    <row r="574" spans="1:5" ht="15" customHeight="1">
      <c r="A574" s="185"/>
      <c r="B574" s="182" t="s">
        <v>368</v>
      </c>
      <c r="C574" s="183" t="s">
        <v>369</v>
      </c>
      <c r="D574" s="183" t="s">
        <v>370</v>
      </c>
      <c r="E574" s="183" t="s">
        <v>371</v>
      </c>
    </row>
    <row r="575" spans="1:5" ht="15" customHeight="1">
      <c r="A575" s="185"/>
      <c r="B575" s="182" t="s">
        <v>372</v>
      </c>
      <c r="C575" s="183" t="s">
        <v>373</v>
      </c>
      <c r="D575" s="183" t="s">
        <v>373</v>
      </c>
      <c r="E575" s="183" t="s">
        <v>373</v>
      </c>
    </row>
    <row r="576" spans="1:5" ht="15" customHeight="1">
      <c r="A576" s="185"/>
      <c r="B576" s="182" t="s">
        <v>374</v>
      </c>
      <c r="C576" s="183" t="s">
        <v>373</v>
      </c>
      <c r="D576" s="183" t="s">
        <v>373</v>
      </c>
      <c r="E576" s="183" t="s">
        <v>373</v>
      </c>
    </row>
    <row r="577" spans="1:5" ht="15" customHeight="1">
      <c r="A577" s="185"/>
      <c r="B577" s="182" t="s">
        <v>375</v>
      </c>
      <c r="C577" s="183" t="s">
        <v>376</v>
      </c>
      <c r="D577" s="183" t="s">
        <v>376</v>
      </c>
      <c r="E577" s="183" t="s">
        <v>376</v>
      </c>
    </row>
    <row r="578" spans="1:5" ht="15" customHeight="1">
      <c r="A578" s="186"/>
      <c r="B578" s="182" t="s">
        <v>377</v>
      </c>
      <c r="C578" s="183" t="s">
        <v>376</v>
      </c>
      <c r="D578" s="183" t="s">
        <v>376</v>
      </c>
      <c r="E578" s="183" t="s">
        <v>376</v>
      </c>
    </row>
  </sheetData>
  <sheetProtection selectLockedCells="1" selectUnlockedCells="1"/>
  <mergeCells count="8">
    <mergeCell ref="A1:B1"/>
    <mergeCell ref="C1:E1"/>
    <mergeCell ref="A3:A98"/>
    <mergeCell ref="A99:A194"/>
    <mergeCell ref="A195:A290"/>
    <mergeCell ref="A291:A386"/>
    <mergeCell ref="A387:A482"/>
    <mergeCell ref="A483:A578"/>
  </mergeCells>
  <dataValidations count="3">
    <dataValidation type="list" allowBlank="1" showInputMessage="1" showErrorMessage="1" sqref="H3">
      <formula1>$H$1:$H$2</formula1>
    </dataValidation>
    <dataValidation type="list" allowBlank="1" showInputMessage="1" showErrorMessage="1" sqref="H7">
      <formula1>$H$5:$H$6</formula1>
    </dataValidation>
    <dataValidation type="list" allowBlank="1" showInputMessage="1" showErrorMessage="1" sqref="H15">
      <formula1>$H$9:$H$14</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578"/>
  <sheetViews>
    <sheetView workbookViewId="0" topLeftCell="A1">
      <pane ySplit="2" topLeftCell="A3" activePane="bottomLeft" state="frozen"/>
      <selection pane="bottomLeft" activeCell="D3" sqref="D3:F578"/>
    </sheetView>
  </sheetViews>
  <sheetFormatPr defaultColWidth="9.00390625" defaultRowHeight="12.75"/>
  <cols>
    <col min="1" max="1" width="7.421875" style="0" customWidth="1"/>
    <col min="2" max="2" width="16.421875" style="0" customWidth="1"/>
    <col min="3" max="3" width="5.140625" style="160" customWidth="1"/>
    <col min="4" max="15" width="6.7109375" style="0" customWidth="1"/>
    <col min="16" max="16" width="8.7109375" style="125" customWidth="1"/>
    <col min="17" max="17" width="15.7109375" style="0" customWidth="1"/>
    <col min="18" max="27" width="5.7109375" style="0" customWidth="1"/>
    <col min="28" max="29" width="6.7109375" style="0" customWidth="1"/>
  </cols>
  <sheetData>
    <row r="1" spans="1:29" ht="16.5">
      <c r="A1" s="68" t="s">
        <v>3</v>
      </c>
      <c r="B1" s="68" t="s">
        <v>7</v>
      </c>
      <c r="C1" s="68" t="s">
        <v>1639</v>
      </c>
      <c r="D1" s="29" t="str">
        <f>Results!D2</f>
        <v>Test Sample</v>
      </c>
      <c r="E1" s="29"/>
      <c r="F1" s="29"/>
      <c r="G1" s="29"/>
      <c r="H1" s="29"/>
      <c r="I1" s="29"/>
      <c r="J1" s="29"/>
      <c r="K1" s="29"/>
      <c r="L1" s="29"/>
      <c r="M1" s="29"/>
      <c r="N1" s="23"/>
      <c r="O1" s="23"/>
      <c r="P1" s="171"/>
      <c r="Q1" s="67" t="s">
        <v>1640</v>
      </c>
      <c r="R1" s="104" t="s">
        <v>1641</v>
      </c>
      <c r="S1" s="105"/>
      <c r="T1" s="105"/>
      <c r="U1" s="105"/>
      <c r="V1" s="105"/>
      <c r="W1" s="105"/>
      <c r="X1" s="105"/>
      <c r="Y1" s="105"/>
      <c r="Z1" s="105"/>
      <c r="AA1" s="132"/>
      <c r="AB1" s="67" t="s">
        <v>1642</v>
      </c>
      <c r="AC1" s="67" t="s">
        <v>1643</v>
      </c>
    </row>
    <row r="2" spans="1:29" ht="12.75">
      <c r="A2" s="68"/>
      <c r="B2" s="68"/>
      <c r="C2" s="68"/>
      <c r="D2" s="33" t="s">
        <v>1644</v>
      </c>
      <c r="E2" s="33" t="s">
        <v>1645</v>
      </c>
      <c r="F2" s="33" t="s">
        <v>1646</v>
      </c>
      <c r="G2" s="33" t="s">
        <v>1647</v>
      </c>
      <c r="H2" s="33" t="s">
        <v>1648</v>
      </c>
      <c r="I2" s="33" t="s">
        <v>1649</v>
      </c>
      <c r="J2" s="33" t="s">
        <v>1650</v>
      </c>
      <c r="K2" s="33" t="s">
        <v>1651</v>
      </c>
      <c r="L2" s="33" t="s">
        <v>1652</v>
      </c>
      <c r="M2" s="33" t="s">
        <v>1653</v>
      </c>
      <c r="N2" s="29" t="s">
        <v>1642</v>
      </c>
      <c r="O2" s="29" t="s">
        <v>1654</v>
      </c>
      <c r="P2" s="172"/>
      <c r="Q2" s="79"/>
      <c r="R2" s="33" t="s">
        <v>1644</v>
      </c>
      <c r="S2" s="33" t="s">
        <v>1645</v>
      </c>
      <c r="T2" s="33" t="s">
        <v>1646</v>
      </c>
      <c r="U2" s="33" t="s">
        <v>1647</v>
      </c>
      <c r="V2" s="33" t="s">
        <v>1648</v>
      </c>
      <c r="W2" s="33" t="s">
        <v>1649</v>
      </c>
      <c r="X2" s="33" t="s">
        <v>1650</v>
      </c>
      <c r="Y2" s="33" t="s">
        <v>1651</v>
      </c>
      <c r="Z2" s="33" t="s">
        <v>1652</v>
      </c>
      <c r="AA2" s="33" t="s">
        <v>1653</v>
      </c>
      <c r="AB2" s="79"/>
      <c r="AC2" s="79"/>
    </row>
    <row r="3" spans="1:29" ht="12.75" customHeight="1">
      <c r="A3" s="98" t="str">
        <f>'Gene Table'!A3</f>
        <v>Plate 1</v>
      </c>
      <c r="B3" s="37" t="str">
        <f>IF('Gene Table'!E3="","blank",'Gene Table'!E3)</f>
        <v>BRCA2</v>
      </c>
      <c r="C3" s="161" t="s">
        <v>9</v>
      </c>
      <c r="D3" s="162"/>
      <c r="E3" s="162"/>
      <c r="F3" s="162"/>
      <c r="G3" s="162"/>
      <c r="H3" s="162"/>
      <c r="I3" s="162"/>
      <c r="J3" s="162"/>
      <c r="K3" s="162"/>
      <c r="L3" s="162"/>
      <c r="M3" s="162"/>
      <c r="N3" s="164" t="e">
        <f>AVERAGE(Calculations!D4:M4)</f>
        <v>#DIV/0!</v>
      </c>
      <c r="O3" s="164" t="e">
        <f>STDEV(Calculations!D4:M4)</f>
        <v>#DIV/0!</v>
      </c>
      <c r="Q3" s="165" t="s">
        <v>1655</v>
      </c>
      <c r="R3" s="37" t="str">
        <f aca="true" t="shared" si="0" ref="R3:AA3">IF(COUNTIF(D$3:D$578,"&lt;35")=0,"",COUNTIF(D$3:D$578,"&lt;25"))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7" t="e">
        <f aca="true" t="shared" si="1" ref="AB3:AB6">AVERAGE(R3:AA3)</f>
        <v>#DIV/0!</v>
      </c>
      <c r="AC3" s="168" t="e">
        <f aca="true" t="shared" si="2" ref="AC3:AC6">STDEV(R3:AA3)</f>
        <v>#DIV/0!</v>
      </c>
    </row>
    <row r="4" spans="1:29" ht="12.75">
      <c r="A4" s="98"/>
      <c r="B4" s="37" t="str">
        <f>IF('Gene Table'!E4="","blank",'Gene Table'!E4)</f>
        <v>TP53</v>
      </c>
      <c r="C4" s="161" t="s">
        <v>13</v>
      </c>
      <c r="D4" s="162"/>
      <c r="E4" s="162"/>
      <c r="F4" s="162"/>
      <c r="G4" s="162"/>
      <c r="H4" s="162"/>
      <c r="I4" s="162"/>
      <c r="J4" s="162"/>
      <c r="K4" s="162"/>
      <c r="L4" s="162"/>
      <c r="M4" s="162"/>
      <c r="N4" s="164" t="e">
        <f>AVERAGE(Calculations!D5:M5)</f>
        <v>#DIV/0!</v>
      </c>
      <c r="O4" s="164" t="e">
        <f>STDEV(Calculations!D5:M5)</f>
        <v>#DIV/0!</v>
      </c>
      <c r="P4" s="173"/>
      <c r="Q4" s="165" t="s">
        <v>1656</v>
      </c>
      <c r="R4" s="37" t="str">
        <f aca="true" t="shared" si="3" ref="R4:AA4">IF(COUNTIF(D$3:D$578,"&lt;35")=0,"",COUNTIF(D$3:D$578,"&lt;30")-R3)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7" t="e">
        <f t="shared" si="1"/>
        <v>#DIV/0!</v>
      </c>
      <c r="AC4" s="168" t="e">
        <f t="shared" si="2"/>
        <v>#DIV/0!</v>
      </c>
    </row>
    <row r="5" spans="1:29" ht="12.75">
      <c r="A5" s="98"/>
      <c r="B5" s="37" t="str">
        <f>IF('Gene Table'!E5="","blank",'Gene Table'!E5)</f>
        <v>CHEK2</v>
      </c>
      <c r="C5" s="161" t="s">
        <v>17</v>
      </c>
      <c r="D5" s="162"/>
      <c r="E5" s="162"/>
      <c r="F5" s="162"/>
      <c r="G5" s="162"/>
      <c r="H5" s="162"/>
      <c r="I5" s="162"/>
      <c r="J5" s="162"/>
      <c r="K5" s="162"/>
      <c r="L5" s="162"/>
      <c r="M5" s="162"/>
      <c r="N5" s="164" t="e">
        <f>AVERAGE(Calculations!D6:M6)</f>
        <v>#DIV/0!</v>
      </c>
      <c r="O5" s="164" t="e">
        <f>STDEV(Calculations!D6:M6)</f>
        <v>#DIV/0!</v>
      </c>
      <c r="Q5" s="165" t="s">
        <v>1657</v>
      </c>
      <c r="R5" s="37" t="str">
        <f aca="true" t="shared" si="4" ref="R5:AA5">IF(COUNTIF(D$3:D$578,"&lt;35")=0,"",COUNTIF(D$3:D$578,"&lt;35")-SUM(R3:R4))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7" t="e">
        <f t="shared" si="1"/>
        <v>#DIV/0!</v>
      </c>
      <c r="AC5" s="168" t="e">
        <f t="shared" si="2"/>
        <v>#DIV/0!</v>
      </c>
    </row>
    <row r="6" spans="1:29" ht="12.75">
      <c r="A6" s="98"/>
      <c r="B6" s="37" t="str">
        <f>IF('Gene Table'!E6="","blank",'Gene Table'!E6)</f>
        <v>XRCC1</v>
      </c>
      <c r="C6" s="161" t="s">
        <v>21</v>
      </c>
      <c r="D6" s="162"/>
      <c r="E6" s="162"/>
      <c r="F6" s="162"/>
      <c r="G6" s="162"/>
      <c r="H6" s="162"/>
      <c r="I6" s="162"/>
      <c r="J6" s="162"/>
      <c r="K6" s="162"/>
      <c r="L6" s="162"/>
      <c r="M6" s="162"/>
      <c r="N6" s="164" t="e">
        <f>AVERAGE(Calculations!D7:M7)</f>
        <v>#DIV/0!</v>
      </c>
      <c r="O6" s="164" t="e">
        <f>STDEV(Calculations!D7:M7)</f>
        <v>#DIV/0!</v>
      </c>
      <c r="P6" s="173"/>
      <c r="Q6" s="165" t="s">
        <v>1658</v>
      </c>
      <c r="R6" s="37" t="str">
        <f aca="true" t="shared" si="5" ref="R6:AA6">IF(COUNTIF(D$3:D$578,"&lt;40")=0,"",COUNTIF(D$3:D$578,"N/A")+COUNTBLANK(D$3:D$578)+COUNTIF(D$3:D$578,"&gt;=35")+COUNTIF(D$3:D$578,"=0")+COUNTIF(D$3:D$578,"Undetermined"))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7" t="e">
        <f t="shared" si="1"/>
        <v>#DIV/0!</v>
      </c>
      <c r="AC6" s="168" t="e">
        <f t="shared" si="2"/>
        <v>#DIV/0!</v>
      </c>
    </row>
    <row r="7" spans="1:29" ht="16.5">
      <c r="A7" s="98"/>
      <c r="B7" s="37" t="str">
        <f>IF('Gene Table'!E7="","blank",'Gene Table'!E7)</f>
        <v>CYP17A1</v>
      </c>
      <c r="C7" s="161" t="s">
        <v>25</v>
      </c>
      <c r="D7" s="162"/>
      <c r="E7" s="162"/>
      <c r="F7" s="162"/>
      <c r="G7" s="162"/>
      <c r="H7" s="162"/>
      <c r="I7" s="162"/>
      <c r="J7" s="162"/>
      <c r="K7" s="162"/>
      <c r="L7" s="162"/>
      <c r="M7" s="162"/>
      <c r="N7" s="164" t="e">
        <f>AVERAGE(Calculations!D8:M8)</f>
        <v>#DIV/0!</v>
      </c>
      <c r="O7" s="164" t="e">
        <f>STDEV(Calculations!D8:M8)</f>
        <v>#DIV/0!</v>
      </c>
      <c r="Q7" s="104" t="s">
        <v>1659</v>
      </c>
      <c r="R7" s="105"/>
      <c r="S7" s="105"/>
      <c r="T7" s="105"/>
      <c r="U7" s="105"/>
      <c r="V7" s="105"/>
      <c r="W7" s="105"/>
      <c r="X7" s="105"/>
      <c r="Y7" s="105"/>
      <c r="Z7" s="105"/>
      <c r="AA7" s="105"/>
      <c r="AB7" s="105"/>
      <c r="AC7" s="132"/>
    </row>
    <row r="8" spans="1:29" ht="12.75">
      <c r="A8" s="98"/>
      <c r="B8" s="37" t="str">
        <f>IF('Gene Table'!E8="","blank",'Gene Table'!E8)</f>
        <v>CYP1B1</v>
      </c>
      <c r="C8" s="161" t="s">
        <v>29</v>
      </c>
      <c r="D8" s="162"/>
      <c r="E8" s="162"/>
      <c r="F8" s="162"/>
      <c r="G8" s="162"/>
      <c r="H8" s="162"/>
      <c r="I8" s="162"/>
      <c r="J8" s="162"/>
      <c r="K8" s="162"/>
      <c r="L8" s="162"/>
      <c r="M8" s="162"/>
      <c r="N8" s="164" t="e">
        <f>AVERAGE(Calculations!D9:M9)</f>
        <v>#DIV/0!</v>
      </c>
      <c r="O8" s="164" t="e">
        <f>STDEV(Calculations!D9:M9)</f>
        <v>#DIV/0!</v>
      </c>
      <c r="P8" s="173"/>
      <c r="Q8" s="165" t="s">
        <v>1655</v>
      </c>
      <c r="R8" s="166" t="str">
        <f aca="true" t="shared" si="6" ref="R8:AA8">IF(R3="","",R3/SUM(R$3:R$6))</f>
        <v/>
      </c>
      <c r="S8" s="166" t="str">
        <f t="shared" si="6"/>
        <v/>
      </c>
      <c r="T8" s="166" t="str">
        <f t="shared" si="6"/>
        <v/>
      </c>
      <c r="U8" s="166" t="str">
        <f t="shared" si="6"/>
        <v/>
      </c>
      <c r="V8" s="166" t="str">
        <f t="shared" si="6"/>
        <v/>
      </c>
      <c r="W8" s="166" t="str">
        <f t="shared" si="6"/>
        <v/>
      </c>
      <c r="X8" s="166" t="str">
        <f t="shared" si="6"/>
        <v/>
      </c>
      <c r="Y8" s="166" t="str">
        <f t="shared" si="6"/>
        <v/>
      </c>
      <c r="Z8" s="166" t="str">
        <f t="shared" si="6"/>
        <v/>
      </c>
      <c r="AA8" s="169" t="str">
        <f t="shared" si="6"/>
        <v/>
      </c>
      <c r="AB8" s="170" t="e">
        <f aca="true" t="shared" si="7" ref="AB8:AB11">AVERAGE(R8:AA8)</f>
        <v>#DIV/0!</v>
      </c>
      <c r="AC8" s="170" t="e">
        <f aca="true" t="shared" si="8" ref="AC8:AC11">STDEV(R8:AA8)</f>
        <v>#DIV/0!</v>
      </c>
    </row>
    <row r="9" spans="1:29" ht="12.75">
      <c r="A9" s="98"/>
      <c r="B9" s="37" t="str">
        <f>IF('Gene Table'!E9="","blank",'Gene Table'!E9)</f>
        <v>ESR1</v>
      </c>
      <c r="C9" s="161" t="s">
        <v>33</v>
      </c>
      <c r="D9" s="162"/>
      <c r="E9" s="162"/>
      <c r="F9" s="162"/>
      <c r="G9" s="162"/>
      <c r="H9" s="162"/>
      <c r="I9" s="162"/>
      <c r="J9" s="162"/>
      <c r="K9" s="162"/>
      <c r="L9" s="162"/>
      <c r="M9" s="162"/>
      <c r="N9" s="164" t="e">
        <f>AVERAGE(Calculations!D10:M10)</f>
        <v>#DIV/0!</v>
      </c>
      <c r="O9" s="164" t="e">
        <f>STDEV(Calculations!D10:M10)</f>
        <v>#DIV/0!</v>
      </c>
      <c r="Q9" s="165" t="s">
        <v>1656</v>
      </c>
      <c r="R9" s="166" t="str">
        <f aca="true" t="shared" si="9" ref="R9:AA9">IF(R4="","",R4/SUM(R$3:R$6))</f>
        <v/>
      </c>
      <c r="S9" s="166" t="str">
        <f t="shared" si="9"/>
        <v/>
      </c>
      <c r="T9" s="166" t="str">
        <f t="shared" si="9"/>
        <v/>
      </c>
      <c r="U9" s="166" t="str">
        <f t="shared" si="9"/>
        <v/>
      </c>
      <c r="V9" s="166" t="str">
        <f t="shared" si="9"/>
        <v/>
      </c>
      <c r="W9" s="166" t="str">
        <f t="shared" si="9"/>
        <v/>
      </c>
      <c r="X9" s="166" t="str">
        <f t="shared" si="9"/>
        <v/>
      </c>
      <c r="Y9" s="166" t="str">
        <f t="shared" si="9"/>
        <v/>
      </c>
      <c r="Z9" s="166" t="str">
        <f t="shared" si="9"/>
        <v/>
      </c>
      <c r="AA9" s="169" t="str">
        <f t="shared" si="9"/>
        <v/>
      </c>
      <c r="AB9" s="170" t="e">
        <f t="shared" si="7"/>
        <v>#DIV/0!</v>
      </c>
      <c r="AC9" s="170" t="e">
        <f t="shared" si="8"/>
        <v>#DIV/0!</v>
      </c>
    </row>
    <row r="10" spans="1:29" ht="12.75">
      <c r="A10" s="98"/>
      <c r="B10" s="37" t="str">
        <f>IF('Gene Table'!E10="","blank",'Gene Table'!E10)</f>
        <v>XRCC3</v>
      </c>
      <c r="C10" s="161" t="s">
        <v>37</v>
      </c>
      <c r="D10" s="162"/>
      <c r="E10" s="162"/>
      <c r="F10" s="162"/>
      <c r="G10" s="162"/>
      <c r="H10" s="162"/>
      <c r="I10" s="162"/>
      <c r="J10" s="162"/>
      <c r="K10" s="162"/>
      <c r="L10" s="162"/>
      <c r="M10" s="162"/>
      <c r="N10" s="164" t="e">
        <f>AVERAGE(Calculations!D11:M11)</f>
        <v>#DIV/0!</v>
      </c>
      <c r="O10" s="164" t="e">
        <f>STDEV(Calculations!D11:M11)</f>
        <v>#DIV/0!</v>
      </c>
      <c r="P10" s="173"/>
      <c r="Q10" s="165" t="s">
        <v>1657</v>
      </c>
      <c r="R10" s="166" t="str">
        <f aca="true" t="shared" si="10" ref="R10:AA10">IF(R5="","",R5/SUM(R$3:R$6))</f>
        <v/>
      </c>
      <c r="S10" s="166" t="str">
        <f t="shared" si="10"/>
        <v/>
      </c>
      <c r="T10" s="166" t="str">
        <f t="shared" si="10"/>
        <v/>
      </c>
      <c r="U10" s="166" t="str">
        <f t="shared" si="10"/>
        <v/>
      </c>
      <c r="V10" s="166" t="str">
        <f t="shared" si="10"/>
        <v/>
      </c>
      <c r="W10" s="166" t="str">
        <f t="shared" si="10"/>
        <v/>
      </c>
      <c r="X10" s="166" t="str">
        <f t="shared" si="10"/>
        <v/>
      </c>
      <c r="Y10" s="166" t="str">
        <f t="shared" si="10"/>
        <v/>
      </c>
      <c r="Z10" s="166" t="str">
        <f t="shared" si="10"/>
        <v/>
      </c>
      <c r="AA10" s="169" t="str">
        <f t="shared" si="10"/>
        <v/>
      </c>
      <c r="AB10" s="170" t="e">
        <f t="shared" si="7"/>
        <v>#DIV/0!</v>
      </c>
      <c r="AC10" s="170" t="e">
        <f t="shared" si="8"/>
        <v>#DIV/0!</v>
      </c>
    </row>
    <row r="11" spans="1:29" ht="12.75">
      <c r="A11" s="98"/>
      <c r="B11" s="37" t="str">
        <f>IF('Gene Table'!E11="","blank",'Gene Table'!E11)</f>
        <v>COMT</v>
      </c>
      <c r="C11" s="161" t="s">
        <v>41</v>
      </c>
      <c r="D11" s="162"/>
      <c r="E11" s="162"/>
      <c r="F11" s="162"/>
      <c r="G11" s="162"/>
      <c r="H11" s="162"/>
      <c r="I11" s="162"/>
      <c r="J11" s="162"/>
      <c r="K11" s="162"/>
      <c r="L11" s="162"/>
      <c r="M11" s="162"/>
      <c r="N11" s="164" t="e">
        <f>AVERAGE(Calculations!D12:M12)</f>
        <v>#DIV/0!</v>
      </c>
      <c r="O11" s="164" t="e">
        <f>STDEV(Calculations!D12:M12)</f>
        <v>#DIV/0!</v>
      </c>
      <c r="Q11" s="165" t="s">
        <v>1658</v>
      </c>
      <c r="R11" s="166" t="str">
        <f aca="true" t="shared" si="11" ref="R11:AA11">IF(R6="","",R6/SUM(R$3:R$6))</f>
        <v/>
      </c>
      <c r="S11" s="166" t="str">
        <f t="shared" si="11"/>
        <v/>
      </c>
      <c r="T11" s="166" t="str">
        <f t="shared" si="11"/>
        <v/>
      </c>
      <c r="U11" s="166" t="str">
        <f t="shared" si="11"/>
        <v/>
      </c>
      <c r="V11" s="166" t="str">
        <f t="shared" si="11"/>
        <v/>
      </c>
      <c r="W11" s="166" t="str">
        <f t="shared" si="11"/>
        <v/>
      </c>
      <c r="X11" s="166" t="str">
        <f t="shared" si="11"/>
        <v/>
      </c>
      <c r="Y11" s="166" t="str">
        <f t="shared" si="11"/>
        <v/>
      </c>
      <c r="Z11" s="166" t="str">
        <f t="shared" si="11"/>
        <v/>
      </c>
      <c r="AA11" s="169" t="str">
        <f t="shared" si="11"/>
        <v/>
      </c>
      <c r="AB11" s="170" t="e">
        <f t="shared" si="7"/>
        <v>#DIV/0!</v>
      </c>
      <c r="AC11" s="170" t="e">
        <f t="shared" si="8"/>
        <v>#DIV/0!</v>
      </c>
    </row>
    <row r="12" spans="1:16" ht="12.75">
      <c r="A12" s="98"/>
      <c r="B12" s="37" t="str">
        <f>IF('Gene Table'!E12="","blank",'Gene Table'!E12)</f>
        <v>SULT1A1</v>
      </c>
      <c r="C12" s="161" t="s">
        <v>45</v>
      </c>
      <c r="D12" s="162"/>
      <c r="E12" s="162"/>
      <c r="F12" s="162"/>
      <c r="G12" s="162"/>
      <c r="H12" s="162"/>
      <c r="I12" s="162"/>
      <c r="J12" s="162"/>
      <c r="K12" s="162"/>
      <c r="L12" s="162"/>
      <c r="M12" s="162"/>
      <c r="N12" s="164" t="e">
        <f>AVERAGE(Calculations!D13:M13)</f>
        <v>#DIV/0!</v>
      </c>
      <c r="O12" s="164" t="e">
        <f>STDEV(Calculations!D13:M13)</f>
        <v>#DIV/0!</v>
      </c>
      <c r="P12" s="173"/>
    </row>
    <row r="13" spans="1:15" ht="12.75">
      <c r="A13" s="98"/>
      <c r="B13" s="37" t="str">
        <f>IF('Gene Table'!E13="","blank",'Gene Table'!E13)</f>
        <v>CYP1A1</v>
      </c>
      <c r="C13" s="161" t="s">
        <v>49</v>
      </c>
      <c r="D13" s="162"/>
      <c r="E13" s="162"/>
      <c r="F13" s="162"/>
      <c r="G13" s="162"/>
      <c r="H13" s="162"/>
      <c r="I13" s="162"/>
      <c r="J13" s="162"/>
      <c r="K13" s="162"/>
      <c r="L13" s="162"/>
      <c r="M13" s="162"/>
      <c r="N13" s="164" t="e">
        <f>AVERAGE(Calculations!D14:M14)</f>
        <v>#DIV/0!</v>
      </c>
      <c r="O13" s="164" t="e">
        <f>STDEV(Calculations!D14:M14)</f>
        <v>#DIV/0!</v>
      </c>
    </row>
    <row r="14" spans="1:16" ht="12.75">
      <c r="A14" s="98"/>
      <c r="B14" s="37" t="str">
        <f>IF('Gene Table'!E14="","blank",'Gene Table'!E14)</f>
        <v>CYP19A1</v>
      </c>
      <c r="C14" s="161" t="s">
        <v>53</v>
      </c>
      <c r="D14" s="162"/>
      <c r="E14" s="162"/>
      <c r="F14" s="162"/>
      <c r="G14" s="162"/>
      <c r="H14" s="162"/>
      <c r="I14" s="162"/>
      <c r="J14" s="162"/>
      <c r="K14" s="162"/>
      <c r="L14" s="162"/>
      <c r="M14" s="162"/>
      <c r="N14" s="164" t="e">
        <f>AVERAGE(Calculations!D15:M15)</f>
        <v>#DIV/0!</v>
      </c>
      <c r="O14" s="164" t="e">
        <f>STDEV(Calculations!D15:M15)</f>
        <v>#DIV/0!</v>
      </c>
      <c r="P14" s="173"/>
    </row>
    <row r="15" spans="1:15" ht="12.75">
      <c r="A15" s="98"/>
      <c r="B15" s="37" t="str">
        <f>IF('Gene Table'!E15="","blank",'Gene Table'!E15)</f>
        <v>SOD2</v>
      </c>
      <c r="C15" s="161" t="s">
        <v>57</v>
      </c>
      <c r="D15" s="162"/>
      <c r="E15" s="162"/>
      <c r="F15" s="162"/>
      <c r="G15" s="162"/>
      <c r="H15" s="162"/>
      <c r="I15" s="162"/>
      <c r="J15" s="162"/>
      <c r="K15" s="162"/>
      <c r="L15" s="162"/>
      <c r="M15" s="162"/>
      <c r="N15" s="164" t="e">
        <f>AVERAGE(Calculations!D16:M16)</f>
        <v>#DIV/0!</v>
      </c>
      <c r="O15" s="164" t="e">
        <f>STDEV(Calculations!D16:M16)</f>
        <v>#DIV/0!</v>
      </c>
    </row>
    <row r="16" spans="1:16" ht="12.75">
      <c r="A16" s="98"/>
      <c r="B16" s="37" t="str">
        <f>IF('Gene Table'!E16="","blank",'Gene Table'!E16)</f>
        <v>TGFB1</v>
      </c>
      <c r="C16" s="161" t="s">
        <v>61</v>
      </c>
      <c r="D16" s="162"/>
      <c r="E16" s="162"/>
      <c r="F16" s="162"/>
      <c r="G16" s="162"/>
      <c r="H16" s="162"/>
      <c r="I16" s="162"/>
      <c r="J16" s="162"/>
      <c r="K16" s="162"/>
      <c r="L16" s="162"/>
      <c r="M16" s="162"/>
      <c r="N16" s="164" t="e">
        <f>AVERAGE(Calculations!D17:M17)</f>
        <v>#DIV/0!</v>
      </c>
      <c r="O16" s="164" t="e">
        <f>STDEV(Calculations!D17:M17)</f>
        <v>#DIV/0!</v>
      </c>
      <c r="P16" s="173"/>
    </row>
    <row r="17" spans="1:15" ht="12.75">
      <c r="A17" s="98"/>
      <c r="B17" s="37" t="str">
        <f>IF('Gene Table'!E17="","blank",'Gene Table'!E17)</f>
        <v>VDR</v>
      </c>
      <c r="C17" s="161" t="s">
        <v>65</v>
      </c>
      <c r="D17" s="162"/>
      <c r="E17" s="162"/>
      <c r="F17" s="162"/>
      <c r="G17" s="162"/>
      <c r="H17" s="162"/>
      <c r="I17" s="162"/>
      <c r="J17" s="162"/>
      <c r="K17" s="162"/>
      <c r="L17" s="162"/>
      <c r="M17" s="162"/>
      <c r="N17" s="164" t="e">
        <f>AVERAGE(Calculations!D18:M18)</f>
        <v>#DIV/0!</v>
      </c>
      <c r="O17" s="164" t="e">
        <f>STDEV(Calculations!D18:M18)</f>
        <v>#DIV/0!</v>
      </c>
    </row>
    <row r="18" spans="1:16" ht="12.75">
      <c r="A18" s="98"/>
      <c r="B18" s="37" t="str">
        <f>IF('Gene Table'!E18="","blank",'Gene Table'!E18)</f>
        <v>CYP2D6</v>
      </c>
      <c r="C18" s="161" t="s">
        <v>69</v>
      </c>
      <c r="D18" s="162"/>
      <c r="E18" s="162"/>
      <c r="F18" s="162"/>
      <c r="G18" s="162"/>
      <c r="H18" s="162"/>
      <c r="I18" s="162"/>
      <c r="J18" s="162"/>
      <c r="K18" s="162"/>
      <c r="L18" s="162"/>
      <c r="M18" s="162"/>
      <c r="N18" s="164" t="e">
        <f>AVERAGE(Calculations!D19:M19)</f>
        <v>#DIV/0!</v>
      </c>
      <c r="O18" s="164" t="e">
        <f>STDEV(Calculations!D19:M19)</f>
        <v>#DIV/0!</v>
      </c>
      <c r="P18" s="173"/>
    </row>
    <row r="19" spans="1:15" ht="12.75">
      <c r="A19" s="98"/>
      <c r="B19" s="37" t="str">
        <f>IF('Gene Table'!E19="","blank",'Gene Table'!E19)</f>
        <v>MTHFR</v>
      </c>
      <c r="C19" s="161" t="s">
        <v>73</v>
      </c>
      <c r="D19" s="162"/>
      <c r="E19" s="162"/>
      <c r="F19" s="162"/>
      <c r="G19" s="162"/>
      <c r="H19" s="162"/>
      <c r="I19" s="162"/>
      <c r="J19" s="162"/>
      <c r="K19" s="162"/>
      <c r="L19" s="162"/>
      <c r="M19" s="162"/>
      <c r="N19" s="164" t="e">
        <f>AVERAGE(Calculations!D20:M20)</f>
        <v>#DIV/0!</v>
      </c>
      <c r="O19" s="164" t="e">
        <f>STDEV(Calculations!D20:M20)</f>
        <v>#DIV/0!</v>
      </c>
    </row>
    <row r="20" spans="1:16" ht="12.75">
      <c r="A20" s="98"/>
      <c r="B20" s="37" t="str">
        <f>IF('Gene Table'!E20="","blank",'Gene Table'!E20)</f>
        <v>ERCC2</v>
      </c>
      <c r="C20" s="161" t="s">
        <v>77</v>
      </c>
      <c r="D20" s="162"/>
      <c r="E20" s="162"/>
      <c r="F20" s="162"/>
      <c r="G20" s="162"/>
      <c r="H20" s="162"/>
      <c r="I20" s="162"/>
      <c r="J20" s="162"/>
      <c r="K20" s="162"/>
      <c r="L20" s="162"/>
      <c r="M20" s="162"/>
      <c r="N20" s="164" t="e">
        <f>AVERAGE(Calculations!D21:M21)</f>
        <v>#DIV/0!</v>
      </c>
      <c r="O20" s="164" t="e">
        <f>STDEV(Calculations!D21:M21)</f>
        <v>#DIV/0!</v>
      </c>
      <c r="P20" s="173"/>
    </row>
    <row r="21" spans="1:15" ht="12.75">
      <c r="A21" s="98"/>
      <c r="B21" s="37" t="str">
        <f>IF('Gene Table'!E21="","blank",'Gene Table'!E21)</f>
        <v>NAT2</v>
      </c>
      <c r="C21" s="161" t="s">
        <v>81</v>
      </c>
      <c r="D21" s="162"/>
      <c r="E21" s="162"/>
      <c r="F21" s="162"/>
      <c r="G21" s="162"/>
      <c r="H21" s="162"/>
      <c r="I21" s="162"/>
      <c r="J21" s="162"/>
      <c r="K21" s="162"/>
      <c r="L21" s="162"/>
      <c r="M21" s="162"/>
      <c r="N21" s="164" t="e">
        <f>AVERAGE(Calculations!D22:M22)</f>
        <v>#DIV/0!</v>
      </c>
      <c r="O21" s="164" t="e">
        <f>STDEV(Calculations!D22:M22)</f>
        <v>#DIV/0!</v>
      </c>
    </row>
    <row r="22" spans="1:16" ht="12.75">
      <c r="A22" s="98"/>
      <c r="B22" s="37" t="str">
        <f>IF('Gene Table'!E22="","blank",'Gene Table'!E22)</f>
        <v>FGFR2</v>
      </c>
      <c r="C22" s="161" t="s">
        <v>85</v>
      </c>
      <c r="D22" s="162"/>
      <c r="E22" s="162"/>
      <c r="F22" s="162"/>
      <c r="G22" s="162"/>
      <c r="H22" s="162"/>
      <c r="I22" s="162"/>
      <c r="J22" s="162"/>
      <c r="K22" s="162"/>
      <c r="L22" s="162"/>
      <c r="M22" s="162"/>
      <c r="N22" s="164" t="e">
        <f>AVERAGE(Calculations!D23:M23)</f>
        <v>#DIV/0!</v>
      </c>
      <c r="O22" s="164" t="e">
        <f>STDEV(Calculations!D23:M23)</f>
        <v>#DIV/0!</v>
      </c>
      <c r="P22" s="173"/>
    </row>
    <row r="23" spans="1:15" ht="12.75">
      <c r="A23" s="98"/>
      <c r="B23" s="37" t="str">
        <f>IF('Gene Table'!E23="","blank",'Gene Table'!E23)</f>
        <v>NBN</v>
      </c>
      <c r="C23" s="161" t="s">
        <v>89</v>
      </c>
      <c r="D23" s="162"/>
      <c r="E23" s="162"/>
      <c r="F23" s="162"/>
      <c r="G23" s="162"/>
      <c r="H23" s="162"/>
      <c r="I23" s="162"/>
      <c r="J23" s="162"/>
      <c r="K23" s="162"/>
      <c r="L23" s="162"/>
      <c r="M23" s="162"/>
      <c r="N23" s="164" t="e">
        <f>AVERAGE(Calculations!D24:M24)</f>
        <v>#DIV/0!</v>
      </c>
      <c r="O23" s="164" t="e">
        <f>STDEV(Calculations!D24:M24)</f>
        <v>#DIV/0!</v>
      </c>
    </row>
    <row r="24" spans="1:16" ht="12.75">
      <c r="A24" s="98"/>
      <c r="B24" s="37" t="str">
        <f>IF('Gene Table'!E24="","blank",'Gene Table'!E24)</f>
        <v>TNF</v>
      </c>
      <c r="C24" s="161" t="s">
        <v>93</v>
      </c>
      <c r="D24" s="162"/>
      <c r="E24" s="162"/>
      <c r="F24" s="162"/>
      <c r="G24" s="162"/>
      <c r="H24" s="162"/>
      <c r="I24" s="162"/>
      <c r="J24" s="162"/>
      <c r="K24" s="162"/>
      <c r="L24" s="162"/>
      <c r="M24" s="162"/>
      <c r="N24" s="164" t="e">
        <f>AVERAGE(Calculations!D25:M25)</f>
        <v>#DIV/0!</v>
      </c>
      <c r="O24" s="164" t="e">
        <f>STDEV(Calculations!D25:M25)</f>
        <v>#DIV/0!</v>
      </c>
      <c r="P24" s="173"/>
    </row>
    <row r="25" spans="1:15" ht="12.75">
      <c r="A25" s="98"/>
      <c r="B25" s="37" t="str">
        <f>IF('Gene Table'!E25="","blank",'Gene Table'!E25)</f>
        <v>IGF1</v>
      </c>
      <c r="C25" s="161" t="s">
        <v>97</v>
      </c>
      <c r="D25" s="162"/>
      <c r="E25" s="162"/>
      <c r="F25" s="162"/>
      <c r="G25" s="162"/>
      <c r="H25" s="162"/>
      <c r="I25" s="162"/>
      <c r="J25" s="162"/>
      <c r="K25" s="162"/>
      <c r="L25" s="162"/>
      <c r="M25" s="162"/>
      <c r="N25" s="164" t="e">
        <f>AVERAGE(Calculations!D26:M26)</f>
        <v>#DIV/0!</v>
      </c>
      <c r="O25" s="164" t="e">
        <f>STDEV(Calculations!D26:M26)</f>
        <v>#DIV/0!</v>
      </c>
    </row>
    <row r="26" spans="1:16" ht="12.75">
      <c r="A26" s="98"/>
      <c r="B26" s="37" t="str">
        <f>IF('Gene Table'!E26="","blank",'Gene Table'!E26)</f>
        <v>MDM2</v>
      </c>
      <c r="C26" s="161" t="s">
        <v>101</v>
      </c>
      <c r="D26" s="162"/>
      <c r="E26" s="162"/>
      <c r="F26" s="162"/>
      <c r="G26" s="162"/>
      <c r="H26" s="162"/>
      <c r="I26" s="162"/>
      <c r="J26" s="162"/>
      <c r="K26" s="162"/>
      <c r="L26" s="162"/>
      <c r="M26" s="162"/>
      <c r="N26" s="164" t="e">
        <f>AVERAGE(Calculations!D27:M27)</f>
        <v>#DIV/0!</v>
      </c>
      <c r="O26" s="164" t="e">
        <f>STDEV(Calculations!D27:M27)</f>
        <v>#DIV/0!</v>
      </c>
      <c r="P26" s="173"/>
    </row>
    <row r="27" spans="1:15" ht="12.75" customHeight="1">
      <c r="A27" s="98"/>
      <c r="B27" s="37" t="str">
        <f>IF('Gene Table'!E27="","blank",'Gene Table'!E27)</f>
        <v>AR</v>
      </c>
      <c r="C27" s="161" t="s">
        <v>105</v>
      </c>
      <c r="D27" s="162"/>
      <c r="E27" s="162"/>
      <c r="F27" s="162"/>
      <c r="G27" s="162"/>
      <c r="H27" s="162"/>
      <c r="I27" s="162"/>
      <c r="J27" s="162"/>
      <c r="K27" s="162"/>
      <c r="L27" s="162"/>
      <c r="M27" s="162"/>
      <c r="N27" s="164" t="e">
        <f>AVERAGE(Calculations!D28:M28)</f>
        <v>#DIV/0!</v>
      </c>
      <c r="O27" s="164" t="e">
        <f>STDEV(Calculations!D28:M28)</f>
        <v>#DIV/0!</v>
      </c>
    </row>
    <row r="28" spans="1:16" ht="12.75">
      <c r="A28" s="98"/>
      <c r="B28" s="37" t="str">
        <f>IF('Gene Table'!E28="","blank",'Gene Table'!E28)</f>
        <v>ESR2</v>
      </c>
      <c r="C28" s="161" t="s">
        <v>109</v>
      </c>
      <c r="D28" s="162"/>
      <c r="E28" s="162"/>
      <c r="F28" s="162"/>
      <c r="G28" s="162"/>
      <c r="H28" s="162"/>
      <c r="I28" s="162"/>
      <c r="J28" s="162"/>
      <c r="K28" s="162"/>
      <c r="L28" s="162"/>
      <c r="M28" s="162"/>
      <c r="N28" s="164" t="e">
        <f>AVERAGE(Calculations!D29:M29)</f>
        <v>#DIV/0!</v>
      </c>
      <c r="O28" s="164" t="e">
        <f>STDEV(Calculations!D29:M29)</f>
        <v>#DIV/0!</v>
      </c>
      <c r="P28" s="173"/>
    </row>
    <row r="29" spans="1:15" ht="12.75">
      <c r="A29" s="98"/>
      <c r="B29" s="37" t="str">
        <f>IF('Gene Table'!E29="","blank",'Gene Table'!E29)</f>
        <v>PGR</v>
      </c>
      <c r="C29" s="161" t="s">
        <v>113</v>
      </c>
      <c r="D29" s="162"/>
      <c r="E29" s="162"/>
      <c r="F29" s="162"/>
      <c r="G29" s="162"/>
      <c r="H29" s="162"/>
      <c r="I29" s="162"/>
      <c r="J29" s="162"/>
      <c r="K29" s="162"/>
      <c r="L29" s="162"/>
      <c r="M29" s="162"/>
      <c r="N29" s="164" t="e">
        <f>AVERAGE(Calculations!D30:M30)</f>
        <v>#DIV/0!</v>
      </c>
      <c r="O29" s="164" t="e">
        <f>STDEV(Calculations!D30:M30)</f>
        <v>#DIV/0!</v>
      </c>
    </row>
    <row r="30" spans="1:16" ht="12.75">
      <c r="A30" s="98"/>
      <c r="B30" s="37" t="str">
        <f>IF('Gene Table'!E30="","blank",'Gene Table'!E30)</f>
        <v>CCND1</v>
      </c>
      <c r="C30" s="161" t="s">
        <v>117</v>
      </c>
      <c r="D30" s="162"/>
      <c r="E30" s="162"/>
      <c r="F30" s="162"/>
      <c r="G30" s="162"/>
      <c r="H30" s="162"/>
      <c r="I30" s="162"/>
      <c r="J30" s="162"/>
      <c r="K30" s="162"/>
      <c r="L30" s="162"/>
      <c r="M30" s="162"/>
      <c r="N30" s="164" t="e">
        <f>AVERAGE(Calculations!D31:M31)</f>
        <v>#DIV/0!</v>
      </c>
      <c r="O30" s="164" t="e">
        <f>STDEV(Calculations!D31:M31)</f>
        <v>#DIV/0!</v>
      </c>
      <c r="P30" s="173"/>
    </row>
    <row r="31" spans="1:15" ht="12.75">
      <c r="A31" s="98"/>
      <c r="B31" s="37" t="str">
        <f>IF('Gene Table'!E31="","blank",'Gene Table'!E31)</f>
        <v>VEGFA</v>
      </c>
      <c r="C31" s="161" t="s">
        <v>121</v>
      </c>
      <c r="D31" s="162"/>
      <c r="E31" s="162"/>
      <c r="F31" s="162"/>
      <c r="G31" s="162"/>
      <c r="H31" s="162"/>
      <c r="I31" s="162"/>
      <c r="J31" s="162"/>
      <c r="K31" s="162"/>
      <c r="L31" s="162"/>
      <c r="M31" s="162"/>
      <c r="N31" s="164" t="e">
        <f>AVERAGE(Calculations!D32:M32)</f>
        <v>#DIV/0!</v>
      </c>
      <c r="O31" s="164" t="e">
        <f>STDEV(Calculations!D32:M32)</f>
        <v>#DIV/0!</v>
      </c>
    </row>
    <row r="32" spans="1:16" ht="12.75">
      <c r="A32" s="98"/>
      <c r="B32" s="37" t="str">
        <f>IF('Gene Table'!E32="","blank",'Gene Table'!E32)</f>
        <v>ABCB1</v>
      </c>
      <c r="C32" s="161" t="s">
        <v>125</v>
      </c>
      <c r="D32" s="162"/>
      <c r="E32" s="162"/>
      <c r="F32" s="162"/>
      <c r="G32" s="162"/>
      <c r="H32" s="162"/>
      <c r="I32" s="162"/>
      <c r="J32" s="162"/>
      <c r="K32" s="162"/>
      <c r="L32" s="162"/>
      <c r="M32" s="162"/>
      <c r="N32" s="164" t="e">
        <f>AVERAGE(Calculations!D33:M33)</f>
        <v>#DIV/0!</v>
      </c>
      <c r="O32" s="164" t="e">
        <f>STDEV(Calculations!D33:M33)</f>
        <v>#DIV/0!</v>
      </c>
      <c r="P32" s="173"/>
    </row>
    <row r="33" spans="1:15" ht="12.75">
      <c r="A33" s="98"/>
      <c r="B33" s="37" t="str">
        <f>IF('Gene Table'!E33="","blank",'Gene Table'!E33)</f>
        <v>XRCC2</v>
      </c>
      <c r="C33" s="161" t="s">
        <v>129</v>
      </c>
      <c r="D33" s="162"/>
      <c r="E33" s="162"/>
      <c r="F33" s="162"/>
      <c r="G33" s="162"/>
      <c r="H33" s="162"/>
      <c r="I33" s="162"/>
      <c r="J33" s="162"/>
      <c r="K33" s="162"/>
      <c r="L33" s="162"/>
      <c r="M33" s="162"/>
      <c r="N33" s="164" t="e">
        <f>AVERAGE(Calculations!D34:M34)</f>
        <v>#DIV/0!</v>
      </c>
      <c r="O33" s="164" t="e">
        <f>STDEV(Calculations!D34:M34)</f>
        <v>#DIV/0!</v>
      </c>
    </row>
    <row r="34" spans="1:16" ht="12.75">
      <c r="A34" s="98"/>
      <c r="B34" s="37" t="str">
        <f>IF('Gene Table'!E34="","blank",'Gene Table'!E34)</f>
        <v>CASP8</v>
      </c>
      <c r="C34" s="161" t="s">
        <v>133</v>
      </c>
      <c r="D34" s="162"/>
      <c r="E34" s="162"/>
      <c r="F34" s="162"/>
      <c r="G34" s="162"/>
      <c r="H34" s="162"/>
      <c r="I34" s="162"/>
      <c r="J34" s="162"/>
      <c r="K34" s="162"/>
      <c r="L34" s="162"/>
      <c r="M34" s="162"/>
      <c r="N34" s="164" t="e">
        <f>AVERAGE(Calculations!D35:M35)</f>
        <v>#DIV/0!</v>
      </c>
      <c r="O34" s="164" t="e">
        <f>STDEV(Calculations!D35:M35)</f>
        <v>#DIV/0!</v>
      </c>
      <c r="P34" s="173"/>
    </row>
    <row r="35" spans="1:15" ht="12.75">
      <c r="A35" s="98"/>
      <c r="B35" s="37" t="str">
        <f>IF('Gene Table'!E35="","blank",'Gene Table'!E35)</f>
        <v>IGFBP3</v>
      </c>
      <c r="C35" s="161" t="s">
        <v>137</v>
      </c>
      <c r="D35" s="162"/>
      <c r="E35" s="162"/>
      <c r="F35" s="162"/>
      <c r="G35" s="162"/>
      <c r="H35" s="162"/>
      <c r="I35" s="162"/>
      <c r="J35" s="162"/>
      <c r="K35" s="162"/>
      <c r="L35" s="162"/>
      <c r="M35" s="162"/>
      <c r="N35" s="164" t="e">
        <f>AVERAGE(Calculations!D36:M36)</f>
        <v>#DIV/0!</v>
      </c>
      <c r="O35" s="164" t="e">
        <f>STDEV(Calculations!D36:M36)</f>
        <v>#DIV/0!</v>
      </c>
    </row>
    <row r="36" spans="1:16" ht="12.75">
      <c r="A36" s="98"/>
      <c r="B36" s="37" t="str">
        <f>IF('Gene Table'!E36="","blank",'Gene Table'!E36)</f>
        <v>PIK3CA</v>
      </c>
      <c r="C36" s="161" t="s">
        <v>141</v>
      </c>
      <c r="D36" s="162"/>
      <c r="E36" s="162"/>
      <c r="F36" s="162"/>
      <c r="G36" s="162"/>
      <c r="H36" s="162"/>
      <c r="I36" s="162"/>
      <c r="J36" s="162"/>
      <c r="K36" s="162"/>
      <c r="L36" s="162"/>
      <c r="M36" s="162"/>
      <c r="N36" s="164" t="e">
        <f>AVERAGE(Calculations!D37:M37)</f>
        <v>#DIV/0!</v>
      </c>
      <c r="O36" s="164" t="e">
        <f>STDEV(Calculations!D37:M37)</f>
        <v>#DIV/0!</v>
      </c>
      <c r="P36" s="173"/>
    </row>
    <row r="37" spans="1:15" ht="12.75">
      <c r="A37" s="98"/>
      <c r="B37" s="37" t="str">
        <f>IF('Gene Table'!E37="","blank",'Gene Table'!E37)</f>
        <v>ERCC4</v>
      </c>
      <c r="C37" s="161" t="s">
        <v>145</v>
      </c>
      <c r="D37" s="162"/>
      <c r="E37" s="162"/>
      <c r="F37" s="162"/>
      <c r="G37" s="162"/>
      <c r="H37" s="162"/>
      <c r="I37" s="162"/>
      <c r="J37" s="162"/>
      <c r="K37" s="162"/>
      <c r="L37" s="162"/>
      <c r="M37" s="162"/>
      <c r="N37" s="164" t="e">
        <f>AVERAGE(Calculations!D38:M38)</f>
        <v>#DIV/0!</v>
      </c>
      <c r="O37" s="164" t="e">
        <f>STDEV(Calculations!D38:M38)</f>
        <v>#DIV/0!</v>
      </c>
    </row>
    <row r="38" spans="1:16" ht="12.75">
      <c r="A38" s="98"/>
      <c r="B38" s="37" t="str">
        <f>IF('Gene Table'!E38="","blank",'Gene Table'!E38)</f>
        <v>MAP3K1</v>
      </c>
      <c r="C38" s="161" t="s">
        <v>149</v>
      </c>
      <c r="D38" s="162"/>
      <c r="E38" s="162"/>
      <c r="F38" s="162"/>
      <c r="G38" s="162"/>
      <c r="H38" s="162"/>
      <c r="I38" s="162"/>
      <c r="J38" s="162"/>
      <c r="K38" s="162"/>
      <c r="L38" s="162"/>
      <c r="M38" s="162"/>
      <c r="N38" s="164" t="e">
        <f>AVERAGE(Calculations!D39:M39)</f>
        <v>#DIV/0!</v>
      </c>
      <c r="O38" s="164" t="e">
        <f>STDEV(Calculations!D39:M39)</f>
        <v>#DIV/0!</v>
      </c>
      <c r="P38" s="173"/>
    </row>
    <row r="39" spans="1:15" ht="12.75">
      <c r="A39" s="98"/>
      <c r="B39" s="37" t="str">
        <f>IF('Gene Table'!E39="","blank",'Gene Table'!E39)</f>
        <v>PTGS2</v>
      </c>
      <c r="C39" s="161" t="s">
        <v>153</v>
      </c>
      <c r="D39" s="162"/>
      <c r="E39" s="162"/>
      <c r="F39" s="162"/>
      <c r="G39" s="162"/>
      <c r="H39" s="162"/>
      <c r="I39" s="162"/>
      <c r="J39" s="162"/>
      <c r="K39" s="162"/>
      <c r="L39" s="162"/>
      <c r="M39" s="162"/>
      <c r="N39" s="164" t="e">
        <f>AVERAGE(Calculations!D40:M40)</f>
        <v>#DIV/0!</v>
      </c>
      <c r="O39" s="164" t="e">
        <f>STDEV(Calculations!D40:M40)</f>
        <v>#DIV/0!</v>
      </c>
    </row>
    <row r="40" spans="1:16" ht="12.75">
      <c r="A40" s="98"/>
      <c r="B40" s="37" t="str">
        <f>IF('Gene Table'!E40="","blank",'Gene Table'!E40)</f>
        <v>CYP3A5</v>
      </c>
      <c r="C40" s="161" t="s">
        <v>157</v>
      </c>
      <c r="D40" s="162"/>
      <c r="E40" s="162"/>
      <c r="F40" s="162"/>
      <c r="G40" s="162"/>
      <c r="H40" s="162"/>
      <c r="I40" s="162"/>
      <c r="J40" s="162"/>
      <c r="K40" s="162"/>
      <c r="L40" s="162"/>
      <c r="M40" s="162"/>
      <c r="N40" s="164" t="e">
        <f>AVERAGE(Calculations!D41:M41)</f>
        <v>#DIV/0!</v>
      </c>
      <c r="O40" s="164" t="e">
        <f>STDEV(Calculations!D41:M41)</f>
        <v>#DIV/0!</v>
      </c>
      <c r="P40" s="173"/>
    </row>
    <row r="41" spans="1:15" ht="12.75">
      <c r="A41" s="98"/>
      <c r="B41" s="37" t="str">
        <f>IF('Gene Table'!E41="","blank",'Gene Table'!E41)</f>
        <v>HSD17B1</v>
      </c>
      <c r="C41" s="161" t="s">
        <v>161</v>
      </c>
      <c r="D41" s="162"/>
      <c r="E41" s="162"/>
      <c r="F41" s="162"/>
      <c r="G41" s="162"/>
      <c r="H41" s="162"/>
      <c r="I41" s="162"/>
      <c r="J41" s="162"/>
      <c r="K41" s="162"/>
      <c r="L41" s="162"/>
      <c r="M41" s="162"/>
      <c r="N41" s="164" t="e">
        <f>AVERAGE(Calculations!D42:M42)</f>
        <v>#DIV/0!</v>
      </c>
      <c r="O41" s="164" t="e">
        <f>STDEV(Calculations!D42:M42)</f>
        <v>#DIV/0!</v>
      </c>
    </row>
    <row r="42" spans="1:16" ht="12.75">
      <c r="A42" s="98"/>
      <c r="B42" s="37" t="str">
        <f>IF('Gene Table'!E42="","blank",'Gene Table'!E42)</f>
        <v>BARD1</v>
      </c>
      <c r="C42" s="161" t="s">
        <v>165</v>
      </c>
      <c r="D42" s="162"/>
      <c r="E42" s="162"/>
      <c r="F42" s="162"/>
      <c r="G42" s="162"/>
      <c r="H42" s="162"/>
      <c r="I42" s="162"/>
      <c r="J42" s="162"/>
      <c r="K42" s="162"/>
      <c r="L42" s="162"/>
      <c r="M42" s="162"/>
      <c r="N42" s="164" t="e">
        <f>AVERAGE(Calculations!D43:M43)</f>
        <v>#DIV/0!</v>
      </c>
      <c r="O42" s="164" t="e">
        <f>STDEV(Calculations!D43:M43)</f>
        <v>#DIV/0!</v>
      </c>
      <c r="P42" s="173"/>
    </row>
    <row r="43" spans="1:15" ht="12.75">
      <c r="A43" s="98"/>
      <c r="B43" s="37" t="str">
        <f>IF('Gene Table'!E43="","blank",'Gene Table'!E43)</f>
        <v>NQO1</v>
      </c>
      <c r="C43" s="161" t="s">
        <v>169</v>
      </c>
      <c r="D43" s="162"/>
      <c r="E43" s="162"/>
      <c r="F43" s="162"/>
      <c r="G43" s="162"/>
      <c r="H43" s="162"/>
      <c r="I43" s="162"/>
      <c r="J43" s="162"/>
      <c r="K43" s="162"/>
      <c r="L43" s="162"/>
      <c r="M43" s="162"/>
      <c r="N43" s="164" t="e">
        <f>AVERAGE(Calculations!D44:M44)</f>
        <v>#DIV/0!</v>
      </c>
      <c r="O43" s="164" t="e">
        <f>STDEV(Calculations!D44:M44)</f>
        <v>#DIV/0!</v>
      </c>
    </row>
    <row r="44" spans="1:16" ht="12.75">
      <c r="A44" s="98"/>
      <c r="B44" s="37" t="str">
        <f>IF('Gene Table'!E44="","blank",'Gene Table'!E44)</f>
        <v>LIG4</v>
      </c>
      <c r="C44" s="161" t="s">
        <v>173</v>
      </c>
      <c r="D44" s="162"/>
      <c r="E44" s="162"/>
      <c r="F44" s="162"/>
      <c r="G44" s="162"/>
      <c r="H44" s="162"/>
      <c r="I44" s="162"/>
      <c r="J44" s="162"/>
      <c r="K44" s="162"/>
      <c r="L44" s="162"/>
      <c r="M44" s="162"/>
      <c r="N44" s="164" t="e">
        <f>AVERAGE(Calculations!D45:M45)</f>
        <v>#DIV/0!</v>
      </c>
      <c r="O44" s="164" t="e">
        <f>STDEV(Calculations!D45:M45)</f>
        <v>#DIV/0!</v>
      </c>
      <c r="P44" s="173"/>
    </row>
    <row r="45" spans="1:15" ht="12.75">
      <c r="A45" s="98"/>
      <c r="B45" s="37" t="str">
        <f>IF('Gene Table'!E45="","blank",'Gene Table'!E45)</f>
        <v>NOS3</v>
      </c>
      <c r="C45" s="161" t="s">
        <v>177</v>
      </c>
      <c r="D45" s="162"/>
      <c r="E45" s="162"/>
      <c r="F45" s="162"/>
      <c r="G45" s="162"/>
      <c r="H45" s="162"/>
      <c r="I45" s="162"/>
      <c r="J45" s="162"/>
      <c r="K45" s="162"/>
      <c r="L45" s="162"/>
      <c r="M45" s="162"/>
      <c r="N45" s="164" t="e">
        <f>AVERAGE(Calculations!D46:M46)</f>
        <v>#DIV/0!</v>
      </c>
      <c r="O45" s="164" t="e">
        <f>STDEV(Calculations!D46:M46)</f>
        <v>#DIV/0!</v>
      </c>
    </row>
    <row r="46" spans="1:16" ht="12.75">
      <c r="A46" s="98"/>
      <c r="B46" s="37" t="str">
        <f>IF('Gene Table'!E46="","blank",'Gene Table'!E46)</f>
        <v>XPC</v>
      </c>
      <c r="C46" s="161" t="s">
        <v>181</v>
      </c>
      <c r="D46" s="162"/>
      <c r="E46" s="162"/>
      <c r="F46" s="162"/>
      <c r="G46" s="162"/>
      <c r="H46" s="162"/>
      <c r="I46" s="162"/>
      <c r="J46" s="162"/>
      <c r="K46" s="162"/>
      <c r="L46" s="162"/>
      <c r="M46" s="162"/>
      <c r="N46" s="164" t="e">
        <f>AVERAGE(Calculations!D47:M47)</f>
        <v>#DIV/0!</v>
      </c>
      <c r="O46" s="164" t="e">
        <f>STDEV(Calculations!D47:M47)</f>
        <v>#DIV/0!</v>
      </c>
      <c r="P46" s="173"/>
    </row>
    <row r="47" spans="1:15" ht="12.75">
      <c r="A47" s="98"/>
      <c r="B47" s="37" t="str">
        <f>IF('Gene Table'!E47="","blank",'Gene Table'!E47)</f>
        <v>EGFR</v>
      </c>
      <c r="C47" s="161" t="s">
        <v>185</v>
      </c>
      <c r="D47" s="162"/>
      <c r="E47" s="162"/>
      <c r="F47" s="162"/>
      <c r="G47" s="162"/>
      <c r="H47" s="162"/>
      <c r="I47" s="162"/>
      <c r="J47" s="162"/>
      <c r="K47" s="162"/>
      <c r="L47" s="162"/>
      <c r="M47" s="162"/>
      <c r="N47" s="164" t="e">
        <f>AVERAGE(Calculations!D48:M48)</f>
        <v>#DIV/0!</v>
      </c>
      <c r="O47" s="164" t="e">
        <f>STDEV(Calculations!D48:M48)</f>
        <v>#DIV/0!</v>
      </c>
    </row>
    <row r="48" spans="1:16" ht="12.75">
      <c r="A48" s="98"/>
      <c r="B48" s="37" t="str">
        <f>IF('Gene Table'!E48="","blank",'Gene Table'!E48)</f>
        <v>IL6</v>
      </c>
      <c r="C48" s="161" t="s">
        <v>189</v>
      </c>
      <c r="D48" s="162"/>
      <c r="E48" s="162"/>
      <c r="F48" s="162"/>
      <c r="G48" s="162"/>
      <c r="H48" s="162"/>
      <c r="I48" s="162"/>
      <c r="J48" s="162"/>
      <c r="K48" s="162"/>
      <c r="L48" s="162"/>
      <c r="M48" s="162"/>
      <c r="N48" s="164" t="e">
        <f>AVERAGE(Calculations!D49:M49)</f>
        <v>#DIV/0!</v>
      </c>
      <c r="O48" s="164" t="e">
        <f>STDEV(Calculations!D49:M49)</f>
        <v>#DIV/0!</v>
      </c>
      <c r="P48" s="173"/>
    </row>
    <row r="49" spans="1:15" ht="12.75">
      <c r="A49" s="98"/>
      <c r="B49" s="37" t="str">
        <f>IF('Gene Table'!E49="","blank",'Gene Table'!E49)</f>
        <v>TYMS</v>
      </c>
      <c r="C49" s="161" t="s">
        <v>193</v>
      </c>
      <c r="D49" s="162"/>
      <c r="E49" s="162"/>
      <c r="F49" s="162"/>
      <c r="G49" s="162"/>
      <c r="H49" s="162"/>
      <c r="I49" s="162"/>
      <c r="J49" s="162"/>
      <c r="K49" s="162"/>
      <c r="L49" s="162"/>
      <c r="M49" s="162"/>
      <c r="N49" s="164" t="e">
        <f>AVERAGE(Calculations!D50:M50)</f>
        <v>#DIV/0!</v>
      </c>
      <c r="O49" s="164" t="e">
        <f>STDEV(Calculations!D50:M50)</f>
        <v>#DIV/0!</v>
      </c>
    </row>
    <row r="50" spans="1:16" ht="12.75">
      <c r="A50" s="98"/>
      <c r="B50" s="37" t="str">
        <f>IF('Gene Table'!E50="","blank",'Gene Table'!E50)</f>
        <v>CDKN2A</v>
      </c>
      <c r="C50" s="161" t="s">
        <v>197</v>
      </c>
      <c r="D50" s="162"/>
      <c r="E50" s="162"/>
      <c r="F50" s="162"/>
      <c r="G50" s="162"/>
      <c r="H50" s="162"/>
      <c r="I50" s="162"/>
      <c r="J50" s="162"/>
      <c r="K50" s="162"/>
      <c r="L50" s="162"/>
      <c r="M50" s="162"/>
      <c r="N50" s="164" t="e">
        <f>AVERAGE(Calculations!D51:M51)</f>
        <v>#DIV/0!</v>
      </c>
      <c r="O50" s="164" t="e">
        <f>STDEV(Calculations!D51:M51)</f>
        <v>#DIV/0!</v>
      </c>
      <c r="P50" s="173"/>
    </row>
    <row r="51" spans="1:15" ht="12.75" customHeight="1">
      <c r="A51" s="98"/>
      <c r="B51" s="37" t="str">
        <f>IF('Gene Table'!E51="","blank",'Gene Table'!E51)</f>
        <v>ERCC5</v>
      </c>
      <c r="C51" s="161" t="s">
        <v>201</v>
      </c>
      <c r="D51" s="162"/>
      <c r="E51" s="162"/>
      <c r="F51" s="162"/>
      <c r="G51" s="162"/>
      <c r="H51" s="162"/>
      <c r="I51" s="162"/>
      <c r="J51" s="162"/>
      <c r="K51" s="162"/>
      <c r="L51" s="162"/>
      <c r="M51" s="162"/>
      <c r="N51" s="164" t="e">
        <f>AVERAGE(Calculations!D52:M52)</f>
        <v>#DIV/0!</v>
      </c>
      <c r="O51" s="164" t="e">
        <f>STDEV(Calculations!D52:M52)</f>
        <v>#DIV/0!</v>
      </c>
    </row>
    <row r="52" spans="1:16" ht="12.75">
      <c r="A52" s="98"/>
      <c r="B52" s="37" t="str">
        <f>IF('Gene Table'!E52="","blank",'Gene Table'!E52)</f>
        <v>IL10</v>
      </c>
      <c r="C52" s="161" t="s">
        <v>205</v>
      </c>
      <c r="D52" s="162"/>
      <c r="E52" s="162"/>
      <c r="F52" s="162"/>
      <c r="G52" s="162"/>
      <c r="H52" s="162"/>
      <c r="I52" s="162"/>
      <c r="J52" s="162"/>
      <c r="K52" s="162"/>
      <c r="L52" s="162"/>
      <c r="M52" s="162"/>
      <c r="N52" s="164" t="e">
        <f>AVERAGE(Calculations!D53:M53)</f>
        <v>#DIV/0!</v>
      </c>
      <c r="O52" s="164" t="e">
        <f>STDEV(Calculations!D53:M53)</f>
        <v>#DIV/0!</v>
      </c>
      <c r="P52" s="173"/>
    </row>
    <row r="53" spans="1:15" ht="12.75">
      <c r="A53" s="98"/>
      <c r="B53" s="37" t="str">
        <f>IF('Gene Table'!E53="","blank",'Gene Table'!E53)</f>
        <v>LEPR</v>
      </c>
      <c r="C53" s="161" t="s">
        <v>209</v>
      </c>
      <c r="D53" s="162"/>
      <c r="E53" s="162"/>
      <c r="F53" s="162"/>
      <c r="G53" s="162"/>
      <c r="H53" s="162"/>
      <c r="I53" s="162"/>
      <c r="J53" s="162"/>
      <c r="K53" s="162"/>
      <c r="L53" s="162"/>
      <c r="M53" s="162"/>
      <c r="N53" s="164" t="e">
        <f>AVERAGE(Calculations!D54:M54)</f>
        <v>#DIV/0!</v>
      </c>
      <c r="O53" s="164" t="e">
        <f>STDEV(Calculations!D54:M54)</f>
        <v>#DIV/0!</v>
      </c>
    </row>
    <row r="54" spans="1:16" ht="12.75">
      <c r="A54" s="98"/>
      <c r="B54" s="37" t="str">
        <f>IF('Gene Table'!E54="","blank",'Gene Table'!E54)</f>
        <v>LSP1</v>
      </c>
      <c r="C54" s="161" t="s">
        <v>213</v>
      </c>
      <c r="D54" s="162"/>
      <c r="E54" s="162"/>
      <c r="F54" s="162"/>
      <c r="G54" s="162"/>
      <c r="H54" s="162"/>
      <c r="I54" s="162"/>
      <c r="J54" s="162"/>
      <c r="K54" s="162"/>
      <c r="L54" s="162"/>
      <c r="M54" s="162"/>
      <c r="N54" s="164" t="e">
        <f>AVERAGE(Calculations!D55:M55)</f>
        <v>#DIV/0!</v>
      </c>
      <c r="O54" s="164" t="e">
        <f>STDEV(Calculations!D55:M55)</f>
        <v>#DIV/0!</v>
      </c>
      <c r="P54" s="173"/>
    </row>
    <row r="55" spans="1:15" ht="12.75">
      <c r="A55" s="98"/>
      <c r="B55" s="37" t="str">
        <f>IF('Gene Table'!E55="","blank",'Gene Table'!E55)</f>
        <v>NCOA3</v>
      </c>
      <c r="C55" s="161" t="s">
        <v>217</v>
      </c>
      <c r="D55" s="162"/>
      <c r="E55" s="162"/>
      <c r="F55" s="162"/>
      <c r="G55" s="162"/>
      <c r="H55" s="162"/>
      <c r="I55" s="162"/>
      <c r="J55" s="162"/>
      <c r="K55" s="162"/>
      <c r="L55" s="162"/>
      <c r="M55" s="162"/>
      <c r="N55" s="164" t="e">
        <f>AVERAGE(Calculations!D56:M56)</f>
        <v>#DIV/0!</v>
      </c>
      <c r="O55" s="164" t="e">
        <f>STDEV(Calculations!D56:M56)</f>
        <v>#DIV/0!</v>
      </c>
    </row>
    <row r="56" spans="1:16" ht="12.75">
      <c r="A56" s="98"/>
      <c r="B56" s="37" t="str">
        <f>IF('Gene Table'!E56="","blank",'Gene Table'!E56)</f>
        <v>CDH1</v>
      </c>
      <c r="C56" s="161" t="s">
        <v>221</v>
      </c>
      <c r="D56" s="162"/>
      <c r="E56" s="162"/>
      <c r="F56" s="162"/>
      <c r="G56" s="162"/>
      <c r="H56" s="162"/>
      <c r="I56" s="162"/>
      <c r="J56" s="162"/>
      <c r="K56" s="162"/>
      <c r="L56" s="162"/>
      <c r="M56" s="162"/>
      <c r="N56" s="164" t="e">
        <f>AVERAGE(Calculations!D57:M57)</f>
        <v>#DIV/0!</v>
      </c>
      <c r="O56" s="164" t="e">
        <f>STDEV(Calculations!D57:M57)</f>
        <v>#DIV/0!</v>
      </c>
      <c r="P56" s="173"/>
    </row>
    <row r="57" spans="1:15" ht="12.75">
      <c r="A57" s="98"/>
      <c r="B57" s="37" t="str">
        <f>IF('Gene Table'!E57="","blank",'Gene Table'!E57)</f>
        <v>CYP2C19</v>
      </c>
      <c r="C57" s="161" t="s">
        <v>225</v>
      </c>
      <c r="D57" s="162"/>
      <c r="E57" s="162"/>
      <c r="F57" s="162"/>
      <c r="G57" s="162"/>
      <c r="H57" s="162"/>
      <c r="I57" s="162"/>
      <c r="J57" s="162"/>
      <c r="K57" s="162"/>
      <c r="L57" s="162"/>
      <c r="M57" s="162"/>
      <c r="N57" s="164" t="e">
        <f>AVERAGE(Calculations!D58:M58)</f>
        <v>#DIV/0!</v>
      </c>
      <c r="O57" s="164" t="e">
        <f>STDEV(Calculations!D58:M58)</f>
        <v>#DIV/0!</v>
      </c>
    </row>
    <row r="58" spans="1:16" ht="12.75">
      <c r="A58" s="98"/>
      <c r="B58" s="37" t="str">
        <f>IF('Gene Table'!E58="","blank",'Gene Table'!E58)</f>
        <v>AHR</v>
      </c>
      <c r="C58" s="161" t="s">
        <v>229</v>
      </c>
      <c r="D58" s="162"/>
      <c r="E58" s="162"/>
      <c r="F58" s="162"/>
      <c r="G58" s="162"/>
      <c r="H58" s="162"/>
      <c r="I58" s="162"/>
      <c r="J58" s="162"/>
      <c r="K58" s="162"/>
      <c r="L58" s="162"/>
      <c r="M58" s="162"/>
      <c r="N58" s="164" t="e">
        <f>AVERAGE(Calculations!D59:M59)</f>
        <v>#DIV/0!</v>
      </c>
      <c r="O58" s="164" t="e">
        <f>STDEV(Calculations!D59:M59)</f>
        <v>#DIV/0!</v>
      </c>
      <c r="P58" s="173"/>
    </row>
    <row r="59" spans="1:15" ht="12.75">
      <c r="A59" s="98"/>
      <c r="B59" s="37" t="str">
        <f>IF('Gene Table'!E59="","blank",'Gene Table'!E59)</f>
        <v>MMP2</v>
      </c>
      <c r="C59" s="161" t="s">
        <v>233</v>
      </c>
      <c r="D59" s="162"/>
      <c r="E59" s="162"/>
      <c r="F59" s="162"/>
      <c r="G59" s="162"/>
      <c r="H59" s="162"/>
      <c r="I59" s="162"/>
      <c r="J59" s="162"/>
      <c r="K59" s="162"/>
      <c r="L59" s="162"/>
      <c r="M59" s="162"/>
      <c r="N59" s="164" t="e">
        <f>AVERAGE(Calculations!D60:M60)</f>
        <v>#DIV/0!</v>
      </c>
      <c r="O59" s="164" t="e">
        <f>STDEV(Calculations!D60:M60)</f>
        <v>#DIV/0!</v>
      </c>
    </row>
    <row r="60" spans="1:16" ht="12.75">
      <c r="A60" s="98"/>
      <c r="B60" s="37" t="str">
        <f>IF('Gene Table'!E60="","blank",'Gene Table'!E60)</f>
        <v>MPO</v>
      </c>
      <c r="C60" s="161" t="s">
        <v>237</v>
      </c>
      <c r="D60" s="162"/>
      <c r="E60" s="162"/>
      <c r="F60" s="162"/>
      <c r="G60" s="162"/>
      <c r="H60" s="162"/>
      <c r="I60" s="162"/>
      <c r="J60" s="162"/>
      <c r="K60" s="162"/>
      <c r="L60" s="162"/>
      <c r="M60" s="162"/>
      <c r="N60" s="164" t="e">
        <f>AVERAGE(Calculations!D61:M61)</f>
        <v>#DIV/0!</v>
      </c>
      <c r="O60" s="164" t="e">
        <f>STDEV(Calculations!D61:M61)</f>
        <v>#DIV/0!</v>
      </c>
      <c r="P60" s="173"/>
    </row>
    <row r="61" spans="1:15" ht="12.75">
      <c r="A61" s="98"/>
      <c r="B61" s="37" t="str">
        <f>IF('Gene Table'!E61="","blank",'Gene Table'!E61)</f>
        <v>MTR</v>
      </c>
      <c r="C61" s="161" t="s">
        <v>241</v>
      </c>
      <c r="D61" s="162"/>
      <c r="E61" s="162"/>
      <c r="F61" s="162"/>
      <c r="G61" s="162"/>
      <c r="H61" s="162"/>
      <c r="I61" s="162"/>
      <c r="J61" s="162"/>
      <c r="K61" s="162"/>
      <c r="L61" s="162"/>
      <c r="M61" s="162"/>
      <c r="N61" s="164" t="e">
        <f>AVERAGE(Calculations!D62:M62)</f>
        <v>#DIV/0!</v>
      </c>
      <c r="O61" s="164" t="e">
        <f>STDEV(Calculations!D62:M62)</f>
        <v>#DIV/0!</v>
      </c>
    </row>
    <row r="62" spans="1:16" ht="12.75">
      <c r="A62" s="98"/>
      <c r="B62" s="37" t="str">
        <f>IF('Gene Table'!E62="","blank",'Gene Table'!E62)</f>
        <v>SERPINE1</v>
      </c>
      <c r="C62" s="161" t="s">
        <v>245</v>
      </c>
      <c r="D62" s="162"/>
      <c r="E62" s="162"/>
      <c r="F62" s="162"/>
      <c r="G62" s="162"/>
      <c r="H62" s="162"/>
      <c r="I62" s="162"/>
      <c r="J62" s="162"/>
      <c r="K62" s="162"/>
      <c r="L62" s="162"/>
      <c r="M62" s="162"/>
      <c r="N62" s="164" t="e">
        <f>AVERAGE(Calculations!D63:M63)</f>
        <v>#DIV/0!</v>
      </c>
      <c r="O62" s="164" t="e">
        <f>STDEV(Calculations!D63:M63)</f>
        <v>#DIV/0!</v>
      </c>
      <c r="P62" s="173"/>
    </row>
    <row r="63" spans="1:15" ht="12.75">
      <c r="A63" s="98"/>
      <c r="B63" s="37" t="str">
        <f>IF('Gene Table'!E63="","blank",'Gene Table'!E63)</f>
        <v>RAD52</v>
      </c>
      <c r="C63" s="161" t="s">
        <v>249</v>
      </c>
      <c r="D63" s="162"/>
      <c r="E63" s="162"/>
      <c r="F63" s="162"/>
      <c r="G63" s="162"/>
      <c r="H63" s="162"/>
      <c r="I63" s="162"/>
      <c r="J63" s="162"/>
      <c r="K63" s="162"/>
      <c r="L63" s="162"/>
      <c r="M63" s="162"/>
      <c r="N63" s="164" t="e">
        <f>AVERAGE(Calculations!D64:M64)</f>
        <v>#DIV/0!</v>
      </c>
      <c r="O63" s="164" t="e">
        <f>STDEV(Calculations!D64:M64)</f>
        <v>#DIV/0!</v>
      </c>
    </row>
    <row r="64" spans="1:16" ht="12.75">
      <c r="A64" s="98"/>
      <c r="B64" s="37" t="str">
        <f>IF('Gene Table'!E64="","blank",'Gene Table'!E64)</f>
        <v>RAD50</v>
      </c>
      <c r="C64" s="161" t="s">
        <v>253</v>
      </c>
      <c r="D64" s="162"/>
      <c r="E64" s="162"/>
      <c r="F64" s="162"/>
      <c r="G64" s="162"/>
      <c r="H64" s="162"/>
      <c r="I64" s="162"/>
      <c r="J64" s="162"/>
      <c r="K64" s="162"/>
      <c r="L64" s="162"/>
      <c r="M64" s="162"/>
      <c r="N64" s="164" t="e">
        <f>AVERAGE(Calculations!D65:M65)</f>
        <v>#DIV/0!</v>
      </c>
      <c r="O64" s="164" t="e">
        <f>STDEV(Calculations!D65:M65)</f>
        <v>#DIV/0!</v>
      </c>
      <c r="P64" s="173"/>
    </row>
    <row r="65" spans="1:15" ht="12.75">
      <c r="A65" s="98"/>
      <c r="B65" s="37" t="str">
        <f>IF('Gene Table'!E65="","blank",'Gene Table'!E65)</f>
        <v>ADH1B</v>
      </c>
      <c r="C65" s="161" t="s">
        <v>257</v>
      </c>
      <c r="D65" s="162"/>
      <c r="E65" s="162"/>
      <c r="F65" s="162"/>
      <c r="G65" s="162"/>
      <c r="H65" s="162"/>
      <c r="I65" s="162"/>
      <c r="J65" s="162"/>
      <c r="K65" s="162"/>
      <c r="L65" s="162"/>
      <c r="M65" s="162"/>
      <c r="N65" s="164" t="e">
        <f>AVERAGE(Calculations!D66:M66)</f>
        <v>#DIV/0!</v>
      </c>
      <c r="O65" s="164" t="e">
        <f>STDEV(Calculations!D66:M66)</f>
        <v>#DIV/0!</v>
      </c>
    </row>
    <row r="66" spans="1:16" ht="12.75">
      <c r="A66" s="98"/>
      <c r="B66" s="37" t="str">
        <f>IF('Gene Table'!E66="","blank",'Gene Table'!E66)</f>
        <v>CYP2C9</v>
      </c>
      <c r="C66" s="161" t="s">
        <v>261</v>
      </c>
      <c r="D66" s="162"/>
      <c r="E66" s="162"/>
      <c r="F66" s="162"/>
      <c r="G66" s="162"/>
      <c r="H66" s="162"/>
      <c r="I66" s="162"/>
      <c r="J66" s="162"/>
      <c r="K66" s="162"/>
      <c r="L66" s="162"/>
      <c r="M66" s="162"/>
      <c r="N66" s="164" t="e">
        <f>AVERAGE(Calculations!D67:M67)</f>
        <v>#DIV/0!</v>
      </c>
      <c r="O66" s="164" t="e">
        <f>STDEV(Calculations!D67:M67)</f>
        <v>#DIV/0!</v>
      </c>
      <c r="P66" s="173"/>
    </row>
    <row r="67" spans="1:15" ht="12.75">
      <c r="A67" s="98"/>
      <c r="B67" s="37" t="str">
        <f>IF('Gene Table'!E67="","blank",'Gene Table'!E67)</f>
        <v>IRS1</v>
      </c>
      <c r="C67" s="161" t="s">
        <v>265</v>
      </c>
      <c r="D67" s="162"/>
      <c r="E67" s="162"/>
      <c r="F67" s="162"/>
      <c r="G67" s="162"/>
      <c r="H67" s="162"/>
      <c r="I67" s="162"/>
      <c r="J67" s="162"/>
      <c r="K67" s="162"/>
      <c r="L67" s="162"/>
      <c r="M67" s="162"/>
      <c r="N67" s="164" t="e">
        <f>AVERAGE(Calculations!D68:M68)</f>
        <v>#DIV/0!</v>
      </c>
      <c r="O67" s="164" t="e">
        <f>STDEV(Calculations!D68:M68)</f>
        <v>#DIV/0!</v>
      </c>
    </row>
    <row r="68" spans="1:16" ht="12.75">
      <c r="A68" s="98"/>
      <c r="B68" s="37" t="str">
        <f>IF('Gene Table'!E68="","blank",'Gene Table'!E68)</f>
        <v>SHBG</v>
      </c>
      <c r="C68" s="161" t="s">
        <v>269</v>
      </c>
      <c r="D68" s="162"/>
      <c r="E68" s="162"/>
      <c r="F68" s="162"/>
      <c r="G68" s="162"/>
      <c r="H68" s="162"/>
      <c r="I68" s="162"/>
      <c r="J68" s="162"/>
      <c r="K68" s="162"/>
      <c r="L68" s="162"/>
      <c r="M68" s="162"/>
      <c r="N68" s="164" t="e">
        <f>AVERAGE(Calculations!D69:M69)</f>
        <v>#DIV/0!</v>
      </c>
      <c r="O68" s="164" t="e">
        <f>STDEV(Calculations!D69:M69)</f>
        <v>#DIV/0!</v>
      </c>
      <c r="P68" s="173"/>
    </row>
    <row r="69" spans="1:15" ht="12.75">
      <c r="A69" s="98"/>
      <c r="B69" s="37" t="str">
        <f>IF('Gene Table'!E69="","blank",'Gene Table'!E69)</f>
        <v>SRD5A2</v>
      </c>
      <c r="C69" s="161" t="s">
        <v>273</v>
      </c>
      <c r="D69" s="162"/>
      <c r="E69" s="162"/>
      <c r="F69" s="162"/>
      <c r="G69" s="162"/>
      <c r="H69" s="162"/>
      <c r="I69" s="162"/>
      <c r="J69" s="162"/>
      <c r="K69" s="162"/>
      <c r="L69" s="162"/>
      <c r="M69" s="162"/>
      <c r="N69" s="164" t="e">
        <f>AVERAGE(Calculations!D70:M70)</f>
        <v>#DIV/0!</v>
      </c>
      <c r="O69" s="164" t="e">
        <f>STDEV(Calculations!D70:M70)</f>
        <v>#DIV/0!</v>
      </c>
    </row>
    <row r="70" spans="1:16" ht="12.75">
      <c r="A70" s="98"/>
      <c r="B70" s="37" t="str">
        <f>IF('Gene Table'!E70="","blank",'Gene Table'!E70)</f>
        <v>TGFBR1</v>
      </c>
      <c r="C70" s="161" t="s">
        <v>277</v>
      </c>
      <c r="D70" s="162"/>
      <c r="E70" s="162"/>
      <c r="F70" s="162"/>
      <c r="G70" s="162"/>
      <c r="H70" s="162"/>
      <c r="I70" s="162"/>
      <c r="J70" s="162"/>
      <c r="K70" s="162"/>
      <c r="L70" s="162"/>
      <c r="M70" s="162"/>
      <c r="N70" s="164" t="e">
        <f>AVERAGE(Calculations!D71:M71)</f>
        <v>#DIV/0!</v>
      </c>
      <c r="O70" s="164" t="e">
        <f>STDEV(Calculations!D71:M71)</f>
        <v>#DIV/0!</v>
      </c>
      <c r="P70" s="173"/>
    </row>
    <row r="71" spans="1:15" ht="12.75">
      <c r="A71" s="98"/>
      <c r="B71" s="37" t="str">
        <f>IF('Gene Table'!E71="","blank",'Gene Table'!E71)</f>
        <v>XRCC4</v>
      </c>
      <c r="C71" s="161" t="s">
        <v>281</v>
      </c>
      <c r="D71" s="162"/>
      <c r="E71" s="162"/>
      <c r="F71" s="162"/>
      <c r="G71" s="162"/>
      <c r="H71" s="162"/>
      <c r="I71" s="162"/>
      <c r="J71" s="162"/>
      <c r="K71" s="162"/>
      <c r="L71" s="162"/>
      <c r="M71" s="162"/>
      <c r="N71" s="164" t="e">
        <f>AVERAGE(Calculations!D72:M72)</f>
        <v>#DIV/0!</v>
      </c>
      <c r="O71" s="164" t="e">
        <f>STDEV(Calculations!D72:M72)</f>
        <v>#DIV/0!</v>
      </c>
    </row>
    <row r="72" spans="1:16" ht="12.75">
      <c r="A72" s="98"/>
      <c r="B72" s="37" t="str">
        <f>IF('Gene Table'!E72="","blank",'Gene Table'!E72)</f>
        <v>NAT1</v>
      </c>
      <c r="C72" s="161" t="s">
        <v>285</v>
      </c>
      <c r="D72" s="162"/>
      <c r="E72" s="162"/>
      <c r="F72" s="162"/>
      <c r="G72" s="162"/>
      <c r="H72" s="162"/>
      <c r="I72" s="162"/>
      <c r="J72" s="162"/>
      <c r="K72" s="162"/>
      <c r="L72" s="162"/>
      <c r="M72" s="162"/>
      <c r="N72" s="164" t="e">
        <f>AVERAGE(Calculations!D73:M73)</f>
        <v>#DIV/0!</v>
      </c>
      <c r="O72" s="164" t="e">
        <f>STDEV(Calculations!D73:M73)</f>
        <v>#DIV/0!</v>
      </c>
      <c r="P72" s="173"/>
    </row>
    <row r="73" spans="1:15" ht="12.75">
      <c r="A73" s="98"/>
      <c r="B73" s="37" t="str">
        <f>IF('Gene Table'!E73="","blank",'Gene Table'!E73)</f>
        <v>ADH1C</v>
      </c>
      <c r="C73" s="161" t="s">
        <v>289</v>
      </c>
      <c r="D73" s="162"/>
      <c r="E73" s="162"/>
      <c r="F73" s="162"/>
      <c r="G73" s="162"/>
      <c r="H73" s="162"/>
      <c r="I73" s="162"/>
      <c r="J73" s="162"/>
      <c r="K73" s="162"/>
      <c r="L73" s="162"/>
      <c r="M73" s="162"/>
      <c r="N73" s="164" t="e">
        <f>AVERAGE(Calculations!D74:M74)</f>
        <v>#DIV/0!</v>
      </c>
      <c r="O73" s="164" t="e">
        <f>STDEV(Calculations!D74:M74)</f>
        <v>#DIV/0!</v>
      </c>
    </row>
    <row r="74" spans="1:16" ht="12.75">
      <c r="A74" s="98"/>
      <c r="B74" s="37" t="str">
        <f>IF('Gene Table'!E74="","blank",'Gene Table'!E74)</f>
        <v>CYP11A1</v>
      </c>
      <c r="C74" s="161" t="s">
        <v>293</v>
      </c>
      <c r="D74" s="162"/>
      <c r="E74" s="162"/>
      <c r="F74" s="162"/>
      <c r="G74" s="162"/>
      <c r="H74" s="162"/>
      <c r="I74" s="162"/>
      <c r="J74" s="162"/>
      <c r="K74" s="162"/>
      <c r="L74" s="162"/>
      <c r="M74" s="162"/>
      <c r="N74" s="164" t="e">
        <f>AVERAGE(Calculations!D75:M75)</f>
        <v>#DIV/0!</v>
      </c>
      <c r="O74" s="164" t="e">
        <f>STDEV(Calculations!D75:M75)</f>
        <v>#DIV/0!</v>
      </c>
      <c r="P74" s="173"/>
    </row>
    <row r="75" spans="1:15" ht="12.75" customHeight="1">
      <c r="A75" s="98"/>
      <c r="B75" s="37" t="str">
        <f>IF('Gene Table'!E75="","blank",'Gene Table'!E75)</f>
        <v>EPHX1</v>
      </c>
      <c r="C75" s="161" t="s">
        <v>297</v>
      </c>
      <c r="D75" s="162"/>
      <c r="E75" s="162"/>
      <c r="F75" s="162"/>
      <c r="G75" s="162"/>
      <c r="H75" s="162"/>
      <c r="I75" s="162"/>
      <c r="J75" s="162"/>
      <c r="K75" s="162"/>
      <c r="L75" s="162"/>
      <c r="M75" s="162"/>
      <c r="N75" s="164" t="e">
        <f>AVERAGE(Calculations!D76:M76)</f>
        <v>#DIV/0!</v>
      </c>
      <c r="O75" s="164" t="e">
        <f>STDEV(Calculations!D76:M76)</f>
        <v>#DIV/0!</v>
      </c>
    </row>
    <row r="76" spans="1:16" ht="12.75">
      <c r="A76" s="98"/>
      <c r="B76" s="37" t="str">
        <f>IF('Gene Table'!E76="","blank",'Gene Table'!E76)</f>
        <v>APEX1</v>
      </c>
      <c r="C76" s="161" t="s">
        <v>301</v>
      </c>
      <c r="D76" s="162"/>
      <c r="E76" s="162"/>
      <c r="F76" s="162"/>
      <c r="G76" s="162"/>
      <c r="H76" s="162"/>
      <c r="I76" s="162"/>
      <c r="J76" s="162"/>
      <c r="K76" s="162"/>
      <c r="L76" s="162"/>
      <c r="M76" s="162"/>
      <c r="N76" s="164" t="e">
        <f>AVERAGE(Calculations!D77:M77)</f>
        <v>#DIV/0!</v>
      </c>
      <c r="O76" s="164" t="e">
        <f>STDEV(Calculations!D77:M77)</f>
        <v>#DIV/0!</v>
      </c>
      <c r="P76" s="173"/>
    </row>
    <row r="77" spans="1:15" ht="12.75">
      <c r="A77" s="98"/>
      <c r="B77" s="37" t="str">
        <f>IF('Gene Table'!E77="","blank",'Gene Table'!E77)</f>
        <v>IGFBP1</v>
      </c>
      <c r="C77" s="161" t="s">
        <v>305</v>
      </c>
      <c r="D77" s="162"/>
      <c r="E77" s="162"/>
      <c r="F77" s="162"/>
      <c r="G77" s="162"/>
      <c r="H77" s="162"/>
      <c r="I77" s="162"/>
      <c r="J77" s="162"/>
      <c r="K77" s="162"/>
      <c r="L77" s="162"/>
      <c r="M77" s="162"/>
      <c r="N77" s="164" t="e">
        <f>AVERAGE(Calculations!D78:M78)</f>
        <v>#DIV/0!</v>
      </c>
      <c r="O77" s="164" t="e">
        <f>STDEV(Calculations!D78:M78)</f>
        <v>#DIV/0!</v>
      </c>
    </row>
    <row r="78" spans="1:16" ht="12.75">
      <c r="A78" s="98"/>
      <c r="B78" s="37" t="str">
        <f>IF('Gene Table'!E78="","blank",'Gene Table'!E78)</f>
        <v>IL1B</v>
      </c>
      <c r="C78" s="161" t="s">
        <v>309</v>
      </c>
      <c r="D78" s="162"/>
      <c r="E78" s="162"/>
      <c r="F78" s="162"/>
      <c r="G78" s="162"/>
      <c r="H78" s="162"/>
      <c r="I78" s="162"/>
      <c r="J78" s="162"/>
      <c r="K78" s="162"/>
      <c r="L78" s="162"/>
      <c r="M78" s="162"/>
      <c r="N78" s="164" t="e">
        <f>AVERAGE(Calculations!D79:M79)</f>
        <v>#DIV/0!</v>
      </c>
      <c r="O78" s="164" t="e">
        <f>STDEV(Calculations!D79:M79)</f>
        <v>#DIV/0!</v>
      </c>
      <c r="P78" s="173"/>
    </row>
    <row r="79" spans="1:15" ht="12.75">
      <c r="A79" s="98"/>
      <c r="B79" s="37" t="str">
        <f>IF('Gene Table'!E79="","blank",'Gene Table'!E79)</f>
        <v>ITGB3</v>
      </c>
      <c r="C79" s="161" t="s">
        <v>313</v>
      </c>
      <c r="D79" s="162"/>
      <c r="E79" s="162"/>
      <c r="F79" s="162"/>
      <c r="G79" s="162"/>
      <c r="H79" s="162"/>
      <c r="I79" s="162"/>
      <c r="J79" s="162"/>
      <c r="K79" s="162"/>
      <c r="L79" s="162"/>
      <c r="M79" s="162"/>
      <c r="N79" s="164" t="e">
        <f>AVERAGE(Calculations!D80:M80)</f>
        <v>#DIV/0!</v>
      </c>
      <c r="O79" s="164" t="e">
        <f>STDEV(Calculations!D80:M80)</f>
        <v>#DIV/0!</v>
      </c>
    </row>
    <row r="80" spans="1:16" ht="12.75">
      <c r="A80" s="98"/>
      <c r="B80" s="37" t="str">
        <f>IF('Gene Table'!E80="","blank",'Gene Table'!E80)</f>
        <v>MLH1</v>
      </c>
      <c r="C80" s="161" t="s">
        <v>317</v>
      </c>
      <c r="D80" s="162"/>
      <c r="E80" s="162"/>
      <c r="F80" s="162"/>
      <c r="G80" s="162"/>
      <c r="H80" s="162"/>
      <c r="I80" s="162"/>
      <c r="J80" s="162"/>
      <c r="K80" s="162"/>
      <c r="L80" s="162"/>
      <c r="M80" s="162"/>
      <c r="N80" s="164" t="e">
        <f>AVERAGE(Calculations!D81:M81)</f>
        <v>#DIV/0!</v>
      </c>
      <c r="O80" s="164" t="e">
        <f>STDEV(Calculations!D81:M81)</f>
        <v>#DIV/0!</v>
      </c>
      <c r="P80" s="173"/>
    </row>
    <row r="81" spans="1:15" ht="12.75">
      <c r="A81" s="98"/>
      <c r="B81" s="37" t="str">
        <f>IF('Gene Table'!E81="","blank",'Gene Table'!E81)</f>
        <v>OGG1</v>
      </c>
      <c r="C81" s="161" t="s">
        <v>321</v>
      </c>
      <c r="D81" s="162"/>
      <c r="E81" s="162"/>
      <c r="F81" s="162"/>
      <c r="G81" s="162"/>
      <c r="H81" s="162"/>
      <c r="I81" s="162"/>
      <c r="J81" s="162"/>
      <c r="K81" s="162"/>
      <c r="L81" s="162"/>
      <c r="M81" s="162"/>
      <c r="N81" s="164" t="e">
        <f>AVERAGE(Calculations!D82:M82)</f>
        <v>#DIV/0!</v>
      </c>
      <c r="O81" s="164" t="e">
        <f>STDEV(Calculations!D82:M82)</f>
        <v>#DIV/0!</v>
      </c>
    </row>
    <row r="82" spans="1:16" ht="12.75">
      <c r="A82" s="98"/>
      <c r="B82" s="37" t="str">
        <f>IF('Gene Table'!E82="","blank",'Gene Table'!E82)</f>
        <v>PHB</v>
      </c>
      <c r="C82" s="161" t="s">
        <v>325</v>
      </c>
      <c r="D82" s="162"/>
      <c r="E82" s="162"/>
      <c r="F82" s="162"/>
      <c r="G82" s="162"/>
      <c r="H82" s="162"/>
      <c r="I82" s="162"/>
      <c r="J82" s="162"/>
      <c r="K82" s="162"/>
      <c r="L82" s="162"/>
      <c r="M82" s="162"/>
      <c r="N82" s="164" t="e">
        <f>AVERAGE(Calculations!D83:M83)</f>
        <v>#DIV/0!</v>
      </c>
      <c r="O82" s="164" t="e">
        <f>STDEV(Calculations!D83:M83)</f>
        <v>#DIV/0!</v>
      </c>
      <c r="P82" s="173"/>
    </row>
    <row r="83" spans="1:15" ht="12.75">
      <c r="A83" s="98"/>
      <c r="B83" s="37" t="str">
        <f>IF('Gene Table'!E83="","blank",'Gene Table'!E83)</f>
        <v>ZNF350</v>
      </c>
      <c r="C83" s="161" t="s">
        <v>329</v>
      </c>
      <c r="D83" s="162"/>
      <c r="E83" s="162"/>
      <c r="F83" s="162"/>
      <c r="G83" s="162"/>
      <c r="H83" s="162"/>
      <c r="I83" s="162"/>
      <c r="J83" s="162"/>
      <c r="K83" s="162"/>
      <c r="L83" s="162"/>
      <c r="M83" s="162"/>
      <c r="N83" s="164" t="e">
        <f>AVERAGE(Calculations!D84:M84)</f>
        <v>#DIV/0!</v>
      </c>
      <c r="O83" s="164" t="e">
        <f>STDEV(Calculations!D84:M84)</f>
        <v>#DIV/0!</v>
      </c>
    </row>
    <row r="84" spans="1:16" ht="12.75">
      <c r="A84" s="98"/>
      <c r="B84" s="37" t="str">
        <f>IF('Gene Table'!E84="","blank",'Gene Table'!E84)</f>
        <v>SIPA1</v>
      </c>
      <c r="C84" s="161" t="s">
        <v>333</v>
      </c>
      <c r="D84" s="162"/>
      <c r="E84" s="162"/>
      <c r="F84" s="162"/>
      <c r="G84" s="162"/>
      <c r="H84" s="162"/>
      <c r="I84" s="162"/>
      <c r="J84" s="162"/>
      <c r="K84" s="162"/>
      <c r="L84" s="162"/>
      <c r="M84" s="162"/>
      <c r="N84" s="164" t="e">
        <f>AVERAGE(Calculations!D85:M85)</f>
        <v>#DIV/0!</v>
      </c>
      <c r="O84" s="164" t="e">
        <f>STDEV(Calculations!D85:M85)</f>
        <v>#DIV/0!</v>
      </c>
      <c r="P84" s="173"/>
    </row>
    <row r="85" spans="1:15" ht="12.75">
      <c r="A85" s="98"/>
      <c r="B85" s="37" t="str">
        <f>IF('Gene Table'!E85="","blank",'Gene Table'!E85)</f>
        <v>NR1I2</v>
      </c>
      <c r="C85" s="161" t="s">
        <v>337</v>
      </c>
      <c r="D85" s="162"/>
      <c r="E85" s="162"/>
      <c r="F85" s="162"/>
      <c r="G85" s="162"/>
      <c r="H85" s="162"/>
      <c r="I85" s="162"/>
      <c r="J85" s="162"/>
      <c r="K85" s="162"/>
      <c r="L85" s="162"/>
      <c r="M85" s="162"/>
      <c r="N85" s="164" t="e">
        <f>AVERAGE(Calculations!D86:M86)</f>
        <v>#DIV/0!</v>
      </c>
      <c r="O85" s="164" t="e">
        <f>STDEV(Calculations!D86:M86)</f>
        <v>#DIV/0!</v>
      </c>
    </row>
    <row r="86" spans="1:16" ht="12.75">
      <c r="A86" s="98"/>
      <c r="B86" s="37" t="str">
        <f>IF('Gene Table'!E86="","blank",'Gene Table'!E86)</f>
        <v>CDK4</v>
      </c>
      <c r="C86" s="161" t="s">
        <v>341</v>
      </c>
      <c r="D86" s="162"/>
      <c r="E86" s="162"/>
      <c r="F86" s="162"/>
      <c r="G86" s="162"/>
      <c r="H86" s="162"/>
      <c r="I86" s="162"/>
      <c r="J86" s="162"/>
      <c r="K86" s="162"/>
      <c r="L86" s="162"/>
      <c r="M86" s="162"/>
      <c r="N86" s="164" t="e">
        <f>AVERAGE(Calculations!D87:M87)</f>
        <v>#DIV/0!</v>
      </c>
      <c r="O86" s="164" t="e">
        <f>STDEV(Calculations!D87:M87)</f>
        <v>#DIV/0!</v>
      </c>
      <c r="P86" s="173"/>
    </row>
    <row r="87" spans="1:15" ht="12.75">
      <c r="A87" s="98"/>
      <c r="B87" s="37" t="str">
        <f>IF('Gene Table'!E87="","blank",'Gene Table'!E87)</f>
        <v>HGDC</v>
      </c>
      <c r="C87" s="161" t="s">
        <v>345</v>
      </c>
      <c r="D87" s="162"/>
      <c r="E87" s="162"/>
      <c r="F87" s="162"/>
      <c r="G87" s="162"/>
      <c r="H87" s="162"/>
      <c r="I87" s="162"/>
      <c r="J87" s="162"/>
      <c r="K87" s="162"/>
      <c r="L87" s="162"/>
      <c r="M87" s="162"/>
      <c r="N87" s="164" t="e">
        <f>AVERAGE(Calculations!D88:M88)</f>
        <v>#DIV/0!</v>
      </c>
      <c r="O87" s="164" t="e">
        <f>STDEV(Calculations!D88:M88)</f>
        <v>#DIV/0!</v>
      </c>
    </row>
    <row r="88" spans="1:16" ht="12.75">
      <c r="A88" s="98"/>
      <c r="B88" s="37" t="str">
        <f>IF('Gene Table'!E88="","blank",'Gene Table'!E88)</f>
        <v>HGDC</v>
      </c>
      <c r="C88" s="161" t="s">
        <v>347</v>
      </c>
      <c r="D88" s="162"/>
      <c r="E88" s="162"/>
      <c r="F88" s="162"/>
      <c r="G88" s="162"/>
      <c r="H88" s="162"/>
      <c r="I88" s="162"/>
      <c r="J88" s="162"/>
      <c r="K88" s="162"/>
      <c r="L88" s="162"/>
      <c r="M88" s="162"/>
      <c r="N88" s="164" t="e">
        <f>AVERAGE(Calculations!D89:M89)</f>
        <v>#DIV/0!</v>
      </c>
      <c r="O88" s="164" t="e">
        <f>STDEV(Calculations!D89:M89)</f>
        <v>#DIV/0!</v>
      </c>
      <c r="P88" s="173"/>
    </row>
    <row r="89" spans="1:15" ht="12.75">
      <c r="A89" s="98"/>
      <c r="B89" s="37" t="str">
        <f>IF('Gene Table'!E89="","blank",'Gene Table'!E89)</f>
        <v>GAPDH</v>
      </c>
      <c r="C89" s="161" t="s">
        <v>348</v>
      </c>
      <c r="D89" s="162"/>
      <c r="E89" s="162"/>
      <c r="F89" s="162"/>
      <c r="G89" s="162"/>
      <c r="H89" s="162"/>
      <c r="I89" s="162"/>
      <c r="J89" s="162"/>
      <c r="K89" s="162"/>
      <c r="L89" s="162"/>
      <c r="M89" s="162"/>
      <c r="N89" s="164" t="e">
        <f>AVERAGE(Calculations!D90:M90)</f>
        <v>#DIV/0!</v>
      </c>
      <c r="O89" s="164" t="e">
        <f>STDEV(Calculations!D90:M90)</f>
        <v>#DIV/0!</v>
      </c>
    </row>
    <row r="90" spans="1:16" ht="12.75">
      <c r="A90" s="98"/>
      <c r="B90" s="37" t="str">
        <f>IF('Gene Table'!E90="","blank",'Gene Table'!E90)</f>
        <v>ACTB</v>
      </c>
      <c r="C90" s="161" t="s">
        <v>352</v>
      </c>
      <c r="D90" s="162"/>
      <c r="E90" s="162"/>
      <c r="F90" s="162"/>
      <c r="G90" s="162"/>
      <c r="H90" s="162"/>
      <c r="I90" s="162"/>
      <c r="J90" s="162"/>
      <c r="K90" s="162"/>
      <c r="L90" s="162"/>
      <c r="M90" s="162"/>
      <c r="N90" s="164" t="e">
        <f>AVERAGE(Calculations!D91:M91)</f>
        <v>#DIV/0!</v>
      </c>
      <c r="O90" s="164" t="e">
        <f>STDEV(Calculations!D91:M91)</f>
        <v>#DIV/0!</v>
      </c>
      <c r="P90" s="173"/>
    </row>
    <row r="91" spans="1:15" ht="12.75">
      <c r="A91" s="98"/>
      <c r="B91" s="37" t="str">
        <f>IF('Gene Table'!E91="","blank",'Gene Table'!E91)</f>
        <v>B2M</v>
      </c>
      <c r="C91" s="161" t="s">
        <v>356</v>
      </c>
      <c r="D91" s="162"/>
      <c r="E91" s="162"/>
      <c r="F91" s="162"/>
      <c r="G91" s="162"/>
      <c r="H91" s="162"/>
      <c r="I91" s="162"/>
      <c r="J91" s="162"/>
      <c r="K91" s="162"/>
      <c r="L91" s="162"/>
      <c r="M91" s="162"/>
      <c r="N91" s="164" t="e">
        <f>AVERAGE(Calculations!D92:M92)</f>
        <v>#DIV/0!</v>
      </c>
      <c r="O91" s="164" t="e">
        <f>STDEV(Calculations!D92:M92)</f>
        <v>#DIV/0!</v>
      </c>
    </row>
    <row r="92" spans="1:16" ht="12.75">
      <c r="A92" s="98"/>
      <c r="B92" s="37" t="str">
        <f>IF('Gene Table'!E92="","blank",'Gene Table'!E92)</f>
        <v>RPL13A</v>
      </c>
      <c r="C92" s="161" t="s">
        <v>360</v>
      </c>
      <c r="D92" s="162"/>
      <c r="E92" s="162"/>
      <c r="F92" s="162"/>
      <c r="G92" s="162"/>
      <c r="H92" s="162"/>
      <c r="I92" s="162"/>
      <c r="J92" s="162"/>
      <c r="K92" s="162"/>
      <c r="L92" s="162"/>
      <c r="M92" s="162"/>
      <c r="N92" s="164" t="e">
        <f>AVERAGE(Calculations!D93:M93)</f>
        <v>#DIV/0!</v>
      </c>
      <c r="O92" s="164" t="e">
        <f>STDEV(Calculations!D93:M93)</f>
        <v>#DIV/0!</v>
      </c>
      <c r="P92" s="173"/>
    </row>
    <row r="93" spans="1:15" ht="12.75">
      <c r="A93" s="98"/>
      <c r="B93" s="37" t="str">
        <f>IF('Gene Table'!E93="","blank",'Gene Table'!E93)</f>
        <v>HPRT1</v>
      </c>
      <c r="C93" s="161" t="s">
        <v>364</v>
      </c>
      <c r="D93" s="162"/>
      <c r="E93" s="162"/>
      <c r="F93" s="162"/>
      <c r="G93" s="162"/>
      <c r="H93" s="162"/>
      <c r="I93" s="162"/>
      <c r="J93" s="162"/>
      <c r="K93" s="162"/>
      <c r="L93" s="162"/>
      <c r="M93" s="162"/>
      <c r="N93" s="164" t="e">
        <f>AVERAGE(Calculations!D94:M94)</f>
        <v>#DIV/0!</v>
      </c>
      <c r="O93" s="164" t="e">
        <f>STDEV(Calculations!D94:M94)</f>
        <v>#DIV/0!</v>
      </c>
    </row>
    <row r="94" spans="1:16" ht="12.75">
      <c r="A94" s="98"/>
      <c r="B94" s="37" t="str">
        <f>IF('Gene Table'!E94="","blank",'Gene Table'!E94)</f>
        <v>RN18S1</v>
      </c>
      <c r="C94" s="161" t="s">
        <v>368</v>
      </c>
      <c r="D94" s="162"/>
      <c r="E94" s="162"/>
      <c r="F94" s="162"/>
      <c r="G94" s="162"/>
      <c r="H94" s="162"/>
      <c r="I94" s="162"/>
      <c r="J94" s="162"/>
      <c r="K94" s="162"/>
      <c r="L94" s="162"/>
      <c r="M94" s="162"/>
      <c r="N94" s="164" t="e">
        <f>AVERAGE(Calculations!D95:M95)</f>
        <v>#DIV/0!</v>
      </c>
      <c r="O94" s="164" t="e">
        <f>STDEV(Calculations!D95:M95)</f>
        <v>#DIV/0!</v>
      </c>
      <c r="P94" s="173"/>
    </row>
    <row r="95" spans="1:15" ht="12.75">
      <c r="A95" s="98"/>
      <c r="B95" s="37" t="str">
        <f>IF('Gene Table'!E95="","blank",'Gene Table'!E95)</f>
        <v>RT</v>
      </c>
      <c r="C95" s="161" t="s">
        <v>372</v>
      </c>
      <c r="D95" s="162"/>
      <c r="E95" s="162"/>
      <c r="F95" s="162"/>
      <c r="G95" s="162"/>
      <c r="H95" s="162"/>
      <c r="I95" s="162"/>
      <c r="J95" s="162"/>
      <c r="K95" s="162"/>
      <c r="L95" s="162"/>
      <c r="M95" s="162"/>
      <c r="N95" s="164" t="e">
        <f>AVERAGE(Calculations!D96:M96)</f>
        <v>#DIV/0!</v>
      </c>
      <c r="O95" s="164" t="e">
        <f>STDEV(Calculations!D96:M96)</f>
        <v>#DIV/0!</v>
      </c>
    </row>
    <row r="96" spans="1:16" ht="12.75">
      <c r="A96" s="98"/>
      <c r="B96" s="37" t="str">
        <f>IF('Gene Table'!E96="","blank",'Gene Table'!E96)</f>
        <v>RT</v>
      </c>
      <c r="C96" s="161" t="s">
        <v>374</v>
      </c>
      <c r="D96" s="162"/>
      <c r="E96" s="162"/>
      <c r="F96" s="162"/>
      <c r="G96" s="162"/>
      <c r="H96" s="162"/>
      <c r="I96" s="162"/>
      <c r="J96" s="162"/>
      <c r="K96" s="162"/>
      <c r="L96" s="162"/>
      <c r="M96" s="162"/>
      <c r="N96" s="164" t="e">
        <f>AVERAGE(Calculations!D97:M97)</f>
        <v>#DIV/0!</v>
      </c>
      <c r="O96" s="164" t="e">
        <f>STDEV(Calculations!D97:M97)</f>
        <v>#DIV/0!</v>
      </c>
      <c r="P96" s="173"/>
    </row>
    <row r="97" spans="1:15" ht="12.75">
      <c r="A97" s="98"/>
      <c r="B97" s="37" t="str">
        <f>IF('Gene Table'!E97="","blank",'Gene Table'!E97)</f>
        <v>PCR</v>
      </c>
      <c r="C97" s="161" t="s">
        <v>375</v>
      </c>
      <c r="D97" s="162"/>
      <c r="E97" s="162"/>
      <c r="F97" s="162"/>
      <c r="G97" s="162"/>
      <c r="H97" s="162"/>
      <c r="I97" s="162"/>
      <c r="J97" s="162"/>
      <c r="K97" s="162"/>
      <c r="L97" s="162"/>
      <c r="M97" s="162"/>
      <c r="N97" s="164" t="e">
        <f>AVERAGE(Calculations!D98:M98)</f>
        <v>#DIV/0!</v>
      </c>
      <c r="O97" s="164" t="e">
        <f>STDEV(Calculations!D98:M98)</f>
        <v>#DIV/0!</v>
      </c>
    </row>
    <row r="98" spans="1:16" ht="12.75">
      <c r="A98" s="98"/>
      <c r="B98" s="37" t="str">
        <f>IF('Gene Table'!E98="","blank",'Gene Table'!E98)</f>
        <v>PCR</v>
      </c>
      <c r="C98" s="161" t="s">
        <v>377</v>
      </c>
      <c r="D98" s="162"/>
      <c r="E98" s="162"/>
      <c r="F98" s="162"/>
      <c r="G98" s="162"/>
      <c r="H98" s="162"/>
      <c r="I98" s="162"/>
      <c r="J98" s="162"/>
      <c r="K98" s="162"/>
      <c r="L98" s="162"/>
      <c r="M98" s="162"/>
      <c r="N98" s="164" t="e">
        <f>AVERAGE(Calculations!D99:M99)</f>
        <v>#DIV/0!</v>
      </c>
      <c r="O98" s="164" t="e">
        <f>STDEV(Calculations!D99:M99)</f>
        <v>#DIV/0!</v>
      </c>
      <c r="P98" s="173"/>
    </row>
    <row r="99" spans="1:15" ht="12.75">
      <c r="A99" s="98" t="str">
        <f>'Gene Table'!A99</f>
        <v>Plate 2</v>
      </c>
      <c r="B99" s="37" t="str">
        <f>IF('Gene Table'!E99="","blank",'Gene Table'!E99)</f>
        <v>CCNE1</v>
      </c>
      <c r="C99" s="161" t="s">
        <v>9</v>
      </c>
      <c r="D99" s="162"/>
      <c r="E99" s="162"/>
      <c r="F99" s="162"/>
      <c r="G99" s="162"/>
      <c r="H99" s="162"/>
      <c r="I99" s="162"/>
      <c r="J99" s="162"/>
      <c r="K99" s="162"/>
      <c r="L99" s="162"/>
      <c r="M99" s="162"/>
      <c r="N99" s="164" t="e">
        <f>AVERAGE(Calculations!D100:M100)</f>
        <v>#DIV/0!</v>
      </c>
      <c r="O99" s="164" t="e">
        <f>STDEV(Calculations!D100:M100)</f>
        <v>#DIV/0!</v>
      </c>
    </row>
    <row r="100" spans="1:15" ht="12.75">
      <c r="A100" s="98"/>
      <c r="B100" s="37" t="str">
        <f>IF('Gene Table'!E100="","blank",'Gene Table'!E100)</f>
        <v>CCND2</v>
      </c>
      <c r="C100" s="161" t="s">
        <v>13</v>
      </c>
      <c r="D100" s="162"/>
      <c r="E100" s="162"/>
      <c r="F100" s="162"/>
      <c r="G100" s="162"/>
      <c r="H100" s="162"/>
      <c r="I100" s="162"/>
      <c r="J100" s="162"/>
      <c r="K100" s="162"/>
      <c r="L100" s="162"/>
      <c r="M100" s="162"/>
      <c r="N100" s="164" t="e">
        <f>AVERAGE(Calculations!D101:M101)</f>
        <v>#DIV/0!</v>
      </c>
      <c r="O100" s="164" t="e">
        <f>STDEV(Calculations!D101:M101)</f>
        <v>#DIV/0!</v>
      </c>
    </row>
    <row r="101" spans="1:15" ht="12.75">
      <c r="A101" s="98"/>
      <c r="B101" s="37" t="str">
        <f>IF('Gene Table'!E101="","blank",'Gene Table'!E101)</f>
        <v>XRCC5</v>
      </c>
      <c r="C101" s="161" t="s">
        <v>17</v>
      </c>
      <c r="D101" s="162"/>
      <c r="E101" s="162"/>
      <c r="F101" s="162"/>
      <c r="G101" s="162"/>
      <c r="H101" s="162"/>
      <c r="I101" s="162"/>
      <c r="J101" s="162"/>
      <c r="K101" s="162"/>
      <c r="L101" s="162"/>
      <c r="M101" s="162"/>
      <c r="N101" s="164" t="e">
        <f>AVERAGE(Calculations!D102:M102)</f>
        <v>#DIV/0!</v>
      </c>
      <c r="O101" s="164" t="e">
        <f>STDEV(Calculations!D102:M102)</f>
        <v>#DIV/0!</v>
      </c>
    </row>
    <row r="102" spans="1:15" ht="12.75">
      <c r="A102" s="98"/>
      <c r="B102" s="37" t="str">
        <f>IF('Gene Table'!E102="","blank",'Gene Table'!E102)</f>
        <v>TXNRD1</v>
      </c>
      <c r="C102" s="161" t="s">
        <v>21</v>
      </c>
      <c r="D102" s="162"/>
      <c r="E102" s="162"/>
      <c r="F102" s="162"/>
      <c r="G102" s="162"/>
      <c r="H102" s="162"/>
      <c r="I102" s="162"/>
      <c r="J102" s="162"/>
      <c r="K102" s="162"/>
      <c r="L102" s="162"/>
      <c r="M102" s="162"/>
      <c r="N102" s="164" t="e">
        <f>AVERAGE(Calculations!D103:M103)</f>
        <v>#DIV/0!</v>
      </c>
      <c r="O102" s="164" t="e">
        <f>STDEV(Calculations!D103:M103)</f>
        <v>#DIV/0!</v>
      </c>
    </row>
    <row r="103" spans="1:15" ht="12.75">
      <c r="A103" s="98"/>
      <c r="B103" s="37" t="str">
        <f>IF('Gene Table'!E103="","blank",'Gene Table'!E103)</f>
        <v>TXN</v>
      </c>
      <c r="C103" s="161" t="s">
        <v>25</v>
      </c>
      <c r="D103" s="162"/>
      <c r="E103" s="162"/>
      <c r="F103" s="162"/>
      <c r="G103" s="162"/>
      <c r="H103" s="162"/>
      <c r="I103" s="162"/>
      <c r="J103" s="162"/>
      <c r="K103" s="162"/>
      <c r="L103" s="162"/>
      <c r="M103" s="162"/>
      <c r="N103" s="164" t="e">
        <f>AVERAGE(Calculations!D104:M104)</f>
        <v>#DIV/0!</v>
      </c>
      <c r="O103" s="164" t="e">
        <f>STDEV(Calculations!D104:M104)</f>
        <v>#DIV/0!</v>
      </c>
    </row>
    <row r="104" spans="1:15" ht="12.75">
      <c r="A104" s="98"/>
      <c r="B104" s="37" t="str">
        <f>IF('Gene Table'!E104="","blank",'Gene Table'!E104)</f>
        <v>SOD1</v>
      </c>
      <c r="C104" s="161" t="s">
        <v>29</v>
      </c>
      <c r="D104" s="162"/>
      <c r="E104" s="162"/>
      <c r="F104" s="162"/>
      <c r="G104" s="162"/>
      <c r="H104" s="162"/>
      <c r="I104" s="162"/>
      <c r="J104" s="162"/>
      <c r="K104" s="162"/>
      <c r="L104" s="162"/>
      <c r="M104" s="162"/>
      <c r="N104" s="164" t="e">
        <f>AVERAGE(Calculations!D105:M105)</f>
        <v>#DIV/0!</v>
      </c>
      <c r="O104" s="164" t="e">
        <f>STDEV(Calculations!D105:M105)</f>
        <v>#DIV/0!</v>
      </c>
    </row>
    <row r="105" spans="1:15" ht="12.75">
      <c r="A105" s="98"/>
      <c r="B105" s="37" t="str">
        <f>IF('Gene Table'!E105="","blank",'Gene Table'!E105)</f>
        <v>CXCL12</v>
      </c>
      <c r="C105" s="161" t="s">
        <v>33</v>
      </c>
      <c r="D105" s="162"/>
      <c r="E105" s="162"/>
      <c r="F105" s="162"/>
      <c r="G105" s="162"/>
      <c r="H105" s="162"/>
      <c r="I105" s="162"/>
      <c r="J105" s="162"/>
      <c r="K105" s="162"/>
      <c r="L105" s="162"/>
      <c r="M105" s="162"/>
      <c r="N105" s="164" t="e">
        <f>AVERAGE(Calculations!D106:M106)</f>
        <v>#DIV/0!</v>
      </c>
      <c r="O105" s="164" t="e">
        <f>STDEV(Calculations!D106:M106)</f>
        <v>#DIV/0!</v>
      </c>
    </row>
    <row r="106" spans="1:15" ht="12.75">
      <c r="A106" s="98"/>
      <c r="B106" s="37" t="str">
        <f>IF('Gene Table'!E106="","blank",'Gene Table'!E106)</f>
        <v>RAD51C</v>
      </c>
      <c r="C106" s="161" t="s">
        <v>37</v>
      </c>
      <c r="D106" s="162"/>
      <c r="E106" s="162"/>
      <c r="F106" s="162"/>
      <c r="G106" s="162"/>
      <c r="H106" s="162"/>
      <c r="I106" s="162"/>
      <c r="J106" s="162"/>
      <c r="K106" s="162"/>
      <c r="L106" s="162"/>
      <c r="M106" s="162"/>
      <c r="N106" s="164" t="e">
        <f>AVERAGE(Calculations!D107:M107)</f>
        <v>#DIV/0!</v>
      </c>
      <c r="O106" s="164" t="e">
        <f>STDEV(Calculations!D107:M107)</f>
        <v>#DIV/0!</v>
      </c>
    </row>
    <row r="107" spans="1:15" ht="12.75">
      <c r="A107" s="98"/>
      <c r="B107" s="37" t="str">
        <f>IF('Gene Table'!E107="","blank",'Gene Table'!E107)</f>
        <v>BACH1</v>
      </c>
      <c r="C107" s="161" t="s">
        <v>41</v>
      </c>
      <c r="D107" s="162"/>
      <c r="E107" s="162"/>
      <c r="F107" s="162"/>
      <c r="G107" s="162"/>
      <c r="H107" s="162"/>
      <c r="I107" s="162"/>
      <c r="J107" s="162"/>
      <c r="K107" s="162"/>
      <c r="L107" s="162"/>
      <c r="M107" s="162"/>
      <c r="N107" s="164" t="e">
        <f>AVERAGE(Calculations!D108:M108)</f>
        <v>#DIV/0!</v>
      </c>
      <c r="O107" s="164" t="e">
        <f>STDEV(Calculations!D108:M108)</f>
        <v>#DIV/0!</v>
      </c>
    </row>
    <row r="108" spans="1:15" ht="12.75">
      <c r="A108" s="98"/>
      <c r="B108" s="37" t="str">
        <f>IF('Gene Table'!E108="","blank",'Gene Table'!E108)</f>
        <v>PPARG</v>
      </c>
      <c r="C108" s="161" t="s">
        <v>45</v>
      </c>
      <c r="D108" s="162"/>
      <c r="E108" s="162"/>
      <c r="F108" s="162"/>
      <c r="G108" s="162"/>
      <c r="H108" s="162"/>
      <c r="I108" s="162"/>
      <c r="J108" s="162"/>
      <c r="K108" s="162"/>
      <c r="L108" s="162"/>
      <c r="M108" s="162"/>
      <c r="N108" s="164" t="e">
        <f>AVERAGE(Calculations!D109:M109)</f>
        <v>#DIV/0!</v>
      </c>
      <c r="O108" s="164" t="e">
        <f>STDEV(Calculations!D109:M109)</f>
        <v>#DIV/0!</v>
      </c>
    </row>
    <row r="109" spans="1:15" ht="12.75">
      <c r="A109" s="98"/>
      <c r="B109" s="37" t="str">
        <f>IF('Gene Table'!E109="","blank",'Gene Table'!E109)</f>
        <v>ATR</v>
      </c>
      <c r="C109" s="161" t="s">
        <v>49</v>
      </c>
      <c r="D109" s="162"/>
      <c r="E109" s="162"/>
      <c r="F109" s="162"/>
      <c r="G109" s="162"/>
      <c r="H109" s="162"/>
      <c r="I109" s="162"/>
      <c r="J109" s="162"/>
      <c r="K109" s="162"/>
      <c r="L109" s="162"/>
      <c r="M109" s="162"/>
      <c r="N109" s="164" t="e">
        <f>AVERAGE(Calculations!D110:M110)</f>
        <v>#DIV/0!</v>
      </c>
      <c r="O109" s="164" t="e">
        <f>STDEV(Calculations!D110:M110)</f>
        <v>#DIV/0!</v>
      </c>
    </row>
    <row r="110" spans="1:15" ht="12.75">
      <c r="A110" s="98"/>
      <c r="B110" s="37" t="str">
        <f>IF('Gene Table'!E110="","blank",'Gene Table'!E110)</f>
        <v>MRE11A</v>
      </c>
      <c r="C110" s="161" t="s">
        <v>53</v>
      </c>
      <c r="D110" s="162"/>
      <c r="E110" s="162"/>
      <c r="F110" s="162"/>
      <c r="G110" s="162"/>
      <c r="H110" s="162"/>
      <c r="I110" s="162"/>
      <c r="J110" s="162"/>
      <c r="K110" s="162"/>
      <c r="L110" s="162"/>
      <c r="M110" s="162"/>
      <c r="N110" s="164" t="e">
        <f>AVERAGE(Calculations!D111:M111)</f>
        <v>#DIV/0!</v>
      </c>
      <c r="O110" s="164" t="e">
        <f>STDEV(Calculations!D111:M111)</f>
        <v>#DIV/0!</v>
      </c>
    </row>
    <row r="111" spans="1:15" ht="12.75">
      <c r="A111" s="98"/>
      <c r="B111" s="37" t="str">
        <f>IF('Gene Table'!E111="","blank",'Gene Table'!E111)</f>
        <v>MMP3</v>
      </c>
      <c r="C111" s="161" t="s">
        <v>57</v>
      </c>
      <c r="D111" s="162"/>
      <c r="E111" s="162"/>
      <c r="F111" s="162"/>
      <c r="G111" s="162"/>
      <c r="H111" s="162"/>
      <c r="I111" s="162"/>
      <c r="J111" s="162"/>
      <c r="K111" s="162"/>
      <c r="L111" s="162"/>
      <c r="M111" s="162"/>
      <c r="N111" s="164" t="e">
        <f>AVERAGE(Calculations!D112:M112)</f>
        <v>#DIV/0!</v>
      </c>
      <c r="O111" s="164" t="e">
        <f>STDEV(Calculations!D112:M112)</f>
        <v>#DIV/0!</v>
      </c>
    </row>
    <row r="112" spans="1:15" ht="12.75">
      <c r="A112" s="98"/>
      <c r="B112" s="37" t="str">
        <f>IF('Gene Table'!E112="","blank",'Gene Table'!E112)</f>
        <v>MMP1</v>
      </c>
      <c r="C112" s="161" t="s">
        <v>61</v>
      </c>
      <c r="D112" s="162"/>
      <c r="E112" s="162"/>
      <c r="F112" s="162"/>
      <c r="G112" s="162"/>
      <c r="H112" s="162"/>
      <c r="I112" s="162"/>
      <c r="J112" s="162"/>
      <c r="K112" s="162"/>
      <c r="L112" s="162"/>
      <c r="M112" s="162"/>
      <c r="N112" s="164" t="e">
        <f>AVERAGE(Calculations!D113:M113)</f>
        <v>#DIV/0!</v>
      </c>
      <c r="O112" s="164" t="e">
        <f>STDEV(Calculations!D113:M113)</f>
        <v>#DIV/0!</v>
      </c>
    </row>
    <row r="113" spans="1:15" ht="12.75">
      <c r="A113" s="98"/>
      <c r="B113" s="37" t="str">
        <f>IF('Gene Table'!E113="","blank",'Gene Table'!E113)</f>
        <v>LEP</v>
      </c>
      <c r="C113" s="161" t="s">
        <v>65</v>
      </c>
      <c r="D113" s="162"/>
      <c r="E113" s="162"/>
      <c r="F113" s="162"/>
      <c r="G113" s="162"/>
      <c r="H113" s="162"/>
      <c r="I113" s="162"/>
      <c r="J113" s="162"/>
      <c r="K113" s="162"/>
      <c r="L113" s="162"/>
      <c r="M113" s="162"/>
      <c r="N113" s="164" t="e">
        <f>AVERAGE(Calculations!D114:M114)</f>
        <v>#DIV/0!</v>
      </c>
      <c r="O113" s="164" t="e">
        <f>STDEV(Calculations!D114:M114)</f>
        <v>#DIV/0!</v>
      </c>
    </row>
    <row r="114" spans="1:15" ht="12.75">
      <c r="A114" s="98"/>
      <c r="B114" s="37" t="str">
        <f>IF('Gene Table'!E114="","blank",'Gene Table'!E114)</f>
        <v>FASLG</v>
      </c>
      <c r="C114" s="161" t="s">
        <v>69</v>
      </c>
      <c r="D114" s="162"/>
      <c r="E114" s="162"/>
      <c r="F114" s="162"/>
      <c r="G114" s="162"/>
      <c r="H114" s="162"/>
      <c r="I114" s="162"/>
      <c r="J114" s="162"/>
      <c r="K114" s="162"/>
      <c r="L114" s="162"/>
      <c r="M114" s="162"/>
      <c r="N114" s="164" t="e">
        <f>AVERAGE(Calculations!D115:M115)</f>
        <v>#DIV/0!</v>
      </c>
      <c r="O114" s="164" t="e">
        <f>STDEV(Calculations!D115:M115)</f>
        <v>#DIV/0!</v>
      </c>
    </row>
    <row r="115" spans="1:15" ht="12.75">
      <c r="A115" s="98"/>
      <c r="B115" s="37" t="str">
        <f>IF('Gene Table'!E115="","blank",'Gene Table'!E115)</f>
        <v>IGF1R</v>
      </c>
      <c r="C115" s="161" t="s">
        <v>73</v>
      </c>
      <c r="D115" s="162"/>
      <c r="E115" s="162"/>
      <c r="F115" s="162"/>
      <c r="G115" s="162"/>
      <c r="H115" s="162"/>
      <c r="I115" s="162"/>
      <c r="J115" s="162"/>
      <c r="K115" s="162"/>
      <c r="L115" s="162"/>
      <c r="M115" s="162"/>
      <c r="N115" s="164" t="e">
        <f>AVERAGE(Calculations!D116:M116)</f>
        <v>#DIV/0!</v>
      </c>
      <c r="O115" s="164" t="e">
        <f>STDEV(Calculations!D116:M116)</f>
        <v>#DIV/0!</v>
      </c>
    </row>
    <row r="116" spans="1:15" ht="12.75">
      <c r="A116" s="98"/>
      <c r="B116" s="37" t="str">
        <f>IF('Gene Table'!E116="","blank",'Gene Table'!E116)</f>
        <v>GH1</v>
      </c>
      <c r="C116" s="161" t="s">
        <v>77</v>
      </c>
      <c r="D116" s="162"/>
      <c r="E116" s="162"/>
      <c r="F116" s="162"/>
      <c r="G116" s="162"/>
      <c r="H116" s="162"/>
      <c r="I116" s="162"/>
      <c r="J116" s="162"/>
      <c r="K116" s="162"/>
      <c r="L116" s="162"/>
      <c r="M116" s="162"/>
      <c r="N116" s="164" t="e">
        <f>AVERAGE(Calculations!D117:M117)</f>
        <v>#DIV/0!</v>
      </c>
      <c r="O116" s="164" t="e">
        <f>STDEV(Calculations!D117:M117)</f>
        <v>#DIV/0!</v>
      </c>
    </row>
    <row r="117" spans="1:15" ht="12.75">
      <c r="A117" s="98"/>
      <c r="B117" s="37" t="str">
        <f>IF('Gene Table'!E117="","blank",'Gene Table'!E117)</f>
        <v>TXN2</v>
      </c>
      <c r="C117" s="161" t="s">
        <v>81</v>
      </c>
      <c r="D117" s="162"/>
      <c r="E117" s="162"/>
      <c r="F117" s="162"/>
      <c r="G117" s="162"/>
      <c r="H117" s="162"/>
      <c r="I117" s="162"/>
      <c r="J117" s="162"/>
      <c r="K117" s="162"/>
      <c r="L117" s="162"/>
      <c r="M117" s="162"/>
      <c r="N117" s="164" t="e">
        <f>AVERAGE(Calculations!D118:M118)</f>
        <v>#DIV/0!</v>
      </c>
      <c r="O117" s="164" t="e">
        <f>STDEV(Calculations!D118:M118)</f>
        <v>#DIV/0!</v>
      </c>
    </row>
    <row r="118" spans="1:15" ht="12.75">
      <c r="A118" s="98"/>
      <c r="B118" s="37" t="str">
        <f>IF('Gene Table'!E118="","blank",'Gene Table'!E118)</f>
        <v>XRCC6</v>
      </c>
      <c r="C118" s="161" t="s">
        <v>85</v>
      </c>
      <c r="D118" s="162"/>
      <c r="E118" s="162"/>
      <c r="F118" s="162"/>
      <c r="G118" s="162"/>
      <c r="H118" s="162"/>
      <c r="I118" s="162"/>
      <c r="J118" s="162"/>
      <c r="K118" s="162"/>
      <c r="L118" s="162"/>
      <c r="M118" s="162"/>
      <c r="N118" s="164" t="e">
        <f>AVERAGE(Calculations!D119:M119)</f>
        <v>#DIV/0!</v>
      </c>
      <c r="O118" s="164" t="e">
        <f>STDEV(Calculations!D119:M119)</f>
        <v>#DIV/0!</v>
      </c>
    </row>
    <row r="119" spans="1:15" ht="12.75">
      <c r="A119" s="98"/>
      <c r="B119" s="37" t="str">
        <f>IF('Gene Table'!E119="","blank",'Gene Table'!E119)</f>
        <v>ERCC6</v>
      </c>
      <c r="C119" s="161" t="s">
        <v>89</v>
      </c>
      <c r="D119" s="162"/>
      <c r="E119" s="162"/>
      <c r="F119" s="162"/>
      <c r="G119" s="162"/>
      <c r="H119" s="162"/>
      <c r="I119" s="162"/>
      <c r="J119" s="162"/>
      <c r="K119" s="162"/>
      <c r="L119" s="162"/>
      <c r="M119" s="162"/>
      <c r="N119" s="164" t="e">
        <f>AVERAGE(Calculations!D120:M120)</f>
        <v>#DIV/0!</v>
      </c>
      <c r="O119" s="164" t="e">
        <f>STDEV(Calculations!D120:M120)</f>
        <v>#DIV/0!</v>
      </c>
    </row>
    <row r="120" spans="1:15" ht="12.75">
      <c r="A120" s="98"/>
      <c r="B120" s="37" t="str">
        <f>IF('Gene Table'!E120="","blank",'Gene Table'!E120)</f>
        <v>EP300</v>
      </c>
      <c r="C120" s="161" t="s">
        <v>93</v>
      </c>
      <c r="D120" s="162"/>
      <c r="E120" s="162"/>
      <c r="F120" s="162"/>
      <c r="G120" s="162"/>
      <c r="H120" s="162"/>
      <c r="I120" s="162"/>
      <c r="J120" s="162"/>
      <c r="K120" s="162"/>
      <c r="L120" s="162"/>
      <c r="M120" s="162"/>
      <c r="N120" s="164" t="e">
        <f>AVERAGE(Calculations!D121:M121)</f>
        <v>#DIV/0!</v>
      </c>
      <c r="O120" s="164" t="e">
        <f>STDEV(Calculations!D121:M121)</f>
        <v>#DIV/0!</v>
      </c>
    </row>
    <row r="121" spans="1:15" ht="12.75">
      <c r="A121" s="98"/>
      <c r="B121" s="37" t="str">
        <f>IF('Gene Table'!E121="","blank",'Gene Table'!E121)</f>
        <v>CYP2B6</v>
      </c>
      <c r="C121" s="161" t="s">
        <v>97</v>
      </c>
      <c r="D121" s="162"/>
      <c r="E121" s="162"/>
      <c r="F121" s="162"/>
      <c r="G121" s="162"/>
      <c r="H121" s="162"/>
      <c r="I121" s="162"/>
      <c r="J121" s="162"/>
      <c r="K121" s="162"/>
      <c r="L121" s="162"/>
      <c r="M121" s="162"/>
      <c r="N121" s="164" t="e">
        <f>AVERAGE(Calculations!D122:M122)</f>
        <v>#DIV/0!</v>
      </c>
      <c r="O121" s="164" t="e">
        <f>STDEV(Calculations!D122:M122)</f>
        <v>#DIV/0!</v>
      </c>
    </row>
    <row r="122" spans="1:15" ht="12.75">
      <c r="A122" s="98"/>
      <c r="B122" s="37" t="str">
        <f>IF('Gene Table'!E122="","blank",'Gene Table'!E122)</f>
        <v>PARP1</v>
      </c>
      <c r="C122" s="161" t="s">
        <v>101</v>
      </c>
      <c r="D122" s="162"/>
      <c r="E122" s="162"/>
      <c r="F122" s="162"/>
      <c r="G122" s="162"/>
      <c r="H122" s="162"/>
      <c r="I122" s="162"/>
      <c r="J122" s="162"/>
      <c r="K122" s="162"/>
      <c r="L122" s="162"/>
      <c r="M122" s="162"/>
      <c r="N122" s="164" t="e">
        <f>AVERAGE(Calculations!D123:M123)</f>
        <v>#DIV/0!</v>
      </c>
      <c r="O122" s="164" t="e">
        <f>STDEV(Calculations!D123:M123)</f>
        <v>#DIV/0!</v>
      </c>
    </row>
    <row r="123" spans="1:15" ht="12.75">
      <c r="A123" s="98"/>
      <c r="B123" s="37" t="str">
        <f>IF('Gene Table'!E123="","blank",'Gene Table'!E123)</f>
        <v>TXNRD2</v>
      </c>
      <c r="C123" s="161" t="s">
        <v>105</v>
      </c>
      <c r="D123" s="162"/>
      <c r="E123" s="162"/>
      <c r="F123" s="162"/>
      <c r="G123" s="162"/>
      <c r="H123" s="162"/>
      <c r="I123" s="162"/>
      <c r="J123" s="162"/>
      <c r="K123" s="162"/>
      <c r="L123" s="162"/>
      <c r="M123" s="162"/>
      <c r="N123" s="164" t="e">
        <f>AVERAGE(Calculations!D124:M124)</f>
        <v>#DIV/0!</v>
      </c>
      <c r="O123" s="164" t="e">
        <f>STDEV(Calculations!D124:M124)</f>
        <v>#DIV/0!</v>
      </c>
    </row>
    <row r="124" spans="1:15" ht="12.75">
      <c r="A124" s="98"/>
      <c r="B124" s="37" t="str">
        <f>IF('Gene Table'!E124="","blank",'Gene Table'!E124)</f>
        <v>CDKN2D</v>
      </c>
      <c r="C124" s="161" t="s">
        <v>109</v>
      </c>
      <c r="D124" s="162"/>
      <c r="E124" s="162"/>
      <c r="F124" s="162"/>
      <c r="G124" s="162"/>
      <c r="H124" s="162"/>
      <c r="I124" s="162"/>
      <c r="J124" s="162"/>
      <c r="K124" s="162"/>
      <c r="L124" s="162"/>
      <c r="M124" s="162"/>
      <c r="N124" s="164" t="e">
        <f>AVERAGE(Calculations!D125:M125)</f>
        <v>#DIV/0!</v>
      </c>
      <c r="O124" s="164" t="e">
        <f>STDEV(Calculations!D125:M125)</f>
        <v>#DIV/0!</v>
      </c>
    </row>
    <row r="125" spans="1:15" ht="12.75">
      <c r="A125" s="98"/>
      <c r="B125" s="37" t="str">
        <f>IF('Gene Table'!E125="","blank",'Gene Table'!E125)</f>
        <v>IGFALS</v>
      </c>
      <c r="C125" s="161" t="s">
        <v>113</v>
      </c>
      <c r="D125" s="162"/>
      <c r="E125" s="162"/>
      <c r="F125" s="162"/>
      <c r="G125" s="162"/>
      <c r="H125" s="162"/>
      <c r="I125" s="162"/>
      <c r="J125" s="162"/>
      <c r="K125" s="162"/>
      <c r="L125" s="162"/>
      <c r="M125" s="162"/>
      <c r="N125" s="164" t="e">
        <f>AVERAGE(Calculations!D126:M126)</f>
        <v>#DIV/0!</v>
      </c>
      <c r="O125" s="164" t="e">
        <f>STDEV(Calculations!D126:M126)</f>
        <v>#DIV/0!</v>
      </c>
    </row>
    <row r="126" spans="1:15" ht="12.75">
      <c r="A126" s="98"/>
      <c r="B126" s="37" t="str">
        <f>IF('Gene Table'!E126="","blank",'Gene Table'!E126)</f>
        <v>HLA-DRB1</v>
      </c>
      <c r="C126" s="161" t="s">
        <v>117</v>
      </c>
      <c r="D126" s="162"/>
      <c r="E126" s="162"/>
      <c r="F126" s="162"/>
      <c r="G126" s="162"/>
      <c r="H126" s="162"/>
      <c r="I126" s="162"/>
      <c r="J126" s="162"/>
      <c r="K126" s="162"/>
      <c r="L126" s="162"/>
      <c r="M126" s="162"/>
      <c r="N126" s="164" t="e">
        <f>AVERAGE(Calculations!D127:M127)</f>
        <v>#DIV/0!</v>
      </c>
      <c r="O126" s="164" t="e">
        <f>STDEV(Calculations!D127:M127)</f>
        <v>#DIV/0!</v>
      </c>
    </row>
    <row r="127" spans="1:15" ht="12.75">
      <c r="A127" s="98"/>
      <c r="B127" s="37" t="str">
        <f>IF('Gene Table'!E127="","blank",'Gene Table'!E127)</f>
        <v>GSTO1</v>
      </c>
      <c r="C127" s="161" t="s">
        <v>121</v>
      </c>
      <c r="D127" s="162"/>
      <c r="E127" s="162"/>
      <c r="F127" s="162"/>
      <c r="G127" s="162"/>
      <c r="H127" s="162"/>
      <c r="I127" s="162"/>
      <c r="J127" s="162"/>
      <c r="K127" s="162"/>
      <c r="L127" s="162"/>
      <c r="M127" s="162"/>
      <c r="N127" s="164" t="e">
        <f>AVERAGE(Calculations!D128:M128)</f>
        <v>#DIV/0!</v>
      </c>
      <c r="O127" s="164" t="e">
        <f>STDEV(Calculations!D128:M128)</f>
        <v>#DIV/0!</v>
      </c>
    </row>
    <row r="128" spans="1:15" ht="12.75">
      <c r="A128" s="98"/>
      <c r="B128" s="37" t="str">
        <f>IF('Gene Table'!E128="","blank",'Gene Table'!E128)</f>
        <v>CBR3</v>
      </c>
      <c r="C128" s="161" t="s">
        <v>125</v>
      </c>
      <c r="D128" s="162"/>
      <c r="E128" s="162"/>
      <c r="F128" s="162"/>
      <c r="G128" s="162"/>
      <c r="H128" s="162"/>
      <c r="I128" s="162"/>
      <c r="J128" s="162"/>
      <c r="K128" s="162"/>
      <c r="L128" s="162"/>
      <c r="M128" s="162"/>
      <c r="N128" s="164" t="e">
        <f>AVERAGE(Calculations!D129:M129)</f>
        <v>#DIV/0!</v>
      </c>
      <c r="O128" s="164" t="e">
        <f>STDEV(Calculations!D129:M129)</f>
        <v>#DIV/0!</v>
      </c>
    </row>
    <row r="129" spans="1:15" ht="12.75">
      <c r="A129" s="98"/>
      <c r="B129" s="37" t="str">
        <f>IF('Gene Table'!E129="","blank",'Gene Table'!E129)</f>
        <v>WRN</v>
      </c>
      <c r="C129" s="161" t="s">
        <v>129</v>
      </c>
      <c r="D129" s="162"/>
      <c r="E129" s="162"/>
      <c r="F129" s="162"/>
      <c r="G129" s="162"/>
      <c r="H129" s="162"/>
      <c r="I129" s="162"/>
      <c r="J129" s="162"/>
      <c r="K129" s="162"/>
      <c r="L129" s="162"/>
      <c r="M129" s="162"/>
      <c r="N129" s="164" t="e">
        <f>AVERAGE(Calculations!D130:M130)</f>
        <v>#DIV/0!</v>
      </c>
      <c r="O129" s="164" t="e">
        <f>STDEV(Calculations!D130:M130)</f>
        <v>#DIV/0!</v>
      </c>
    </row>
    <row r="130" spans="1:15" ht="12.75">
      <c r="A130" s="98"/>
      <c r="B130" s="37" t="str">
        <f>IF('Gene Table'!E130="","blank",'Gene Table'!E130)</f>
        <v>UGT2B7</v>
      </c>
      <c r="C130" s="161" t="s">
        <v>133</v>
      </c>
      <c r="D130" s="162"/>
      <c r="E130" s="162"/>
      <c r="F130" s="162"/>
      <c r="G130" s="162"/>
      <c r="H130" s="162"/>
      <c r="I130" s="162"/>
      <c r="J130" s="162"/>
      <c r="K130" s="162"/>
      <c r="L130" s="162"/>
      <c r="M130" s="162"/>
      <c r="N130" s="164" t="e">
        <f>AVERAGE(Calculations!D131:M131)</f>
        <v>#DIV/0!</v>
      </c>
      <c r="O130" s="164" t="e">
        <f>STDEV(Calculations!D131:M131)</f>
        <v>#DIV/0!</v>
      </c>
    </row>
    <row r="131" spans="1:15" ht="12.75">
      <c r="A131" s="98"/>
      <c r="B131" s="37" t="str">
        <f>IF('Gene Table'!E131="","blank",'Gene Table'!E131)</f>
        <v>SULT1E1</v>
      </c>
      <c r="C131" s="161" t="s">
        <v>137</v>
      </c>
      <c r="D131" s="162"/>
      <c r="E131" s="162"/>
      <c r="F131" s="162"/>
      <c r="G131" s="162"/>
      <c r="H131" s="162"/>
      <c r="I131" s="162"/>
      <c r="J131" s="162"/>
      <c r="K131" s="162"/>
      <c r="L131" s="162"/>
      <c r="M131" s="162"/>
      <c r="N131" s="164" t="e">
        <f>AVERAGE(Calculations!D132:M132)</f>
        <v>#DIV/0!</v>
      </c>
      <c r="O131" s="164" t="e">
        <f>STDEV(Calculations!D132:M132)</f>
        <v>#DIV/0!</v>
      </c>
    </row>
    <row r="132" spans="1:15" ht="12.75">
      <c r="A132" s="98"/>
      <c r="B132" s="37" t="str">
        <f>IF('Gene Table'!E132="","blank",'Gene Table'!E132)</f>
        <v>BLM</v>
      </c>
      <c r="C132" s="161" t="s">
        <v>141</v>
      </c>
      <c r="D132" s="162"/>
      <c r="E132" s="162"/>
      <c r="F132" s="162"/>
      <c r="G132" s="162"/>
      <c r="H132" s="162"/>
      <c r="I132" s="162"/>
      <c r="J132" s="162"/>
      <c r="K132" s="162"/>
      <c r="L132" s="162"/>
      <c r="M132" s="162"/>
      <c r="N132" s="164" t="e">
        <f>AVERAGE(Calculations!D133:M133)</f>
        <v>#DIV/0!</v>
      </c>
      <c r="O132" s="164" t="e">
        <f>STDEV(Calculations!D133:M133)</f>
        <v>#DIV/0!</v>
      </c>
    </row>
    <row r="133" spans="1:15" ht="12.75">
      <c r="A133" s="98"/>
      <c r="B133" s="37" t="str">
        <f>IF('Gene Table'!E133="","blank",'Gene Table'!E133)</f>
        <v>BCL2</v>
      </c>
      <c r="C133" s="161" t="s">
        <v>145</v>
      </c>
      <c r="D133" s="162"/>
      <c r="E133" s="162"/>
      <c r="F133" s="162"/>
      <c r="G133" s="162"/>
      <c r="H133" s="162"/>
      <c r="I133" s="162"/>
      <c r="J133" s="162"/>
      <c r="K133" s="162"/>
      <c r="L133" s="162"/>
      <c r="M133" s="162"/>
      <c r="N133" s="164" t="e">
        <f>AVERAGE(Calculations!D134:M134)</f>
        <v>#DIV/0!</v>
      </c>
      <c r="O133" s="164" t="e">
        <f>STDEV(Calculations!D134:M134)</f>
        <v>#DIV/0!</v>
      </c>
    </row>
    <row r="134" spans="1:15" ht="12.75">
      <c r="A134" s="98"/>
      <c r="B134" s="37" t="str">
        <f>IF('Gene Table'!E134="","blank",'Gene Table'!E134)</f>
        <v>RB1</v>
      </c>
      <c r="C134" s="161" t="s">
        <v>149</v>
      </c>
      <c r="D134" s="162"/>
      <c r="E134" s="162"/>
      <c r="F134" s="162"/>
      <c r="G134" s="162"/>
      <c r="H134" s="162"/>
      <c r="I134" s="162"/>
      <c r="J134" s="162"/>
      <c r="K134" s="162"/>
      <c r="L134" s="162"/>
      <c r="M134" s="162"/>
      <c r="N134" s="164" t="e">
        <f>AVERAGE(Calculations!D135:M135)</f>
        <v>#DIV/0!</v>
      </c>
      <c r="O134" s="164" t="e">
        <f>STDEV(Calculations!D135:M135)</f>
        <v>#DIV/0!</v>
      </c>
    </row>
    <row r="135" spans="1:15" ht="12.75">
      <c r="A135" s="98"/>
      <c r="B135" s="37" t="str">
        <f>IF('Gene Table'!E135="","blank",'Gene Table'!E135)</f>
        <v>PPARBP</v>
      </c>
      <c r="C135" s="161" t="s">
        <v>153</v>
      </c>
      <c r="D135" s="162"/>
      <c r="E135" s="162"/>
      <c r="F135" s="162"/>
      <c r="G135" s="162"/>
      <c r="H135" s="162"/>
      <c r="I135" s="162"/>
      <c r="J135" s="162"/>
      <c r="K135" s="162"/>
      <c r="L135" s="162"/>
      <c r="M135" s="162"/>
      <c r="N135" s="164" t="e">
        <f>AVERAGE(Calculations!D136:M136)</f>
        <v>#DIV/0!</v>
      </c>
      <c r="O135" s="164" t="e">
        <f>STDEV(Calculations!D136:M136)</f>
        <v>#DIV/0!</v>
      </c>
    </row>
    <row r="136" spans="1:15" ht="12.75">
      <c r="A136" s="98"/>
      <c r="B136" s="37" t="str">
        <f>IF('Gene Table'!E136="","blank",'Gene Table'!E136)</f>
        <v>GHRL</v>
      </c>
      <c r="C136" s="161" t="s">
        <v>157</v>
      </c>
      <c r="D136" s="162"/>
      <c r="E136" s="162"/>
      <c r="F136" s="162"/>
      <c r="G136" s="162"/>
      <c r="H136" s="162"/>
      <c r="I136" s="162"/>
      <c r="J136" s="162"/>
      <c r="K136" s="162"/>
      <c r="L136" s="162"/>
      <c r="M136" s="162"/>
      <c r="N136" s="164" t="e">
        <f>AVERAGE(Calculations!D137:M137)</f>
        <v>#DIV/0!</v>
      </c>
      <c r="O136" s="164" t="e">
        <f>STDEV(Calculations!D137:M137)</f>
        <v>#DIV/0!</v>
      </c>
    </row>
    <row r="137" spans="1:15" ht="12.75">
      <c r="A137" s="98"/>
      <c r="B137" s="37" t="str">
        <f>IF('Gene Table'!E137="","blank",'Gene Table'!E137)</f>
        <v>NME1</v>
      </c>
      <c r="C137" s="161" t="s">
        <v>161</v>
      </c>
      <c r="D137" s="162"/>
      <c r="E137" s="162"/>
      <c r="F137" s="162"/>
      <c r="G137" s="162"/>
      <c r="H137" s="162"/>
      <c r="I137" s="162"/>
      <c r="J137" s="162"/>
      <c r="K137" s="162"/>
      <c r="L137" s="162"/>
      <c r="M137" s="162"/>
      <c r="N137" s="164" t="e">
        <f>AVERAGE(Calculations!D138:M138)</f>
        <v>#DIV/0!</v>
      </c>
      <c r="O137" s="164" t="e">
        <f>STDEV(Calculations!D138:M138)</f>
        <v>#DIV/0!</v>
      </c>
    </row>
    <row r="138" spans="1:15" ht="12.75">
      <c r="A138" s="98"/>
      <c r="B138" s="37" t="str">
        <f>IF('Gene Table'!E138="","blank",'Gene Table'!E138)</f>
        <v>MYC</v>
      </c>
      <c r="C138" s="161" t="s">
        <v>165</v>
      </c>
      <c r="D138" s="162"/>
      <c r="E138" s="162"/>
      <c r="F138" s="162"/>
      <c r="G138" s="162"/>
      <c r="H138" s="162"/>
      <c r="I138" s="162"/>
      <c r="J138" s="162"/>
      <c r="K138" s="162"/>
      <c r="L138" s="162"/>
      <c r="M138" s="162"/>
      <c r="N138" s="164" t="e">
        <f>AVERAGE(Calculations!D139:M139)</f>
        <v>#DIV/0!</v>
      </c>
      <c r="O138" s="164" t="e">
        <f>STDEV(Calculations!D139:M139)</f>
        <v>#DIV/0!</v>
      </c>
    </row>
    <row r="139" spans="1:15" ht="12.75">
      <c r="A139" s="98"/>
      <c r="B139" s="37" t="str">
        <f>IF('Gene Table'!E139="","blank",'Gene Table'!E139)</f>
        <v>MMP9</v>
      </c>
      <c r="C139" s="161" t="s">
        <v>169</v>
      </c>
      <c r="D139" s="162"/>
      <c r="E139" s="162"/>
      <c r="F139" s="162"/>
      <c r="G139" s="162"/>
      <c r="H139" s="162"/>
      <c r="I139" s="162"/>
      <c r="J139" s="162"/>
      <c r="K139" s="162"/>
      <c r="L139" s="162"/>
      <c r="M139" s="162"/>
      <c r="N139" s="164" t="e">
        <f>AVERAGE(Calculations!D140:M140)</f>
        <v>#DIV/0!</v>
      </c>
      <c r="O139" s="164" t="e">
        <f>STDEV(Calculations!D140:M140)</f>
        <v>#DIV/0!</v>
      </c>
    </row>
    <row r="140" spans="1:15" ht="12.75">
      <c r="A140" s="98"/>
      <c r="B140" s="37" t="str">
        <f>IF('Gene Table'!E140="","blank",'Gene Table'!E140)</f>
        <v>LIG1</v>
      </c>
      <c r="C140" s="161" t="s">
        <v>173</v>
      </c>
      <c r="D140" s="162"/>
      <c r="E140" s="162"/>
      <c r="F140" s="162"/>
      <c r="G140" s="162"/>
      <c r="H140" s="162"/>
      <c r="I140" s="162"/>
      <c r="J140" s="162"/>
      <c r="K140" s="162"/>
      <c r="L140" s="162"/>
      <c r="M140" s="162"/>
      <c r="N140" s="164" t="e">
        <f>AVERAGE(Calculations!D141:M141)</f>
        <v>#DIV/0!</v>
      </c>
      <c r="O140" s="164" t="e">
        <f>STDEV(Calculations!D141:M141)</f>
        <v>#DIV/0!</v>
      </c>
    </row>
    <row r="141" spans="1:15" ht="12.75">
      <c r="A141" s="98"/>
      <c r="B141" s="37" t="str">
        <f>IF('Gene Table'!E141="","blank",'Gene Table'!E141)</f>
        <v>KDR</v>
      </c>
      <c r="C141" s="161" t="s">
        <v>177</v>
      </c>
      <c r="D141" s="162"/>
      <c r="E141" s="162"/>
      <c r="F141" s="162"/>
      <c r="G141" s="162"/>
      <c r="H141" s="162"/>
      <c r="I141" s="162"/>
      <c r="J141" s="162"/>
      <c r="K141" s="162"/>
      <c r="L141" s="162"/>
      <c r="M141" s="162"/>
      <c r="N141" s="164" t="e">
        <f>AVERAGE(Calculations!D142:M142)</f>
        <v>#DIV/0!</v>
      </c>
      <c r="O141" s="164" t="e">
        <f>STDEV(Calculations!D142:M142)</f>
        <v>#DIV/0!</v>
      </c>
    </row>
    <row r="142" spans="1:15" ht="12.75">
      <c r="A142" s="98"/>
      <c r="B142" s="37" t="str">
        <f>IF('Gene Table'!E142="","blank",'Gene Table'!E142)</f>
        <v>IL8</v>
      </c>
      <c r="C142" s="161" t="s">
        <v>181</v>
      </c>
      <c r="D142" s="162"/>
      <c r="E142" s="162"/>
      <c r="F142" s="162"/>
      <c r="G142" s="162"/>
      <c r="H142" s="162"/>
      <c r="I142" s="162"/>
      <c r="J142" s="162"/>
      <c r="K142" s="162"/>
      <c r="L142" s="162"/>
      <c r="M142" s="162"/>
      <c r="N142" s="164" t="e">
        <f>AVERAGE(Calculations!D143:M143)</f>
        <v>#DIV/0!</v>
      </c>
      <c r="O142" s="164" t="e">
        <f>STDEV(Calculations!D143:M143)</f>
        <v>#DIV/0!</v>
      </c>
    </row>
    <row r="143" spans="1:15" ht="12.75">
      <c r="A143" s="98"/>
      <c r="B143" s="37" t="str">
        <f>IF('Gene Table'!E143="","blank",'Gene Table'!E143)</f>
        <v>IL1A</v>
      </c>
      <c r="C143" s="161" t="s">
        <v>185</v>
      </c>
      <c r="D143" s="162"/>
      <c r="E143" s="162"/>
      <c r="F143" s="162"/>
      <c r="G143" s="162"/>
      <c r="H143" s="162"/>
      <c r="I143" s="162"/>
      <c r="J143" s="162"/>
      <c r="K143" s="162"/>
      <c r="L143" s="162"/>
      <c r="M143" s="162"/>
      <c r="N143" s="164" t="e">
        <f>AVERAGE(Calculations!D144:M144)</f>
        <v>#DIV/0!</v>
      </c>
      <c r="O143" s="164" t="e">
        <f>STDEV(Calculations!D144:M144)</f>
        <v>#DIV/0!</v>
      </c>
    </row>
    <row r="144" spans="1:15" ht="12.75">
      <c r="A144" s="98"/>
      <c r="B144" s="37" t="str">
        <f>IF('Gene Table'!E144="","blank",'Gene Table'!E144)</f>
        <v>APOE</v>
      </c>
      <c r="C144" s="161" t="s">
        <v>189</v>
      </c>
      <c r="D144" s="162"/>
      <c r="E144" s="162"/>
      <c r="F144" s="162"/>
      <c r="G144" s="162"/>
      <c r="H144" s="162"/>
      <c r="I144" s="162"/>
      <c r="J144" s="162"/>
      <c r="K144" s="162"/>
      <c r="L144" s="162"/>
      <c r="M144" s="162"/>
      <c r="N144" s="164" t="e">
        <f>AVERAGE(Calculations!D145:M145)</f>
        <v>#DIV/0!</v>
      </c>
      <c r="O144" s="164" t="e">
        <f>STDEV(Calculations!D145:M145)</f>
        <v>#DIV/0!</v>
      </c>
    </row>
    <row r="145" spans="1:15" ht="12.75">
      <c r="A145" s="98"/>
      <c r="B145" s="37" t="str">
        <f>IF('Gene Table'!E145="","blank",'Gene Table'!E145)</f>
        <v>APC</v>
      </c>
      <c r="C145" s="161" t="s">
        <v>193</v>
      </c>
      <c r="D145" s="162"/>
      <c r="E145" s="162"/>
      <c r="F145" s="162"/>
      <c r="G145" s="162"/>
      <c r="H145" s="162"/>
      <c r="I145" s="162"/>
      <c r="J145" s="162"/>
      <c r="K145" s="162"/>
      <c r="L145" s="162"/>
      <c r="M145" s="162"/>
      <c r="N145" s="164" t="e">
        <f>AVERAGE(Calculations!D146:M146)</f>
        <v>#DIV/0!</v>
      </c>
      <c r="O145" s="164" t="e">
        <f>STDEV(Calculations!D146:M146)</f>
        <v>#DIV/0!</v>
      </c>
    </row>
    <row r="146" spans="1:15" ht="12.75">
      <c r="A146" s="98"/>
      <c r="B146" s="37" t="str">
        <f>IF('Gene Table'!E146="","blank",'Gene Table'!E146)</f>
        <v>MSH6</v>
      </c>
      <c r="C146" s="161" t="s">
        <v>197</v>
      </c>
      <c r="D146" s="162"/>
      <c r="E146" s="162"/>
      <c r="F146" s="162"/>
      <c r="G146" s="162"/>
      <c r="H146" s="162"/>
      <c r="I146" s="162"/>
      <c r="J146" s="162"/>
      <c r="K146" s="162"/>
      <c r="L146" s="162"/>
      <c r="M146" s="162"/>
      <c r="N146" s="164" t="e">
        <f>AVERAGE(Calculations!D147:M147)</f>
        <v>#DIV/0!</v>
      </c>
      <c r="O146" s="164" t="e">
        <f>STDEV(Calculations!D147:M147)</f>
        <v>#DIV/0!</v>
      </c>
    </row>
    <row r="147" spans="1:15" ht="12.75">
      <c r="A147" s="98"/>
      <c r="B147" s="37" t="str">
        <f>IF('Gene Table'!E147="","blank",'Gene Table'!E147)</f>
        <v>GSTM3</v>
      </c>
      <c r="C147" s="161" t="s">
        <v>201</v>
      </c>
      <c r="D147" s="162"/>
      <c r="E147" s="162"/>
      <c r="F147" s="162"/>
      <c r="G147" s="162"/>
      <c r="H147" s="162"/>
      <c r="I147" s="162"/>
      <c r="J147" s="162"/>
      <c r="K147" s="162"/>
      <c r="L147" s="162"/>
      <c r="M147" s="162"/>
      <c r="N147" s="164" t="e">
        <f>AVERAGE(Calculations!D148:M148)</f>
        <v>#DIV/0!</v>
      </c>
      <c r="O147" s="164" t="e">
        <f>STDEV(Calculations!D148:M148)</f>
        <v>#DIV/0!</v>
      </c>
    </row>
    <row r="148" spans="1:15" ht="12.75">
      <c r="A148" s="98"/>
      <c r="B148" s="37" t="str">
        <f>IF('Gene Table'!E148="","blank",'Gene Table'!E148)</f>
        <v>GSR</v>
      </c>
      <c r="C148" s="161" t="s">
        <v>205</v>
      </c>
      <c r="D148" s="162"/>
      <c r="E148" s="162"/>
      <c r="F148" s="162"/>
      <c r="G148" s="162"/>
      <c r="H148" s="162"/>
      <c r="I148" s="162"/>
      <c r="J148" s="162"/>
      <c r="K148" s="162"/>
      <c r="L148" s="162"/>
      <c r="M148" s="162"/>
      <c r="N148" s="164" t="e">
        <f>AVERAGE(Calculations!D149:M149)</f>
        <v>#DIV/0!</v>
      </c>
      <c r="O148" s="164" t="e">
        <f>STDEV(Calculations!D149:M149)</f>
        <v>#DIV/0!</v>
      </c>
    </row>
    <row r="149" spans="1:15" ht="12.75">
      <c r="A149" s="98"/>
      <c r="B149" s="37" t="str">
        <f>IF('Gene Table'!E149="","blank",'Gene Table'!E149)</f>
        <v>GPX4</v>
      </c>
      <c r="C149" s="161" t="s">
        <v>209</v>
      </c>
      <c r="D149" s="162"/>
      <c r="E149" s="162"/>
      <c r="F149" s="162"/>
      <c r="G149" s="162"/>
      <c r="H149" s="162"/>
      <c r="I149" s="162"/>
      <c r="J149" s="162"/>
      <c r="K149" s="162"/>
      <c r="L149" s="162"/>
      <c r="M149" s="162"/>
      <c r="N149" s="164" t="e">
        <f>AVERAGE(Calculations!D150:M150)</f>
        <v>#DIV/0!</v>
      </c>
      <c r="O149" s="164" t="e">
        <f>STDEV(Calculations!D150:M150)</f>
        <v>#DIV/0!</v>
      </c>
    </row>
    <row r="150" spans="1:15" ht="12.75">
      <c r="A150" s="98"/>
      <c r="B150" s="37" t="str">
        <f>IF('Gene Table'!E150="","blank",'Gene Table'!E150)</f>
        <v>FANCD2</v>
      </c>
      <c r="C150" s="161" t="s">
        <v>213</v>
      </c>
      <c r="D150" s="162"/>
      <c r="E150" s="162"/>
      <c r="F150" s="162"/>
      <c r="G150" s="162"/>
      <c r="H150" s="162"/>
      <c r="I150" s="162"/>
      <c r="J150" s="162"/>
      <c r="K150" s="162"/>
      <c r="L150" s="162"/>
      <c r="M150" s="162"/>
      <c r="N150" s="164" t="e">
        <f>AVERAGE(Calculations!D151:M151)</f>
        <v>#DIV/0!</v>
      </c>
      <c r="O150" s="164" t="e">
        <f>STDEV(Calculations!D151:M151)</f>
        <v>#DIV/0!</v>
      </c>
    </row>
    <row r="151" spans="1:15" ht="12.75">
      <c r="A151" s="98"/>
      <c r="B151" s="37" t="str">
        <f>IF('Gene Table'!E151="","blank",'Gene Table'!E151)</f>
        <v>ERCC1</v>
      </c>
      <c r="C151" s="161" t="s">
        <v>217</v>
      </c>
      <c r="D151" s="162"/>
      <c r="E151" s="162"/>
      <c r="F151" s="162"/>
      <c r="G151" s="162"/>
      <c r="H151" s="162"/>
      <c r="I151" s="162"/>
      <c r="J151" s="162"/>
      <c r="K151" s="162"/>
      <c r="L151" s="162"/>
      <c r="M151" s="162"/>
      <c r="N151" s="164" t="e">
        <f>AVERAGE(Calculations!D152:M152)</f>
        <v>#DIV/0!</v>
      </c>
      <c r="O151" s="164" t="e">
        <f>STDEV(Calculations!D152:M152)</f>
        <v>#DIV/0!</v>
      </c>
    </row>
    <row r="152" spans="1:15" ht="12.75">
      <c r="A152" s="98"/>
      <c r="B152" s="37" t="str">
        <f>IF('Gene Table'!E152="","blank",'Gene Table'!E152)</f>
        <v>CTLA4</v>
      </c>
      <c r="C152" s="161" t="s">
        <v>221</v>
      </c>
      <c r="D152" s="162"/>
      <c r="E152" s="162"/>
      <c r="F152" s="162"/>
      <c r="G152" s="162"/>
      <c r="H152" s="162"/>
      <c r="I152" s="162"/>
      <c r="J152" s="162"/>
      <c r="K152" s="162"/>
      <c r="L152" s="162"/>
      <c r="M152" s="162"/>
      <c r="N152" s="164" t="e">
        <f>AVERAGE(Calculations!D153:M153)</f>
        <v>#DIV/0!</v>
      </c>
      <c r="O152" s="164" t="e">
        <f>STDEV(Calculations!D153:M153)</f>
        <v>#DIV/0!</v>
      </c>
    </row>
    <row r="153" spans="1:15" ht="12.75">
      <c r="A153" s="98"/>
      <c r="B153" s="37" t="str">
        <f>IF('Gene Table'!E153="","blank",'Gene Table'!E153)</f>
        <v>CHEK1</v>
      </c>
      <c r="C153" s="161" t="s">
        <v>225</v>
      </c>
      <c r="D153" s="162"/>
      <c r="E153" s="162"/>
      <c r="F153" s="162"/>
      <c r="G153" s="162"/>
      <c r="H153" s="162"/>
      <c r="I153" s="162"/>
      <c r="J153" s="162"/>
      <c r="K153" s="162"/>
      <c r="L153" s="162"/>
      <c r="M153" s="162"/>
      <c r="N153" s="164" t="e">
        <f>AVERAGE(Calculations!D154:M154)</f>
        <v>#DIV/0!</v>
      </c>
      <c r="O153" s="164" t="e">
        <f>STDEV(Calculations!D154:M154)</f>
        <v>#DIV/0!</v>
      </c>
    </row>
    <row r="154" spans="1:15" ht="12.75">
      <c r="A154" s="98"/>
      <c r="B154" s="37" t="str">
        <f>IF('Gene Table'!E154="","blank",'Gene Table'!E154)</f>
        <v>CDKN2C</v>
      </c>
      <c r="C154" s="161" t="s">
        <v>229</v>
      </c>
      <c r="D154" s="162"/>
      <c r="E154" s="162"/>
      <c r="F154" s="162"/>
      <c r="G154" s="162"/>
      <c r="H154" s="162"/>
      <c r="I154" s="162"/>
      <c r="J154" s="162"/>
      <c r="K154" s="162"/>
      <c r="L154" s="162"/>
      <c r="M154" s="162"/>
      <c r="N154" s="164" t="e">
        <f>AVERAGE(Calculations!D155:M155)</f>
        <v>#DIV/0!</v>
      </c>
      <c r="O154" s="164" t="e">
        <f>STDEV(Calculations!D155:M155)</f>
        <v>#DIV/0!</v>
      </c>
    </row>
    <row r="155" spans="1:15" ht="12.75">
      <c r="A155" s="98"/>
      <c r="B155" s="37" t="str">
        <f>IF('Gene Table'!E155="","blank",'Gene Table'!E155)</f>
        <v>CDK2</v>
      </c>
      <c r="C155" s="161" t="s">
        <v>233</v>
      </c>
      <c r="D155" s="162"/>
      <c r="E155" s="162"/>
      <c r="F155" s="162"/>
      <c r="G155" s="162"/>
      <c r="H155" s="162"/>
      <c r="I155" s="162"/>
      <c r="J155" s="162"/>
      <c r="K155" s="162"/>
      <c r="L155" s="162"/>
      <c r="M155" s="162"/>
      <c r="N155" s="164" t="e">
        <f>AVERAGE(Calculations!D156:M156)</f>
        <v>#DIV/0!</v>
      </c>
      <c r="O155" s="164" t="e">
        <f>STDEV(Calculations!D156:M156)</f>
        <v>#DIV/0!</v>
      </c>
    </row>
    <row r="156" spans="1:15" ht="12.75">
      <c r="A156" s="98"/>
      <c r="B156" s="37" t="str">
        <f>IF('Gene Table'!E156="","blank",'Gene Table'!E156)</f>
        <v>DNMT3B</v>
      </c>
      <c r="C156" s="161" t="s">
        <v>237</v>
      </c>
      <c r="D156" s="162"/>
      <c r="E156" s="162"/>
      <c r="F156" s="162"/>
      <c r="G156" s="162"/>
      <c r="H156" s="162"/>
      <c r="I156" s="162"/>
      <c r="J156" s="162"/>
      <c r="K156" s="162"/>
      <c r="L156" s="162"/>
      <c r="M156" s="162"/>
      <c r="N156" s="164" t="e">
        <f>AVERAGE(Calculations!D157:M157)</f>
        <v>#DIV/0!</v>
      </c>
      <c r="O156" s="164" t="e">
        <f>STDEV(Calculations!D157:M157)</f>
        <v>#DIV/0!</v>
      </c>
    </row>
    <row r="157" spans="1:15" ht="12.75">
      <c r="A157" s="98"/>
      <c r="B157" s="37" t="str">
        <f>IF('Gene Table'!E157="","blank",'Gene Table'!E157)</f>
        <v>SST</v>
      </c>
      <c r="C157" s="161" t="s">
        <v>241</v>
      </c>
      <c r="D157" s="162"/>
      <c r="E157" s="162"/>
      <c r="F157" s="162"/>
      <c r="G157" s="162"/>
      <c r="H157" s="162"/>
      <c r="I157" s="162"/>
      <c r="J157" s="162"/>
      <c r="K157" s="162"/>
      <c r="L157" s="162"/>
      <c r="M157" s="162"/>
      <c r="N157" s="164" t="e">
        <f>AVERAGE(Calculations!D158:M158)</f>
        <v>#DIV/0!</v>
      </c>
      <c r="O157" s="164" t="e">
        <f>STDEV(Calculations!D158:M158)</f>
        <v>#DIV/0!</v>
      </c>
    </row>
    <row r="158" spans="1:15" ht="12.75">
      <c r="A158" s="98"/>
      <c r="B158" s="37" t="str">
        <f>IF('Gene Table'!E158="","blank",'Gene Table'!E158)</f>
        <v>UGT2B15</v>
      </c>
      <c r="C158" s="161" t="s">
        <v>245</v>
      </c>
      <c r="D158" s="162"/>
      <c r="E158" s="162"/>
      <c r="F158" s="162"/>
      <c r="G158" s="162"/>
      <c r="H158" s="162"/>
      <c r="I158" s="162"/>
      <c r="J158" s="162"/>
      <c r="K158" s="162"/>
      <c r="L158" s="162"/>
      <c r="M158" s="162"/>
      <c r="N158" s="164" t="e">
        <f>AVERAGE(Calculations!D159:M159)</f>
        <v>#DIV/0!</v>
      </c>
      <c r="O158" s="164" t="e">
        <f>STDEV(Calculations!D159:M159)</f>
        <v>#DIV/0!</v>
      </c>
    </row>
    <row r="159" spans="1:15" ht="12.75">
      <c r="A159" s="98"/>
      <c r="B159" s="37" t="str">
        <f>IF('Gene Table'!E159="","blank",'Gene Table'!E159)</f>
        <v>CLCA2</v>
      </c>
      <c r="C159" s="161" t="s">
        <v>249</v>
      </c>
      <c r="D159" s="162"/>
      <c r="E159" s="162"/>
      <c r="F159" s="162"/>
      <c r="G159" s="162"/>
      <c r="H159" s="162"/>
      <c r="I159" s="162"/>
      <c r="J159" s="162"/>
      <c r="K159" s="162"/>
      <c r="L159" s="162"/>
      <c r="M159" s="162"/>
      <c r="N159" s="164" t="e">
        <f>AVERAGE(Calculations!D160:M160)</f>
        <v>#DIV/0!</v>
      </c>
      <c r="O159" s="164" t="e">
        <f>STDEV(Calculations!D160:M160)</f>
        <v>#DIV/0!</v>
      </c>
    </row>
    <row r="160" spans="1:15" ht="12.75">
      <c r="A160" s="98"/>
      <c r="B160" s="37" t="str">
        <f>IF('Gene Table'!E160="","blank",'Gene Table'!E160)</f>
        <v>NCOR1</v>
      </c>
      <c r="C160" s="161" t="s">
        <v>253</v>
      </c>
      <c r="D160" s="162"/>
      <c r="E160" s="162"/>
      <c r="F160" s="162"/>
      <c r="G160" s="162"/>
      <c r="H160" s="162"/>
      <c r="I160" s="162"/>
      <c r="J160" s="162"/>
      <c r="K160" s="162"/>
      <c r="L160" s="162"/>
      <c r="M160" s="162"/>
      <c r="N160" s="164" t="e">
        <f>AVERAGE(Calculations!D161:M161)</f>
        <v>#DIV/0!</v>
      </c>
      <c r="O160" s="164" t="e">
        <f>STDEV(Calculations!D161:M161)</f>
        <v>#DIV/0!</v>
      </c>
    </row>
    <row r="161" spans="1:15" ht="12.75">
      <c r="A161" s="98"/>
      <c r="B161" s="37" t="str">
        <f>IF('Gene Table'!E161="","blank",'Gene Table'!E161)</f>
        <v>ADIPOQ</v>
      </c>
      <c r="C161" s="161" t="s">
        <v>257</v>
      </c>
      <c r="D161" s="162"/>
      <c r="E161" s="162"/>
      <c r="F161" s="162"/>
      <c r="G161" s="162"/>
      <c r="H161" s="162"/>
      <c r="I161" s="162"/>
      <c r="J161" s="162"/>
      <c r="K161" s="162"/>
      <c r="L161" s="162"/>
      <c r="M161" s="162"/>
      <c r="N161" s="164" t="e">
        <f>AVERAGE(Calculations!D162:M162)</f>
        <v>#DIV/0!</v>
      </c>
      <c r="O161" s="164" t="e">
        <f>STDEV(Calculations!D162:M162)</f>
        <v>#DIV/0!</v>
      </c>
    </row>
    <row r="162" spans="1:15" ht="12.75">
      <c r="A162" s="98"/>
      <c r="B162" s="37" t="str">
        <f>IF('Gene Table'!E162="","blank",'Gene Table'!E162)</f>
        <v>PERLD1</v>
      </c>
      <c r="C162" s="161" t="s">
        <v>261</v>
      </c>
      <c r="D162" s="162"/>
      <c r="E162" s="162"/>
      <c r="F162" s="162"/>
      <c r="G162" s="162"/>
      <c r="H162" s="162"/>
      <c r="I162" s="162"/>
      <c r="J162" s="162"/>
      <c r="K162" s="162"/>
      <c r="L162" s="162"/>
      <c r="M162" s="162"/>
      <c r="N162" s="164" t="e">
        <f>AVERAGE(Calculations!D163:M163)</f>
        <v>#DIV/0!</v>
      </c>
      <c r="O162" s="164" t="e">
        <f>STDEV(Calculations!D163:M163)</f>
        <v>#DIV/0!</v>
      </c>
    </row>
    <row r="163" spans="1:15" ht="12.75">
      <c r="A163" s="98"/>
      <c r="B163" s="37" t="str">
        <f>IF('Gene Table'!E163="","blank",'Gene Table'!E163)</f>
        <v>PTTG1</v>
      </c>
      <c r="C163" s="161" t="s">
        <v>265</v>
      </c>
      <c r="D163" s="162"/>
      <c r="E163" s="162"/>
      <c r="F163" s="162"/>
      <c r="G163" s="162"/>
      <c r="H163" s="162"/>
      <c r="I163" s="162"/>
      <c r="J163" s="162"/>
      <c r="K163" s="162"/>
      <c r="L163" s="162"/>
      <c r="M163" s="162"/>
      <c r="N163" s="164" t="e">
        <f>AVERAGE(Calculations!D164:M164)</f>
        <v>#DIV/0!</v>
      </c>
      <c r="O163" s="164" t="e">
        <f>STDEV(Calculations!D164:M164)</f>
        <v>#DIV/0!</v>
      </c>
    </row>
    <row r="164" spans="1:15" ht="12.75">
      <c r="A164" s="98"/>
      <c r="B164" s="37" t="str">
        <f>IF('Gene Table'!E164="","blank",'Gene Table'!E164)</f>
        <v>MBD2</v>
      </c>
      <c r="C164" s="161" t="s">
        <v>269</v>
      </c>
      <c r="D164" s="162"/>
      <c r="E164" s="162"/>
      <c r="F164" s="162"/>
      <c r="G164" s="162"/>
      <c r="H164" s="162"/>
      <c r="I164" s="162"/>
      <c r="J164" s="162"/>
      <c r="K164" s="162"/>
      <c r="L164" s="162"/>
      <c r="M164" s="162"/>
      <c r="N164" s="164" t="e">
        <f>AVERAGE(Calculations!D165:M165)</f>
        <v>#DIV/0!</v>
      </c>
      <c r="O164" s="164" t="e">
        <f>STDEV(Calculations!D165:M165)</f>
        <v>#DIV/0!</v>
      </c>
    </row>
    <row r="165" spans="1:15" ht="12.75">
      <c r="A165" s="98"/>
      <c r="B165" s="37" t="str">
        <f>IF('Gene Table'!E165="","blank",'Gene Table'!E165)</f>
        <v>CBS</v>
      </c>
      <c r="C165" s="161" t="s">
        <v>273</v>
      </c>
      <c r="D165" s="162"/>
      <c r="E165" s="162"/>
      <c r="F165" s="162"/>
      <c r="G165" s="162"/>
      <c r="H165" s="162"/>
      <c r="I165" s="162"/>
      <c r="J165" s="162"/>
      <c r="K165" s="162"/>
      <c r="L165" s="162"/>
      <c r="M165" s="162"/>
      <c r="N165" s="164" t="e">
        <f>AVERAGE(Calculations!D166:M166)</f>
        <v>#DIV/0!</v>
      </c>
      <c r="O165" s="164" t="e">
        <f>STDEV(Calculations!D166:M166)</f>
        <v>#DIV/0!</v>
      </c>
    </row>
    <row r="166" spans="1:15" ht="12.75">
      <c r="A166" s="98"/>
      <c r="B166" s="37" t="str">
        <f>IF('Gene Table'!E166="","blank",'Gene Table'!E166)</f>
        <v>CBR1</v>
      </c>
      <c r="C166" s="161" t="s">
        <v>277</v>
      </c>
      <c r="D166" s="162"/>
      <c r="E166" s="162"/>
      <c r="F166" s="162"/>
      <c r="G166" s="162"/>
      <c r="H166" s="162"/>
      <c r="I166" s="162"/>
      <c r="J166" s="162"/>
      <c r="K166" s="162"/>
      <c r="L166" s="162"/>
      <c r="M166" s="162"/>
      <c r="N166" s="164" t="e">
        <f>AVERAGE(Calculations!D167:M167)</f>
        <v>#DIV/0!</v>
      </c>
      <c r="O166" s="164" t="e">
        <f>STDEV(Calculations!D167:M167)</f>
        <v>#DIV/0!</v>
      </c>
    </row>
    <row r="167" spans="1:15" ht="12.75">
      <c r="A167" s="98"/>
      <c r="B167" s="37" t="str">
        <f>IF('Gene Table'!E167="","blank",'Gene Table'!E167)</f>
        <v>AKR1C3</v>
      </c>
      <c r="C167" s="161" t="s">
        <v>281</v>
      </c>
      <c r="D167" s="162"/>
      <c r="E167" s="162"/>
      <c r="F167" s="162"/>
      <c r="G167" s="162"/>
      <c r="H167" s="162"/>
      <c r="I167" s="162"/>
      <c r="J167" s="162"/>
      <c r="K167" s="162"/>
      <c r="L167" s="162"/>
      <c r="M167" s="162"/>
      <c r="N167" s="164" t="e">
        <f>AVERAGE(Calculations!D168:M168)</f>
        <v>#DIV/0!</v>
      </c>
      <c r="O167" s="164" t="e">
        <f>STDEV(Calculations!D168:M168)</f>
        <v>#DIV/0!</v>
      </c>
    </row>
    <row r="168" spans="1:15" ht="12.75">
      <c r="A168" s="98"/>
      <c r="B168" s="37" t="str">
        <f>IF('Gene Table'!E168="","blank",'Gene Table'!E168)</f>
        <v>PPP1R1B</v>
      </c>
      <c r="C168" s="161" t="s">
        <v>285</v>
      </c>
      <c r="D168" s="162"/>
      <c r="E168" s="162"/>
      <c r="F168" s="162"/>
      <c r="G168" s="162"/>
      <c r="H168" s="162"/>
      <c r="I168" s="162"/>
      <c r="J168" s="162"/>
      <c r="K168" s="162"/>
      <c r="L168" s="162"/>
      <c r="M168" s="162"/>
      <c r="N168" s="164" t="e">
        <f>AVERAGE(Calculations!D169:M169)</f>
        <v>#DIV/0!</v>
      </c>
      <c r="O168" s="164" t="e">
        <f>STDEV(Calculations!D169:M169)</f>
        <v>#DIV/0!</v>
      </c>
    </row>
    <row r="169" spans="1:15" ht="12.75">
      <c r="A169" s="98"/>
      <c r="B169" s="37" t="str">
        <f>IF('Gene Table'!E169="","blank",'Gene Table'!E169)</f>
        <v>BAP1</v>
      </c>
      <c r="C169" s="161" t="s">
        <v>289</v>
      </c>
      <c r="D169" s="162"/>
      <c r="E169" s="162"/>
      <c r="F169" s="162"/>
      <c r="G169" s="162"/>
      <c r="H169" s="162"/>
      <c r="I169" s="162"/>
      <c r="J169" s="162"/>
      <c r="K169" s="162"/>
      <c r="L169" s="162"/>
      <c r="M169" s="162"/>
      <c r="N169" s="164" t="e">
        <f>AVERAGE(Calculations!D170:M170)</f>
        <v>#DIV/0!</v>
      </c>
      <c r="O169" s="164" t="e">
        <f>STDEV(Calculations!D170:M170)</f>
        <v>#DIV/0!</v>
      </c>
    </row>
    <row r="170" spans="1:15" ht="12.75">
      <c r="A170" s="98"/>
      <c r="B170" s="37" t="str">
        <f>IF('Gene Table'!E170="","blank",'Gene Table'!E170)</f>
        <v>COL18A1</v>
      </c>
      <c r="C170" s="161" t="s">
        <v>293</v>
      </c>
      <c r="D170" s="162"/>
      <c r="E170" s="162"/>
      <c r="F170" s="162"/>
      <c r="G170" s="162"/>
      <c r="H170" s="162"/>
      <c r="I170" s="162"/>
      <c r="J170" s="162"/>
      <c r="K170" s="162"/>
      <c r="L170" s="162"/>
      <c r="M170" s="162"/>
      <c r="N170" s="164" t="e">
        <f>AVERAGE(Calculations!D171:M171)</f>
        <v>#DIV/0!</v>
      </c>
      <c r="O170" s="164" t="e">
        <f>STDEV(Calculations!D171:M171)</f>
        <v>#DIV/0!</v>
      </c>
    </row>
    <row r="171" spans="1:15" ht="12.75">
      <c r="A171" s="98"/>
      <c r="B171" s="37" t="str">
        <f>IF('Gene Table'!E171="","blank",'Gene Table'!E171)</f>
        <v>TTK</v>
      </c>
      <c r="C171" s="161" t="s">
        <v>297</v>
      </c>
      <c r="D171" s="162"/>
      <c r="E171" s="162"/>
      <c r="F171" s="162"/>
      <c r="G171" s="162"/>
      <c r="H171" s="162"/>
      <c r="I171" s="162"/>
      <c r="J171" s="162"/>
      <c r="K171" s="162"/>
      <c r="L171" s="162"/>
      <c r="M171" s="162"/>
      <c r="N171" s="164" t="e">
        <f>AVERAGE(Calculations!D172:M172)</f>
        <v>#DIV/0!</v>
      </c>
      <c r="O171" s="164" t="e">
        <f>STDEV(Calculations!D172:M172)</f>
        <v>#DIV/0!</v>
      </c>
    </row>
    <row r="172" spans="1:15" ht="12.75">
      <c r="A172" s="98"/>
      <c r="B172" s="37" t="str">
        <f>IF('Gene Table'!E172="","blank",'Gene Table'!E172)</f>
        <v>TOP2A</v>
      </c>
      <c r="C172" s="161" t="s">
        <v>301</v>
      </c>
      <c r="D172" s="162"/>
      <c r="E172" s="162"/>
      <c r="F172" s="162"/>
      <c r="G172" s="162"/>
      <c r="H172" s="162"/>
      <c r="I172" s="162"/>
      <c r="J172" s="162"/>
      <c r="K172" s="162"/>
      <c r="L172" s="162"/>
      <c r="M172" s="162"/>
      <c r="N172" s="164" t="e">
        <f>AVERAGE(Calculations!D173:M173)</f>
        <v>#DIV/0!</v>
      </c>
      <c r="O172" s="164" t="e">
        <f>STDEV(Calculations!D173:M173)</f>
        <v>#DIV/0!</v>
      </c>
    </row>
    <row r="173" spans="1:15" ht="12.75">
      <c r="A173" s="98"/>
      <c r="B173" s="37" t="str">
        <f>IF('Gene Table'!E173="","blank",'Gene Table'!E173)</f>
        <v>BUB1B</v>
      </c>
      <c r="C173" s="161" t="s">
        <v>305</v>
      </c>
      <c r="D173" s="162"/>
      <c r="E173" s="162"/>
      <c r="F173" s="162"/>
      <c r="G173" s="162"/>
      <c r="H173" s="162"/>
      <c r="I173" s="162"/>
      <c r="J173" s="162"/>
      <c r="K173" s="162"/>
      <c r="L173" s="162"/>
      <c r="M173" s="162"/>
      <c r="N173" s="164" t="e">
        <f>AVERAGE(Calculations!D174:M174)</f>
        <v>#DIV/0!</v>
      </c>
      <c r="O173" s="164" t="e">
        <f>STDEV(Calculations!D174:M174)</f>
        <v>#DIV/0!</v>
      </c>
    </row>
    <row r="174" spans="1:15" ht="12.75">
      <c r="A174" s="98"/>
      <c r="B174" s="37" t="str">
        <f>IF('Gene Table'!E174="","blank",'Gene Table'!E174)</f>
        <v>TERF2</v>
      </c>
      <c r="C174" s="161" t="s">
        <v>309</v>
      </c>
      <c r="D174" s="162"/>
      <c r="E174" s="162"/>
      <c r="F174" s="162"/>
      <c r="G174" s="162"/>
      <c r="H174" s="162"/>
      <c r="I174" s="162"/>
      <c r="J174" s="162"/>
      <c r="K174" s="162"/>
      <c r="L174" s="162"/>
      <c r="M174" s="162"/>
      <c r="N174" s="164" t="e">
        <f>AVERAGE(Calculations!D175:M175)</f>
        <v>#DIV/0!</v>
      </c>
      <c r="O174" s="164" t="e">
        <f>STDEV(Calculations!D175:M175)</f>
        <v>#DIV/0!</v>
      </c>
    </row>
    <row r="175" spans="1:15" ht="12.75">
      <c r="A175" s="98"/>
      <c r="B175" s="37" t="str">
        <f>IF('Gene Table'!E175="","blank",'Gene Table'!E175)</f>
        <v>TERF1</v>
      </c>
      <c r="C175" s="161" t="s">
        <v>313</v>
      </c>
      <c r="D175" s="162"/>
      <c r="E175" s="162"/>
      <c r="F175" s="162"/>
      <c r="G175" s="162"/>
      <c r="H175" s="162"/>
      <c r="I175" s="162"/>
      <c r="J175" s="162"/>
      <c r="K175" s="162"/>
      <c r="L175" s="162"/>
      <c r="M175" s="162"/>
      <c r="N175" s="164" t="e">
        <f>AVERAGE(Calculations!D176:M176)</f>
        <v>#DIV/0!</v>
      </c>
      <c r="O175" s="164" t="e">
        <f>STDEV(Calculations!D176:M176)</f>
        <v>#DIV/0!</v>
      </c>
    </row>
    <row r="176" spans="1:15" ht="12.75">
      <c r="A176" s="98"/>
      <c r="B176" s="37" t="str">
        <f>IF('Gene Table'!E176="","blank",'Gene Table'!E176)</f>
        <v>TEP1</v>
      </c>
      <c r="C176" s="161" t="s">
        <v>317</v>
      </c>
      <c r="D176" s="162"/>
      <c r="E176" s="162"/>
      <c r="F176" s="162"/>
      <c r="G176" s="162"/>
      <c r="H176" s="162"/>
      <c r="I176" s="162"/>
      <c r="J176" s="162"/>
      <c r="K176" s="162"/>
      <c r="L176" s="162"/>
      <c r="M176" s="162"/>
      <c r="N176" s="164" t="e">
        <f>AVERAGE(Calculations!D177:M177)</f>
        <v>#DIV/0!</v>
      </c>
      <c r="O176" s="164" t="e">
        <f>STDEV(Calculations!D177:M177)</f>
        <v>#DIV/0!</v>
      </c>
    </row>
    <row r="177" spans="1:15" ht="12.75">
      <c r="A177" s="98"/>
      <c r="B177" s="37" t="str">
        <f>IF('Gene Table'!E177="","blank",'Gene Table'!E177)</f>
        <v>SSTR2</v>
      </c>
      <c r="C177" s="161" t="s">
        <v>321</v>
      </c>
      <c r="D177" s="162"/>
      <c r="E177" s="162"/>
      <c r="F177" s="162"/>
      <c r="G177" s="162"/>
      <c r="H177" s="162"/>
      <c r="I177" s="162"/>
      <c r="J177" s="162"/>
      <c r="K177" s="162"/>
      <c r="L177" s="162"/>
      <c r="M177" s="162"/>
      <c r="N177" s="164" t="e">
        <f>AVERAGE(Calculations!D178:M178)</f>
        <v>#DIV/0!</v>
      </c>
      <c r="O177" s="164" t="e">
        <f>STDEV(Calculations!D178:M178)</f>
        <v>#DIV/0!</v>
      </c>
    </row>
    <row r="178" spans="1:15" ht="12.75">
      <c r="A178" s="98"/>
      <c r="B178" s="37" t="str">
        <f>IF('Gene Table'!E178="","blank",'Gene Table'!E178)</f>
        <v>SKP2</v>
      </c>
      <c r="C178" s="161" t="s">
        <v>325</v>
      </c>
      <c r="D178" s="162"/>
      <c r="E178" s="162"/>
      <c r="F178" s="162"/>
      <c r="G178" s="162"/>
      <c r="H178" s="162"/>
      <c r="I178" s="162"/>
      <c r="J178" s="162"/>
      <c r="K178" s="162"/>
      <c r="L178" s="162"/>
      <c r="M178" s="162"/>
      <c r="N178" s="164" t="e">
        <f>AVERAGE(Calculations!D179:M179)</f>
        <v>#DIV/0!</v>
      </c>
      <c r="O178" s="164" t="e">
        <f>STDEV(Calculations!D179:M179)</f>
        <v>#DIV/0!</v>
      </c>
    </row>
    <row r="179" spans="1:15" ht="12.75">
      <c r="A179" s="98"/>
      <c r="B179" s="37" t="str">
        <f>IF('Gene Table'!E179="","blank",'Gene Table'!E179)</f>
        <v>SHC1</v>
      </c>
      <c r="C179" s="161" t="s">
        <v>329</v>
      </c>
      <c r="D179" s="162"/>
      <c r="E179" s="162"/>
      <c r="F179" s="162"/>
      <c r="G179" s="162"/>
      <c r="H179" s="162"/>
      <c r="I179" s="162"/>
      <c r="J179" s="162"/>
      <c r="K179" s="162"/>
      <c r="L179" s="162"/>
      <c r="M179" s="162"/>
      <c r="N179" s="164" t="e">
        <f>AVERAGE(Calculations!D180:M180)</f>
        <v>#DIV/0!</v>
      </c>
      <c r="O179" s="164" t="e">
        <f>STDEV(Calculations!D180:M180)</f>
        <v>#DIV/0!</v>
      </c>
    </row>
    <row r="180" spans="1:15" ht="12.75">
      <c r="A180" s="98"/>
      <c r="B180" s="37" t="str">
        <f>IF('Gene Table'!E180="","blank",'Gene Table'!E180)</f>
        <v>RNASEL</v>
      </c>
      <c r="C180" s="161" t="s">
        <v>333</v>
      </c>
      <c r="D180" s="162"/>
      <c r="E180" s="162"/>
      <c r="F180" s="162"/>
      <c r="G180" s="162"/>
      <c r="H180" s="162"/>
      <c r="I180" s="162"/>
      <c r="J180" s="162"/>
      <c r="K180" s="162"/>
      <c r="L180" s="162"/>
      <c r="M180" s="162"/>
      <c r="N180" s="164" t="e">
        <f>AVERAGE(Calculations!D181:M181)</f>
        <v>#DIV/0!</v>
      </c>
      <c r="O180" s="164" t="e">
        <f>STDEV(Calculations!D181:M181)</f>
        <v>#DIV/0!</v>
      </c>
    </row>
    <row r="181" spans="1:15" ht="12.75">
      <c r="A181" s="98"/>
      <c r="B181" s="37" t="str">
        <f>IF('Gene Table'!E181="","blank",'Gene Table'!E181)</f>
        <v>RAD51L1</v>
      </c>
      <c r="C181" s="161" t="s">
        <v>337</v>
      </c>
      <c r="D181" s="162"/>
      <c r="E181" s="162"/>
      <c r="F181" s="162"/>
      <c r="G181" s="162"/>
      <c r="H181" s="162"/>
      <c r="I181" s="162"/>
      <c r="J181" s="162"/>
      <c r="K181" s="162"/>
      <c r="L181" s="162"/>
      <c r="M181" s="162"/>
      <c r="N181" s="164" t="e">
        <f>AVERAGE(Calculations!D182:M182)</f>
        <v>#DIV/0!</v>
      </c>
      <c r="O181" s="164" t="e">
        <f>STDEV(Calculations!D182:M182)</f>
        <v>#DIV/0!</v>
      </c>
    </row>
    <row r="182" spans="1:15" ht="12.75">
      <c r="A182" s="98"/>
      <c r="B182" s="37" t="str">
        <f>IF('Gene Table'!E182="","blank",'Gene Table'!E182)</f>
        <v>RAD23B</v>
      </c>
      <c r="C182" s="161" t="s">
        <v>341</v>
      </c>
      <c r="D182" s="162"/>
      <c r="E182" s="162"/>
      <c r="F182" s="162"/>
      <c r="G182" s="162"/>
      <c r="H182" s="162"/>
      <c r="I182" s="162"/>
      <c r="J182" s="162"/>
      <c r="K182" s="162"/>
      <c r="L182" s="162"/>
      <c r="M182" s="162"/>
      <c r="N182" s="164" t="e">
        <f>AVERAGE(Calculations!D183:M183)</f>
        <v>#DIV/0!</v>
      </c>
      <c r="O182" s="164" t="e">
        <f>STDEV(Calculations!D183:M183)</f>
        <v>#DIV/0!</v>
      </c>
    </row>
    <row r="183" spans="1:15" ht="12.75">
      <c r="A183" s="98"/>
      <c r="B183" s="37" t="str">
        <f>IF('Gene Table'!E183="","blank",'Gene Table'!E183)</f>
        <v>HGDC</v>
      </c>
      <c r="C183" s="161" t="s">
        <v>345</v>
      </c>
      <c r="D183" s="162"/>
      <c r="E183" s="162"/>
      <c r="F183" s="162"/>
      <c r="G183" s="162"/>
      <c r="H183" s="162"/>
      <c r="I183" s="162"/>
      <c r="J183" s="162"/>
      <c r="K183" s="162"/>
      <c r="L183" s="162"/>
      <c r="M183" s="162"/>
      <c r="N183" s="164" t="e">
        <f>AVERAGE(Calculations!D184:M184)</f>
        <v>#DIV/0!</v>
      </c>
      <c r="O183" s="164" t="e">
        <f>STDEV(Calculations!D184:M184)</f>
        <v>#DIV/0!</v>
      </c>
    </row>
    <row r="184" spans="1:15" ht="12.75">
      <c r="A184" s="98"/>
      <c r="B184" s="37" t="str">
        <f>IF('Gene Table'!E184="","blank",'Gene Table'!E184)</f>
        <v>HGDC</v>
      </c>
      <c r="C184" s="161" t="s">
        <v>347</v>
      </c>
      <c r="D184" s="162"/>
      <c r="E184" s="162"/>
      <c r="F184" s="162"/>
      <c r="G184" s="162"/>
      <c r="H184" s="162"/>
      <c r="I184" s="162"/>
      <c r="J184" s="162"/>
      <c r="K184" s="162"/>
      <c r="L184" s="162"/>
      <c r="M184" s="162"/>
      <c r="N184" s="164" t="e">
        <f>AVERAGE(Calculations!D185:M185)</f>
        <v>#DIV/0!</v>
      </c>
      <c r="O184" s="164" t="e">
        <f>STDEV(Calculations!D185:M185)</f>
        <v>#DIV/0!</v>
      </c>
    </row>
    <row r="185" spans="1:15" ht="12.75">
      <c r="A185" s="98"/>
      <c r="B185" s="37" t="str">
        <f>IF('Gene Table'!E185="","blank",'Gene Table'!E185)</f>
        <v>GAPDH</v>
      </c>
      <c r="C185" s="161" t="s">
        <v>348</v>
      </c>
      <c r="D185" s="162"/>
      <c r="E185" s="162"/>
      <c r="F185" s="162"/>
      <c r="G185" s="162"/>
      <c r="H185" s="162"/>
      <c r="I185" s="162"/>
      <c r="J185" s="162"/>
      <c r="K185" s="162"/>
      <c r="L185" s="162"/>
      <c r="M185" s="162"/>
      <c r="N185" s="164" t="e">
        <f>AVERAGE(Calculations!D186:M186)</f>
        <v>#DIV/0!</v>
      </c>
      <c r="O185" s="164" t="e">
        <f>STDEV(Calculations!D186:M186)</f>
        <v>#DIV/0!</v>
      </c>
    </row>
    <row r="186" spans="1:15" ht="12.75">
      <c r="A186" s="98"/>
      <c r="B186" s="37" t="str">
        <f>IF('Gene Table'!E186="","blank",'Gene Table'!E186)</f>
        <v>ACTB</v>
      </c>
      <c r="C186" s="161" t="s">
        <v>352</v>
      </c>
      <c r="D186" s="162"/>
      <c r="E186" s="162"/>
      <c r="F186" s="162"/>
      <c r="G186" s="162"/>
      <c r="H186" s="162"/>
      <c r="I186" s="162"/>
      <c r="J186" s="162"/>
      <c r="K186" s="162"/>
      <c r="L186" s="162"/>
      <c r="M186" s="162"/>
      <c r="N186" s="164" t="e">
        <f>AVERAGE(Calculations!D187:M187)</f>
        <v>#DIV/0!</v>
      </c>
      <c r="O186" s="164" t="e">
        <f>STDEV(Calculations!D187:M187)</f>
        <v>#DIV/0!</v>
      </c>
    </row>
    <row r="187" spans="1:15" ht="12.75">
      <c r="A187" s="98"/>
      <c r="B187" s="37" t="str">
        <f>IF('Gene Table'!E187="","blank",'Gene Table'!E187)</f>
        <v>B2M</v>
      </c>
      <c r="C187" s="161" t="s">
        <v>356</v>
      </c>
      <c r="D187" s="162"/>
      <c r="E187" s="162"/>
      <c r="F187" s="162"/>
      <c r="G187" s="162"/>
      <c r="H187" s="162"/>
      <c r="I187" s="162"/>
      <c r="J187" s="162"/>
      <c r="K187" s="162"/>
      <c r="L187" s="162"/>
      <c r="M187" s="162"/>
      <c r="N187" s="164" t="e">
        <f>AVERAGE(Calculations!D188:M188)</f>
        <v>#DIV/0!</v>
      </c>
      <c r="O187" s="164" t="e">
        <f>STDEV(Calculations!D188:M188)</f>
        <v>#DIV/0!</v>
      </c>
    </row>
    <row r="188" spans="1:15" ht="12.75">
      <c r="A188" s="98"/>
      <c r="B188" s="37" t="str">
        <f>IF('Gene Table'!E188="","blank",'Gene Table'!E188)</f>
        <v>RPL13A</v>
      </c>
      <c r="C188" s="161" t="s">
        <v>360</v>
      </c>
      <c r="D188" s="162"/>
      <c r="E188" s="162"/>
      <c r="F188" s="162"/>
      <c r="G188" s="162"/>
      <c r="H188" s="162"/>
      <c r="I188" s="162"/>
      <c r="J188" s="162"/>
      <c r="K188" s="162"/>
      <c r="L188" s="162"/>
      <c r="M188" s="162"/>
      <c r="N188" s="164" t="e">
        <f>AVERAGE(Calculations!D189:M189)</f>
        <v>#DIV/0!</v>
      </c>
      <c r="O188" s="164" t="e">
        <f>STDEV(Calculations!D189:M189)</f>
        <v>#DIV/0!</v>
      </c>
    </row>
    <row r="189" spans="1:15" ht="12.75">
      <c r="A189" s="98"/>
      <c r="B189" s="37" t="str">
        <f>IF('Gene Table'!E189="","blank",'Gene Table'!E189)</f>
        <v>HPRT1</v>
      </c>
      <c r="C189" s="161" t="s">
        <v>364</v>
      </c>
      <c r="D189" s="162"/>
      <c r="E189" s="162"/>
      <c r="F189" s="162"/>
      <c r="G189" s="162"/>
      <c r="H189" s="162"/>
      <c r="I189" s="162"/>
      <c r="J189" s="162"/>
      <c r="K189" s="162"/>
      <c r="L189" s="162"/>
      <c r="M189" s="162"/>
      <c r="N189" s="164" t="e">
        <f>AVERAGE(Calculations!D190:M190)</f>
        <v>#DIV/0!</v>
      </c>
      <c r="O189" s="164" t="e">
        <f>STDEV(Calculations!D190:M190)</f>
        <v>#DIV/0!</v>
      </c>
    </row>
    <row r="190" spans="1:15" ht="12.75">
      <c r="A190" s="98"/>
      <c r="B190" s="37" t="str">
        <f>IF('Gene Table'!E190="","blank",'Gene Table'!E190)</f>
        <v>RN18S1</v>
      </c>
      <c r="C190" s="161" t="s">
        <v>368</v>
      </c>
      <c r="D190" s="162"/>
      <c r="E190" s="162"/>
      <c r="F190" s="162"/>
      <c r="G190" s="162"/>
      <c r="H190" s="162"/>
      <c r="I190" s="162"/>
      <c r="J190" s="162"/>
      <c r="K190" s="162"/>
      <c r="L190" s="162"/>
      <c r="M190" s="162"/>
      <c r="N190" s="164" t="e">
        <f>AVERAGE(Calculations!D191:M191)</f>
        <v>#DIV/0!</v>
      </c>
      <c r="O190" s="164" t="e">
        <f>STDEV(Calculations!D191:M191)</f>
        <v>#DIV/0!</v>
      </c>
    </row>
    <row r="191" spans="1:15" ht="12.75">
      <c r="A191" s="98"/>
      <c r="B191" s="37" t="str">
        <f>IF('Gene Table'!E191="","blank",'Gene Table'!E191)</f>
        <v>RT</v>
      </c>
      <c r="C191" s="161" t="s">
        <v>372</v>
      </c>
      <c r="D191" s="162"/>
      <c r="E191" s="162"/>
      <c r="F191" s="162"/>
      <c r="G191" s="162"/>
      <c r="H191" s="162"/>
      <c r="I191" s="162"/>
      <c r="J191" s="162"/>
      <c r="K191" s="162"/>
      <c r="L191" s="162"/>
      <c r="M191" s="162"/>
      <c r="N191" s="164" t="e">
        <f>AVERAGE(Calculations!D192:M192)</f>
        <v>#DIV/0!</v>
      </c>
      <c r="O191" s="164" t="e">
        <f>STDEV(Calculations!D192:M192)</f>
        <v>#DIV/0!</v>
      </c>
    </row>
    <row r="192" spans="1:15" ht="12.75">
      <c r="A192" s="98"/>
      <c r="B192" s="37" t="str">
        <f>IF('Gene Table'!E192="","blank",'Gene Table'!E192)</f>
        <v>RT</v>
      </c>
      <c r="C192" s="161" t="s">
        <v>374</v>
      </c>
      <c r="D192" s="162"/>
      <c r="E192" s="162"/>
      <c r="F192" s="162"/>
      <c r="G192" s="162"/>
      <c r="H192" s="162"/>
      <c r="I192" s="162"/>
      <c r="J192" s="162"/>
      <c r="K192" s="162"/>
      <c r="L192" s="162"/>
      <c r="M192" s="162"/>
      <c r="N192" s="164" t="e">
        <f>AVERAGE(Calculations!D193:M193)</f>
        <v>#DIV/0!</v>
      </c>
      <c r="O192" s="164" t="e">
        <f>STDEV(Calculations!D193:M193)</f>
        <v>#DIV/0!</v>
      </c>
    </row>
    <row r="193" spans="1:15" ht="12.75">
      <c r="A193" s="98"/>
      <c r="B193" s="37" t="str">
        <f>IF('Gene Table'!E193="","blank",'Gene Table'!E193)</f>
        <v>PCR</v>
      </c>
      <c r="C193" s="161" t="s">
        <v>375</v>
      </c>
      <c r="D193" s="162"/>
      <c r="E193" s="162"/>
      <c r="F193" s="162"/>
      <c r="G193" s="162"/>
      <c r="H193" s="162"/>
      <c r="I193" s="162"/>
      <c r="J193" s="162"/>
      <c r="K193" s="162"/>
      <c r="L193" s="162"/>
      <c r="M193" s="162"/>
      <c r="N193" s="164" t="e">
        <f>AVERAGE(Calculations!D194:M194)</f>
        <v>#DIV/0!</v>
      </c>
      <c r="O193" s="164" t="e">
        <f>STDEV(Calculations!D194:M194)</f>
        <v>#DIV/0!</v>
      </c>
    </row>
    <row r="194" spans="1:15" ht="12.75">
      <c r="A194" s="98"/>
      <c r="B194" s="37" t="str">
        <f>IF('Gene Table'!E194="","blank",'Gene Table'!E194)</f>
        <v>PCR</v>
      </c>
      <c r="C194" s="161" t="s">
        <v>377</v>
      </c>
      <c r="D194" s="162"/>
      <c r="E194" s="162"/>
      <c r="F194" s="162"/>
      <c r="G194" s="162"/>
      <c r="H194" s="162"/>
      <c r="I194" s="162"/>
      <c r="J194" s="162"/>
      <c r="K194" s="162"/>
      <c r="L194" s="162"/>
      <c r="M194" s="162"/>
      <c r="N194" s="164" t="e">
        <f>AVERAGE(Calculations!D195:M195)</f>
        <v>#DIV/0!</v>
      </c>
      <c r="O194" s="164" t="e">
        <f>STDEV(Calculations!D195:M195)</f>
        <v>#DIV/0!</v>
      </c>
    </row>
    <row r="195" spans="1:15" ht="12.75">
      <c r="A195" s="98" t="str">
        <f>'Gene Table'!A195</f>
        <v>Plate 3</v>
      </c>
      <c r="B195" s="37" t="str">
        <f>IF('Gene Table'!E195="","blank",'Gene Table'!E195)</f>
        <v>PTPRJ</v>
      </c>
      <c r="C195" s="161" t="s">
        <v>9</v>
      </c>
      <c r="D195" s="162"/>
      <c r="E195" s="162"/>
      <c r="F195" s="162"/>
      <c r="G195" s="162"/>
      <c r="H195" s="162"/>
      <c r="I195" s="162"/>
      <c r="J195" s="162"/>
      <c r="K195" s="162"/>
      <c r="L195" s="162"/>
      <c r="M195" s="162"/>
      <c r="N195" s="164" t="e">
        <f>AVERAGE(Calculations!D196:M196)</f>
        <v>#DIV/0!</v>
      </c>
      <c r="O195" s="164" t="e">
        <f>STDEV(Calculations!D196:M196)</f>
        <v>#DIV/0!</v>
      </c>
    </row>
    <row r="196" spans="1:15" ht="12.75">
      <c r="A196" s="98"/>
      <c r="B196" s="37" t="str">
        <f>IF('Gene Table'!E196="","blank",'Gene Table'!E196)</f>
        <v>PTGS1</v>
      </c>
      <c r="C196" s="161" t="s">
        <v>13</v>
      </c>
      <c r="D196" s="162"/>
      <c r="E196" s="162"/>
      <c r="F196" s="162"/>
      <c r="G196" s="162"/>
      <c r="H196" s="162"/>
      <c r="I196" s="162"/>
      <c r="J196" s="162"/>
      <c r="K196" s="162"/>
      <c r="L196" s="162"/>
      <c r="M196" s="162"/>
      <c r="N196" s="164" t="e">
        <f>AVERAGE(Calculations!D197:M197)</f>
        <v>#DIV/0!</v>
      </c>
      <c r="O196" s="164" t="e">
        <f>STDEV(Calculations!D197:M197)</f>
        <v>#DIV/0!</v>
      </c>
    </row>
    <row r="197" spans="1:15" ht="12.75">
      <c r="A197" s="98"/>
      <c r="B197" s="37" t="str">
        <f>IF('Gene Table'!E197="","blank",'Gene Table'!E197)</f>
        <v>PTGIS</v>
      </c>
      <c r="C197" s="161" t="s">
        <v>17</v>
      </c>
      <c r="D197" s="162"/>
      <c r="E197" s="162"/>
      <c r="F197" s="162"/>
      <c r="G197" s="162"/>
      <c r="H197" s="162"/>
      <c r="I197" s="162"/>
      <c r="J197" s="162"/>
      <c r="K197" s="162"/>
      <c r="L197" s="162"/>
      <c r="M197" s="162"/>
      <c r="N197" s="164" t="e">
        <f>AVERAGE(Calculations!D198:M198)</f>
        <v>#DIV/0!</v>
      </c>
      <c r="O197" s="164" t="e">
        <f>STDEV(Calculations!D198:M198)</f>
        <v>#DIV/0!</v>
      </c>
    </row>
    <row r="198" spans="1:15" ht="12.75">
      <c r="A198" s="98"/>
      <c r="B198" s="37" t="str">
        <f>IF('Gene Table'!E198="","blank",'Gene Table'!E198)</f>
        <v>PTGDS</v>
      </c>
      <c r="C198" s="161" t="s">
        <v>21</v>
      </c>
      <c r="D198" s="162"/>
      <c r="E198" s="162"/>
      <c r="F198" s="162"/>
      <c r="G198" s="162"/>
      <c r="H198" s="162"/>
      <c r="I198" s="162"/>
      <c r="J198" s="162"/>
      <c r="K198" s="162"/>
      <c r="L198" s="162"/>
      <c r="M198" s="162"/>
      <c r="N198" s="164" t="e">
        <f>AVERAGE(Calculations!D199:M199)</f>
        <v>#DIV/0!</v>
      </c>
      <c r="O198" s="164" t="e">
        <f>STDEV(Calculations!D199:M199)</f>
        <v>#DIV/0!</v>
      </c>
    </row>
    <row r="199" spans="1:15" ht="12.75">
      <c r="A199" s="98"/>
      <c r="B199" s="37" t="str">
        <f>IF('Gene Table'!E199="","blank",'Gene Table'!E199)</f>
        <v>PTEN</v>
      </c>
      <c r="C199" s="161" t="s">
        <v>25</v>
      </c>
      <c r="D199" s="162"/>
      <c r="E199" s="162"/>
      <c r="F199" s="162"/>
      <c r="G199" s="162"/>
      <c r="H199" s="162"/>
      <c r="I199" s="162"/>
      <c r="J199" s="162"/>
      <c r="K199" s="162"/>
      <c r="L199" s="162"/>
      <c r="M199" s="162"/>
      <c r="N199" s="164" t="e">
        <f>AVERAGE(Calculations!D200:M200)</f>
        <v>#DIV/0!</v>
      </c>
      <c r="O199" s="164" t="e">
        <f>STDEV(Calculations!D200:M200)</f>
        <v>#DIV/0!</v>
      </c>
    </row>
    <row r="200" spans="1:15" ht="12.75">
      <c r="A200" s="98"/>
      <c r="B200" s="37" t="str">
        <f>IF('Gene Table'!E200="","blank",'Gene Table'!E200)</f>
        <v>PRL</v>
      </c>
      <c r="C200" s="161" t="s">
        <v>29</v>
      </c>
      <c r="D200" s="162"/>
      <c r="E200" s="162"/>
      <c r="F200" s="162"/>
      <c r="G200" s="162"/>
      <c r="H200" s="162"/>
      <c r="I200" s="162"/>
      <c r="J200" s="162"/>
      <c r="K200" s="162"/>
      <c r="L200" s="162"/>
      <c r="M200" s="162"/>
      <c r="N200" s="164" t="e">
        <f>AVERAGE(Calculations!D201:M201)</f>
        <v>#DIV/0!</v>
      </c>
      <c r="O200" s="164" t="e">
        <f>STDEV(Calculations!D201:M201)</f>
        <v>#DIV/0!</v>
      </c>
    </row>
    <row r="201" spans="1:15" ht="12.75">
      <c r="A201" s="98"/>
      <c r="B201" s="37" t="str">
        <f>IF('Gene Table'!E201="","blank",'Gene Table'!E201)</f>
        <v>ECHDC1</v>
      </c>
      <c r="C201" s="161" t="s">
        <v>33</v>
      </c>
      <c r="D201" s="162"/>
      <c r="E201" s="162"/>
      <c r="F201" s="162"/>
      <c r="G201" s="162"/>
      <c r="H201" s="162"/>
      <c r="I201" s="162"/>
      <c r="J201" s="162"/>
      <c r="K201" s="162"/>
      <c r="L201" s="162"/>
      <c r="M201" s="162"/>
      <c r="N201" s="164" t="e">
        <f>AVERAGE(Calculations!D202:M202)</f>
        <v>#DIV/0!</v>
      </c>
      <c r="O201" s="164" t="e">
        <f>STDEV(Calculations!D202:M202)</f>
        <v>#DIV/0!</v>
      </c>
    </row>
    <row r="202" spans="1:15" ht="12.75">
      <c r="A202" s="98"/>
      <c r="B202" s="37" t="str">
        <f>IF('Gene Table'!E202="","blank",'Gene Table'!E202)</f>
        <v>FBXW7</v>
      </c>
      <c r="C202" s="161" t="s">
        <v>37</v>
      </c>
      <c r="D202" s="162"/>
      <c r="E202" s="162"/>
      <c r="F202" s="162"/>
      <c r="G202" s="162"/>
      <c r="H202" s="162"/>
      <c r="I202" s="162"/>
      <c r="J202" s="162"/>
      <c r="K202" s="162"/>
      <c r="L202" s="162"/>
      <c r="M202" s="162"/>
      <c r="N202" s="164" t="e">
        <f>AVERAGE(Calculations!D203:M203)</f>
        <v>#DIV/0!</v>
      </c>
      <c r="O202" s="164" t="e">
        <f>STDEV(Calculations!D203:M203)</f>
        <v>#DIV/0!</v>
      </c>
    </row>
    <row r="203" spans="1:15" ht="12.75">
      <c r="A203" s="98"/>
      <c r="B203" s="37" t="str">
        <f>IF('Gene Table'!E203="","blank",'Gene Table'!E203)</f>
        <v>KIAA1794</v>
      </c>
      <c r="C203" s="161" t="s">
        <v>41</v>
      </c>
      <c r="D203" s="162"/>
      <c r="E203" s="162"/>
      <c r="F203" s="162"/>
      <c r="G203" s="162"/>
      <c r="H203" s="162"/>
      <c r="I203" s="162"/>
      <c r="J203" s="162"/>
      <c r="K203" s="162"/>
      <c r="L203" s="162"/>
      <c r="M203" s="162"/>
      <c r="N203" s="164" t="e">
        <f>AVERAGE(Calculations!D204:M204)</f>
        <v>#DIV/0!</v>
      </c>
      <c r="O203" s="164" t="e">
        <f>STDEV(Calculations!D204:M204)</f>
        <v>#DIV/0!</v>
      </c>
    </row>
    <row r="204" spans="1:15" ht="12.75">
      <c r="A204" s="98"/>
      <c r="B204" s="37" t="str">
        <f>IF('Gene Table'!E204="","blank",'Gene Table'!E204)</f>
        <v>PON1</v>
      </c>
      <c r="C204" s="161" t="s">
        <v>45</v>
      </c>
      <c r="D204" s="162"/>
      <c r="E204" s="162"/>
      <c r="F204" s="162"/>
      <c r="G204" s="162"/>
      <c r="H204" s="162"/>
      <c r="I204" s="162"/>
      <c r="J204" s="162"/>
      <c r="K204" s="162"/>
      <c r="L204" s="162"/>
      <c r="M204" s="162"/>
      <c r="N204" s="164" t="e">
        <f>AVERAGE(Calculations!D205:M205)</f>
        <v>#DIV/0!</v>
      </c>
      <c r="O204" s="164" t="e">
        <f>STDEV(Calculations!D205:M205)</f>
        <v>#DIV/0!</v>
      </c>
    </row>
    <row r="205" spans="1:15" ht="12.75">
      <c r="A205" s="98"/>
      <c r="B205" s="37" t="str">
        <f>IF('Gene Table'!E205="","blank",'Gene Table'!E205)</f>
        <v>POLD1</v>
      </c>
      <c r="C205" s="161" t="s">
        <v>49</v>
      </c>
      <c r="D205" s="162"/>
      <c r="E205" s="162"/>
      <c r="F205" s="162"/>
      <c r="G205" s="162"/>
      <c r="H205" s="162"/>
      <c r="I205" s="162"/>
      <c r="J205" s="162"/>
      <c r="K205" s="162"/>
      <c r="L205" s="162"/>
      <c r="M205" s="162"/>
      <c r="N205" s="164" t="e">
        <f>AVERAGE(Calculations!D206:M206)</f>
        <v>#DIV/0!</v>
      </c>
      <c r="O205" s="164" t="e">
        <f>STDEV(Calculations!D206:M206)</f>
        <v>#DIV/0!</v>
      </c>
    </row>
    <row r="206" spans="1:15" ht="12.75">
      <c r="A206" s="98"/>
      <c r="B206" s="37" t="str">
        <f>IF('Gene Table'!E206="","blank",'Gene Table'!E206)</f>
        <v>ADIPOR1</v>
      </c>
      <c r="C206" s="161" t="s">
        <v>53</v>
      </c>
      <c r="D206" s="162"/>
      <c r="E206" s="162"/>
      <c r="F206" s="162"/>
      <c r="G206" s="162"/>
      <c r="H206" s="162"/>
      <c r="I206" s="162"/>
      <c r="J206" s="162"/>
      <c r="K206" s="162"/>
      <c r="L206" s="162"/>
      <c r="M206" s="162"/>
      <c r="N206" s="164" t="e">
        <f>AVERAGE(Calculations!D207:M207)</f>
        <v>#DIV/0!</v>
      </c>
      <c r="O206" s="164" t="e">
        <f>STDEV(Calculations!D207:M207)</f>
        <v>#DIV/0!</v>
      </c>
    </row>
    <row r="207" spans="1:15" ht="12.75">
      <c r="A207" s="98"/>
      <c r="B207" s="37" t="str">
        <f>IF('Gene Table'!E207="","blank",'Gene Table'!E207)</f>
        <v>NPAS2</v>
      </c>
      <c r="C207" s="161" t="s">
        <v>57</v>
      </c>
      <c r="D207" s="162"/>
      <c r="E207" s="162"/>
      <c r="F207" s="162"/>
      <c r="G207" s="162"/>
      <c r="H207" s="162"/>
      <c r="I207" s="162"/>
      <c r="J207" s="162"/>
      <c r="K207" s="162"/>
      <c r="L207" s="162"/>
      <c r="M207" s="162"/>
      <c r="N207" s="164" t="e">
        <f>AVERAGE(Calculations!D208:M208)</f>
        <v>#DIV/0!</v>
      </c>
      <c r="O207" s="164" t="e">
        <f>STDEV(Calculations!D208:M208)</f>
        <v>#DIV/0!</v>
      </c>
    </row>
    <row r="208" spans="1:15" ht="12.75">
      <c r="A208" s="98"/>
      <c r="B208" s="37" t="str">
        <f>IF('Gene Table'!E208="","blank",'Gene Table'!E208)</f>
        <v>NQO2</v>
      </c>
      <c r="C208" s="161" t="s">
        <v>61</v>
      </c>
      <c r="D208" s="162"/>
      <c r="E208" s="162"/>
      <c r="F208" s="162"/>
      <c r="G208" s="162"/>
      <c r="H208" s="162"/>
      <c r="I208" s="162"/>
      <c r="J208" s="162"/>
      <c r="K208" s="162"/>
      <c r="L208" s="162"/>
      <c r="M208" s="162"/>
      <c r="N208" s="164" t="e">
        <f>AVERAGE(Calculations!D209:M209)</f>
        <v>#DIV/0!</v>
      </c>
      <c r="O208" s="164" t="e">
        <f>STDEV(Calculations!D209:M209)</f>
        <v>#DIV/0!</v>
      </c>
    </row>
    <row r="209" spans="1:15" ht="12.75">
      <c r="A209" s="98"/>
      <c r="B209" s="37" t="str">
        <f>IF('Gene Table'!E209="","blank",'Gene Table'!E209)</f>
        <v>NFKBIA</v>
      </c>
      <c r="C209" s="161" t="s">
        <v>65</v>
      </c>
      <c r="D209" s="162"/>
      <c r="E209" s="162"/>
      <c r="F209" s="162"/>
      <c r="G209" s="162"/>
      <c r="H209" s="162"/>
      <c r="I209" s="162"/>
      <c r="J209" s="162"/>
      <c r="K209" s="162"/>
      <c r="L209" s="162"/>
      <c r="M209" s="162"/>
      <c r="N209" s="164" t="e">
        <f>AVERAGE(Calculations!D210:M210)</f>
        <v>#DIV/0!</v>
      </c>
      <c r="O209" s="164" t="e">
        <f>STDEV(Calculations!D210:M210)</f>
        <v>#DIV/0!</v>
      </c>
    </row>
    <row r="210" spans="1:15" ht="12.75">
      <c r="A210" s="98"/>
      <c r="B210" s="37" t="str">
        <f>IF('Gene Table'!E210="","blank",'Gene Table'!E210)</f>
        <v>MUC1</v>
      </c>
      <c r="C210" s="161" t="s">
        <v>69</v>
      </c>
      <c r="D210" s="162"/>
      <c r="E210" s="162"/>
      <c r="F210" s="162"/>
      <c r="G210" s="162"/>
      <c r="H210" s="162"/>
      <c r="I210" s="162"/>
      <c r="J210" s="162"/>
      <c r="K210" s="162"/>
      <c r="L210" s="162"/>
      <c r="M210" s="162"/>
      <c r="N210" s="164" t="e">
        <f>AVERAGE(Calculations!D211:M211)</f>
        <v>#DIV/0!</v>
      </c>
      <c r="O210" s="164" t="e">
        <f>STDEV(Calculations!D211:M211)</f>
        <v>#DIV/0!</v>
      </c>
    </row>
    <row r="211" spans="1:15" ht="12.75">
      <c r="A211" s="98"/>
      <c r="B211" s="37" t="str">
        <f>IF('Gene Table'!E211="","blank",'Gene Table'!E211)</f>
        <v>MTRR</v>
      </c>
      <c r="C211" s="161" t="s">
        <v>73</v>
      </c>
      <c r="D211" s="162"/>
      <c r="E211" s="162"/>
      <c r="F211" s="162"/>
      <c r="G211" s="162"/>
      <c r="H211" s="162"/>
      <c r="I211" s="162"/>
      <c r="J211" s="162"/>
      <c r="K211" s="162"/>
      <c r="L211" s="162"/>
      <c r="M211" s="162"/>
      <c r="N211" s="164" t="e">
        <f>AVERAGE(Calculations!D212:M212)</f>
        <v>#DIV/0!</v>
      </c>
      <c r="O211" s="164" t="e">
        <f>STDEV(Calculations!D212:M212)</f>
        <v>#DIV/0!</v>
      </c>
    </row>
    <row r="212" spans="1:15" ht="12.75">
      <c r="A212" s="98"/>
      <c r="B212" s="37" t="str">
        <f>IF('Gene Table'!E212="","blank",'Gene Table'!E212)</f>
        <v>STS</v>
      </c>
      <c r="C212" s="161" t="s">
        <v>77</v>
      </c>
      <c r="D212" s="162"/>
      <c r="E212" s="162"/>
      <c r="F212" s="162"/>
      <c r="G212" s="162"/>
      <c r="H212" s="162"/>
      <c r="I212" s="162"/>
      <c r="J212" s="162"/>
      <c r="K212" s="162"/>
      <c r="L212" s="162"/>
      <c r="M212" s="162"/>
      <c r="N212" s="164" t="e">
        <f>AVERAGE(Calculations!D213:M213)</f>
        <v>#DIV/0!</v>
      </c>
      <c r="O212" s="164" t="e">
        <f>STDEV(Calculations!D213:M213)</f>
        <v>#DIV/0!</v>
      </c>
    </row>
    <row r="213" spans="1:15" ht="12.75">
      <c r="A213" s="98"/>
      <c r="B213" s="37" t="str">
        <f>IF('Gene Table'!E213="","blank",'Gene Table'!E213)</f>
        <v>LIG3</v>
      </c>
      <c r="C213" s="161" t="s">
        <v>81</v>
      </c>
      <c r="D213" s="162"/>
      <c r="E213" s="162"/>
      <c r="F213" s="162"/>
      <c r="G213" s="162"/>
      <c r="H213" s="162"/>
      <c r="I213" s="162"/>
      <c r="J213" s="162"/>
      <c r="K213" s="162"/>
      <c r="L213" s="162"/>
      <c r="M213" s="162"/>
      <c r="N213" s="164" t="e">
        <f>AVERAGE(Calculations!D214:M214)</f>
        <v>#DIV/0!</v>
      </c>
      <c r="O213" s="164" t="e">
        <f>STDEV(Calculations!D214:M214)</f>
        <v>#DIV/0!</v>
      </c>
    </row>
    <row r="214" spans="1:15" ht="12.75">
      <c r="A214" s="98"/>
      <c r="B214" s="37" t="str">
        <f>IF('Gene Table'!E214="","blank",'Gene Table'!E214)</f>
        <v>ITGB4</v>
      </c>
      <c r="C214" s="161" t="s">
        <v>85</v>
      </c>
      <c r="D214" s="162"/>
      <c r="E214" s="162"/>
      <c r="F214" s="162"/>
      <c r="G214" s="162"/>
      <c r="H214" s="162"/>
      <c r="I214" s="162"/>
      <c r="J214" s="162"/>
      <c r="K214" s="162"/>
      <c r="L214" s="162"/>
      <c r="M214" s="162"/>
      <c r="N214" s="164" t="e">
        <f>AVERAGE(Calculations!D215:M215)</f>
        <v>#DIV/0!</v>
      </c>
      <c r="O214" s="164" t="e">
        <f>STDEV(Calculations!D215:M215)</f>
        <v>#DIV/0!</v>
      </c>
    </row>
    <row r="215" spans="1:15" ht="12.75">
      <c r="A215" s="98"/>
      <c r="B215" s="37" t="str">
        <f>IF('Gene Table'!E215="","blank",'Gene Table'!E215)</f>
        <v>IL1RN</v>
      </c>
      <c r="C215" s="161" t="s">
        <v>89</v>
      </c>
      <c r="D215" s="162"/>
      <c r="E215" s="162"/>
      <c r="F215" s="162"/>
      <c r="G215" s="162"/>
      <c r="H215" s="162"/>
      <c r="I215" s="162"/>
      <c r="J215" s="162"/>
      <c r="K215" s="162"/>
      <c r="L215" s="162"/>
      <c r="M215" s="162"/>
      <c r="N215" s="164" t="e">
        <f>AVERAGE(Calculations!D216:M216)</f>
        <v>#DIV/0!</v>
      </c>
      <c r="O215" s="164" t="e">
        <f>STDEV(Calculations!D216:M216)</f>
        <v>#DIV/0!</v>
      </c>
    </row>
    <row r="216" spans="1:15" ht="12.75">
      <c r="A216" s="98"/>
      <c r="B216" s="37" t="str">
        <f>IF('Gene Table'!E216="","blank",'Gene Table'!E216)</f>
        <v>KLK3</v>
      </c>
      <c r="C216" s="161" t="s">
        <v>93</v>
      </c>
      <c r="D216" s="162"/>
      <c r="E216" s="162"/>
      <c r="F216" s="162"/>
      <c r="G216" s="162"/>
      <c r="H216" s="162"/>
      <c r="I216" s="162"/>
      <c r="J216" s="162"/>
      <c r="K216" s="162"/>
      <c r="L216" s="162"/>
      <c r="M216" s="162"/>
      <c r="N216" s="164" t="e">
        <f>AVERAGE(Calculations!D217:M217)</f>
        <v>#DIV/0!</v>
      </c>
      <c r="O216" s="164" t="e">
        <f>STDEV(Calculations!D217:M217)</f>
        <v>#DIV/0!</v>
      </c>
    </row>
    <row r="217" spans="1:15" ht="12.75">
      <c r="A217" s="98"/>
      <c r="B217" s="37" t="str">
        <f>IF('Gene Table'!E217="","blank",'Gene Table'!E217)</f>
        <v>HSD17B2</v>
      </c>
      <c r="C217" s="161" t="s">
        <v>97</v>
      </c>
      <c r="D217" s="162"/>
      <c r="E217" s="162"/>
      <c r="F217" s="162"/>
      <c r="G217" s="162"/>
      <c r="H217" s="162"/>
      <c r="I217" s="162"/>
      <c r="J217" s="162"/>
      <c r="K217" s="162"/>
      <c r="L217" s="162"/>
      <c r="M217" s="162"/>
      <c r="N217" s="164" t="e">
        <f>AVERAGE(Calculations!D218:M218)</f>
        <v>#DIV/0!</v>
      </c>
      <c r="O217" s="164" t="e">
        <f>STDEV(Calculations!D218:M218)</f>
        <v>#DIV/0!</v>
      </c>
    </row>
    <row r="218" spans="1:15" ht="12.75">
      <c r="A218" s="98"/>
      <c r="B218" s="37" t="str">
        <f>IF('Gene Table'!E218="","blank",'Gene Table'!E218)</f>
        <v>HRAS</v>
      </c>
      <c r="C218" s="161" t="s">
        <v>101</v>
      </c>
      <c r="D218" s="162"/>
      <c r="E218" s="162"/>
      <c r="F218" s="162"/>
      <c r="G218" s="162"/>
      <c r="H218" s="162"/>
      <c r="I218" s="162"/>
      <c r="J218" s="162"/>
      <c r="K218" s="162"/>
      <c r="L218" s="162"/>
      <c r="M218" s="162"/>
      <c r="N218" s="164" t="e">
        <f>AVERAGE(Calculations!D219:M219)</f>
        <v>#DIV/0!</v>
      </c>
      <c r="O218" s="164" t="e">
        <f>STDEV(Calculations!D219:M219)</f>
        <v>#DIV/0!</v>
      </c>
    </row>
    <row r="219" spans="1:15" ht="12.75">
      <c r="A219" s="98"/>
      <c r="B219" s="37" t="str">
        <f>IF('Gene Table'!E219="","blank",'Gene Table'!E219)</f>
        <v>ACACA</v>
      </c>
      <c r="C219" s="161" t="s">
        <v>105</v>
      </c>
      <c r="D219" s="162"/>
      <c r="E219" s="162"/>
      <c r="F219" s="162"/>
      <c r="G219" s="162"/>
      <c r="H219" s="162"/>
      <c r="I219" s="162"/>
      <c r="J219" s="162"/>
      <c r="K219" s="162"/>
      <c r="L219" s="162"/>
      <c r="M219" s="162"/>
      <c r="N219" s="164" t="e">
        <f>AVERAGE(Calculations!D220:M220)</f>
        <v>#DIV/0!</v>
      </c>
      <c r="O219" s="164" t="e">
        <f>STDEV(Calculations!D220:M220)</f>
        <v>#DIV/0!</v>
      </c>
    </row>
    <row r="220" spans="1:15" ht="12.75">
      <c r="A220" s="98"/>
      <c r="B220" s="37" t="str">
        <f>IF('Gene Table'!E220="","blank",'Gene Table'!E220)</f>
        <v>HIF1A</v>
      </c>
      <c r="C220" s="161" t="s">
        <v>109</v>
      </c>
      <c r="D220" s="162"/>
      <c r="E220" s="162"/>
      <c r="F220" s="162"/>
      <c r="G220" s="162"/>
      <c r="H220" s="162"/>
      <c r="I220" s="162"/>
      <c r="J220" s="162"/>
      <c r="K220" s="162"/>
      <c r="L220" s="162"/>
      <c r="M220" s="162"/>
      <c r="N220" s="164" t="e">
        <f>AVERAGE(Calculations!D221:M221)</f>
        <v>#DIV/0!</v>
      </c>
      <c r="O220" s="164" t="e">
        <f>STDEV(Calculations!D221:M221)</f>
        <v>#DIV/0!</v>
      </c>
    </row>
    <row r="221" spans="1:15" ht="12.75">
      <c r="A221" s="98"/>
      <c r="B221" s="37" t="str">
        <f>IF('Gene Table'!E221="","blank",'Gene Table'!E221)</f>
        <v>HFE</v>
      </c>
      <c r="C221" s="161" t="s">
        <v>113</v>
      </c>
      <c r="D221" s="162"/>
      <c r="E221" s="162"/>
      <c r="F221" s="162"/>
      <c r="G221" s="162"/>
      <c r="H221" s="162"/>
      <c r="I221" s="162"/>
      <c r="J221" s="162"/>
      <c r="K221" s="162"/>
      <c r="L221" s="162"/>
      <c r="M221" s="162"/>
      <c r="N221" s="164" t="e">
        <f>AVERAGE(Calculations!D222:M222)</f>
        <v>#DIV/0!</v>
      </c>
      <c r="O221" s="164" t="e">
        <f>STDEV(Calculations!D222:M222)</f>
        <v>#DIV/0!</v>
      </c>
    </row>
    <row r="222" spans="1:15" ht="12.75">
      <c r="A222" s="98"/>
      <c r="B222" s="37" t="str">
        <f>IF('Gene Table'!E222="","blank",'Gene Table'!E222)</f>
        <v>HDAC2</v>
      </c>
      <c r="C222" s="161" t="s">
        <v>117</v>
      </c>
      <c r="D222" s="162"/>
      <c r="E222" s="162"/>
      <c r="F222" s="162"/>
      <c r="G222" s="162"/>
      <c r="H222" s="162"/>
      <c r="I222" s="162"/>
      <c r="J222" s="162"/>
      <c r="K222" s="162"/>
      <c r="L222" s="162"/>
      <c r="M222" s="162"/>
      <c r="N222" s="164" t="e">
        <f>AVERAGE(Calculations!D223:M223)</f>
        <v>#DIV/0!</v>
      </c>
      <c r="O222" s="164" t="e">
        <f>STDEV(Calculations!D223:M223)</f>
        <v>#DIV/0!</v>
      </c>
    </row>
    <row r="223" spans="1:15" ht="12.75">
      <c r="A223" s="98"/>
      <c r="B223" s="37" t="str">
        <f>IF('Gene Table'!E223="","blank",'Gene Table'!E223)</f>
        <v>GSTZ1</v>
      </c>
      <c r="C223" s="161" t="s">
        <v>121</v>
      </c>
      <c r="D223" s="162"/>
      <c r="E223" s="162"/>
      <c r="F223" s="162"/>
      <c r="G223" s="162"/>
      <c r="H223" s="162"/>
      <c r="I223" s="162"/>
      <c r="J223" s="162"/>
      <c r="K223" s="162"/>
      <c r="L223" s="162"/>
      <c r="M223" s="162"/>
      <c r="N223" s="164" t="e">
        <f>AVERAGE(Calculations!D224:M224)</f>
        <v>#DIV/0!</v>
      </c>
      <c r="O223" s="164" t="e">
        <f>STDEV(Calculations!D224:M224)</f>
        <v>#DIV/0!</v>
      </c>
    </row>
    <row r="224" spans="1:15" ht="12.75">
      <c r="A224" s="98"/>
      <c r="B224" s="37" t="str">
        <f>IF('Gene Table'!E224="","blank",'Gene Table'!E224)</f>
        <v>GSTM2</v>
      </c>
      <c r="C224" s="161" t="s">
        <v>125</v>
      </c>
      <c r="D224" s="162"/>
      <c r="E224" s="162"/>
      <c r="F224" s="162"/>
      <c r="G224" s="162"/>
      <c r="H224" s="162"/>
      <c r="I224" s="162"/>
      <c r="J224" s="162"/>
      <c r="K224" s="162"/>
      <c r="L224" s="162"/>
      <c r="M224" s="162"/>
      <c r="N224" s="164" t="e">
        <f>AVERAGE(Calculations!D225:M225)</f>
        <v>#DIV/0!</v>
      </c>
      <c r="O224" s="164" t="e">
        <f>STDEV(Calculations!D225:M225)</f>
        <v>#DIV/0!</v>
      </c>
    </row>
    <row r="225" spans="1:15" ht="12.75">
      <c r="A225" s="98"/>
      <c r="B225" s="37" t="str">
        <f>IF('Gene Table'!E225="","blank",'Gene Table'!E225)</f>
        <v>GSTA2</v>
      </c>
      <c r="C225" s="161" t="s">
        <v>129</v>
      </c>
      <c r="D225" s="162"/>
      <c r="E225" s="162"/>
      <c r="F225" s="162"/>
      <c r="G225" s="162"/>
      <c r="H225" s="162"/>
      <c r="I225" s="162"/>
      <c r="J225" s="162"/>
      <c r="K225" s="162"/>
      <c r="L225" s="162"/>
      <c r="M225" s="162"/>
      <c r="N225" s="164" t="e">
        <f>AVERAGE(Calculations!D226:M226)</f>
        <v>#DIV/0!</v>
      </c>
      <c r="O225" s="164" t="e">
        <f>STDEV(Calculations!D226:M226)</f>
        <v>#DIV/0!</v>
      </c>
    </row>
    <row r="226" spans="1:15" ht="12.75">
      <c r="A226" s="98"/>
      <c r="B226" s="37" t="str">
        <f>IF('Gene Table'!E226="","blank",'Gene Table'!E226)</f>
        <v>GNB3</v>
      </c>
      <c r="C226" s="161" t="s">
        <v>133</v>
      </c>
      <c r="D226" s="162"/>
      <c r="E226" s="162"/>
      <c r="F226" s="162"/>
      <c r="G226" s="162"/>
      <c r="H226" s="162"/>
      <c r="I226" s="162"/>
      <c r="J226" s="162"/>
      <c r="K226" s="162"/>
      <c r="L226" s="162"/>
      <c r="M226" s="162"/>
      <c r="N226" s="164" t="e">
        <f>AVERAGE(Calculations!D227:M227)</f>
        <v>#DIV/0!</v>
      </c>
      <c r="O226" s="164" t="e">
        <f>STDEV(Calculations!D227:M227)</f>
        <v>#DIV/0!</v>
      </c>
    </row>
    <row r="227" spans="1:15" ht="12.75">
      <c r="A227" s="98"/>
      <c r="B227" s="37" t="str">
        <f>IF('Gene Table'!E227="","blank",'Gene Table'!E227)</f>
        <v>GLO1</v>
      </c>
      <c r="C227" s="161" t="s">
        <v>137</v>
      </c>
      <c r="D227" s="162"/>
      <c r="E227" s="162"/>
      <c r="F227" s="162"/>
      <c r="G227" s="162"/>
      <c r="H227" s="162"/>
      <c r="I227" s="162"/>
      <c r="J227" s="162"/>
      <c r="K227" s="162"/>
      <c r="L227" s="162"/>
      <c r="M227" s="162"/>
      <c r="N227" s="164" t="e">
        <f>AVERAGE(Calculations!D228:M228)</f>
        <v>#DIV/0!</v>
      </c>
      <c r="O227" s="164" t="e">
        <f>STDEV(Calculations!D228:M228)</f>
        <v>#DIV/0!</v>
      </c>
    </row>
    <row r="228" spans="1:15" ht="12.75">
      <c r="A228" s="98"/>
      <c r="B228" s="37" t="str">
        <f>IF('Gene Table'!E228="","blank",'Gene Table'!E228)</f>
        <v>GHRH</v>
      </c>
      <c r="C228" s="161" t="s">
        <v>141</v>
      </c>
      <c r="D228" s="162"/>
      <c r="E228" s="162"/>
      <c r="F228" s="162"/>
      <c r="G228" s="162"/>
      <c r="H228" s="162"/>
      <c r="I228" s="162"/>
      <c r="J228" s="162"/>
      <c r="K228" s="162"/>
      <c r="L228" s="162"/>
      <c r="M228" s="162"/>
      <c r="N228" s="164" t="e">
        <f>AVERAGE(Calculations!D229:M229)</f>
        <v>#DIV/0!</v>
      </c>
      <c r="O228" s="164" t="e">
        <f>STDEV(Calculations!D229:M229)</f>
        <v>#DIV/0!</v>
      </c>
    </row>
    <row r="229" spans="1:15" ht="12.75">
      <c r="A229" s="98"/>
      <c r="B229" s="37" t="str">
        <f>IF('Gene Table'!E229="","blank",'Gene Table'!E229)</f>
        <v>GC</v>
      </c>
      <c r="C229" s="161" t="s">
        <v>145</v>
      </c>
      <c r="D229" s="162"/>
      <c r="E229" s="162"/>
      <c r="F229" s="162"/>
      <c r="G229" s="162"/>
      <c r="H229" s="162"/>
      <c r="I229" s="162"/>
      <c r="J229" s="162"/>
      <c r="K229" s="162"/>
      <c r="L229" s="162"/>
      <c r="M229" s="162"/>
      <c r="N229" s="164" t="e">
        <f>AVERAGE(Calculations!D230:M230)</f>
        <v>#DIV/0!</v>
      </c>
      <c r="O229" s="164" t="e">
        <f>STDEV(Calculations!D230:M230)</f>
        <v>#DIV/0!</v>
      </c>
    </row>
    <row r="230" spans="1:15" ht="12.75">
      <c r="A230" s="98"/>
      <c r="B230" s="37" t="str">
        <f>IF('Gene Table'!E230="","blank",'Gene Table'!E230)</f>
        <v>POT1</v>
      </c>
      <c r="C230" s="161" t="s">
        <v>149</v>
      </c>
      <c r="D230" s="162"/>
      <c r="E230" s="162"/>
      <c r="F230" s="162"/>
      <c r="G230" s="162"/>
      <c r="H230" s="162"/>
      <c r="I230" s="162"/>
      <c r="J230" s="162"/>
      <c r="K230" s="162"/>
      <c r="L230" s="162"/>
      <c r="M230" s="162"/>
      <c r="N230" s="164" t="e">
        <f>AVERAGE(Calculations!D231:M231)</f>
        <v>#DIV/0!</v>
      </c>
      <c r="O230" s="164" t="e">
        <f>STDEV(Calculations!D231:M231)</f>
        <v>#DIV/0!</v>
      </c>
    </row>
    <row r="231" spans="1:15" ht="12.75">
      <c r="A231" s="98"/>
      <c r="B231" s="37" t="str">
        <f>IF('Gene Table'!E231="","blank",'Gene Table'!E231)</f>
        <v>IKZF3</v>
      </c>
      <c r="C231" s="161" t="s">
        <v>153</v>
      </c>
      <c r="D231" s="162"/>
      <c r="E231" s="162"/>
      <c r="F231" s="162"/>
      <c r="G231" s="162"/>
      <c r="H231" s="162"/>
      <c r="I231" s="162"/>
      <c r="J231" s="162"/>
      <c r="K231" s="162"/>
      <c r="L231" s="162"/>
      <c r="M231" s="162"/>
      <c r="N231" s="164" t="e">
        <f>AVERAGE(Calculations!D232:M232)</f>
        <v>#DIV/0!</v>
      </c>
      <c r="O231" s="164" t="e">
        <f>STDEV(Calculations!D232:M232)</f>
        <v>#DIV/0!</v>
      </c>
    </row>
    <row r="232" spans="1:15" ht="12.75">
      <c r="A232" s="98"/>
      <c r="B232" s="37" t="str">
        <f>IF('Gene Table'!E232="","blank",'Gene Table'!E232)</f>
        <v>FGFR4</v>
      </c>
      <c r="C232" s="161" t="s">
        <v>157</v>
      </c>
      <c r="D232" s="162"/>
      <c r="E232" s="162"/>
      <c r="F232" s="162"/>
      <c r="G232" s="162"/>
      <c r="H232" s="162"/>
      <c r="I232" s="162"/>
      <c r="J232" s="162"/>
      <c r="K232" s="162"/>
      <c r="L232" s="162"/>
      <c r="M232" s="162"/>
      <c r="N232" s="164" t="e">
        <f>AVERAGE(Calculations!D233:M233)</f>
        <v>#DIV/0!</v>
      </c>
      <c r="O232" s="164" t="e">
        <f>STDEV(Calculations!D233:M233)</f>
        <v>#DIV/0!</v>
      </c>
    </row>
    <row r="233" spans="1:15" ht="12.75">
      <c r="A233" s="98"/>
      <c r="B233" s="37" t="str">
        <f>IF('Gene Table'!E233="","blank",'Gene Table'!E233)</f>
        <v>ALDH3A1</v>
      </c>
      <c r="C233" s="161" t="s">
        <v>161</v>
      </c>
      <c r="D233" s="162"/>
      <c r="E233" s="162"/>
      <c r="F233" s="162"/>
      <c r="G233" s="162"/>
      <c r="H233" s="162"/>
      <c r="I233" s="162"/>
      <c r="J233" s="162"/>
      <c r="K233" s="162"/>
      <c r="L233" s="162"/>
      <c r="M233" s="162"/>
      <c r="N233" s="164" t="e">
        <f>AVERAGE(Calculations!D234:M234)</f>
        <v>#DIV/0!</v>
      </c>
      <c r="O233" s="164" t="e">
        <f>STDEV(Calculations!D234:M234)</f>
        <v>#DIV/0!</v>
      </c>
    </row>
    <row r="234" spans="1:15" ht="12.75">
      <c r="A234" s="98"/>
      <c r="B234" s="37" t="str">
        <f>IF('Gene Table'!E234="","blank",'Gene Table'!E234)</f>
        <v>FANCF</v>
      </c>
      <c r="C234" s="161" t="s">
        <v>165</v>
      </c>
      <c r="D234" s="162"/>
      <c r="E234" s="162"/>
      <c r="F234" s="162"/>
      <c r="G234" s="162"/>
      <c r="H234" s="162"/>
      <c r="I234" s="162"/>
      <c r="J234" s="162"/>
      <c r="K234" s="162"/>
      <c r="L234" s="162"/>
      <c r="M234" s="162"/>
      <c r="N234" s="164" t="e">
        <f>AVERAGE(Calculations!D235:M235)</f>
        <v>#DIV/0!</v>
      </c>
      <c r="O234" s="164" t="e">
        <f>STDEV(Calculations!D235:M235)</f>
        <v>#DIV/0!</v>
      </c>
    </row>
    <row r="235" spans="1:15" ht="12.75">
      <c r="A235" s="98"/>
      <c r="B235" s="37" t="str">
        <f>IF('Gene Table'!E235="","blank",'Gene Table'!E235)</f>
        <v>FANCC</v>
      </c>
      <c r="C235" s="161" t="s">
        <v>169</v>
      </c>
      <c r="D235" s="162"/>
      <c r="E235" s="162"/>
      <c r="F235" s="162"/>
      <c r="G235" s="162"/>
      <c r="H235" s="162"/>
      <c r="I235" s="162"/>
      <c r="J235" s="162"/>
      <c r="K235" s="162"/>
      <c r="L235" s="162"/>
      <c r="M235" s="162"/>
      <c r="N235" s="164" t="e">
        <f>AVERAGE(Calculations!D236:M236)</f>
        <v>#DIV/0!</v>
      </c>
      <c r="O235" s="164" t="e">
        <f>STDEV(Calculations!D236:M236)</f>
        <v>#DIV/0!</v>
      </c>
    </row>
    <row r="236" spans="1:15" ht="12.75">
      <c r="A236" s="98"/>
      <c r="B236" s="37" t="str">
        <f>IF('Gene Table'!E236="","blank",'Gene Table'!E236)</f>
        <v>ALDH1A1</v>
      </c>
      <c r="C236" s="161" t="s">
        <v>173</v>
      </c>
      <c r="D236" s="162"/>
      <c r="E236" s="162"/>
      <c r="F236" s="162"/>
      <c r="G236" s="162"/>
      <c r="H236" s="162"/>
      <c r="I236" s="162"/>
      <c r="J236" s="162"/>
      <c r="K236" s="162"/>
      <c r="L236" s="162"/>
      <c r="M236" s="162"/>
      <c r="N236" s="164" t="e">
        <f>AVERAGE(Calculations!D237:M237)</f>
        <v>#DIV/0!</v>
      </c>
      <c r="O236" s="164" t="e">
        <f>STDEV(Calculations!D237:M237)</f>
        <v>#DIV/0!</v>
      </c>
    </row>
    <row r="237" spans="1:15" ht="12.75">
      <c r="A237" s="98"/>
      <c r="B237" s="37" t="str">
        <f>IF('Gene Table'!E237="","blank",'Gene Table'!E237)</f>
        <v>F5</v>
      </c>
      <c r="C237" s="161" t="s">
        <v>177</v>
      </c>
      <c r="D237" s="162"/>
      <c r="E237" s="162"/>
      <c r="F237" s="162"/>
      <c r="G237" s="162"/>
      <c r="H237" s="162"/>
      <c r="I237" s="162"/>
      <c r="J237" s="162"/>
      <c r="K237" s="162"/>
      <c r="L237" s="162"/>
      <c r="M237" s="162"/>
      <c r="N237" s="164" t="e">
        <f>AVERAGE(Calculations!D238:M238)</f>
        <v>#DIV/0!</v>
      </c>
      <c r="O237" s="164" t="e">
        <f>STDEV(Calculations!D238:M238)</f>
        <v>#DIV/0!</v>
      </c>
    </row>
    <row r="238" spans="1:15" ht="12.75">
      <c r="A238" s="98"/>
      <c r="B238" s="37" t="str">
        <f>IF('Gene Table'!E238="","blank",'Gene Table'!E238)</f>
        <v>F2</v>
      </c>
      <c r="C238" s="161" t="s">
        <v>181</v>
      </c>
      <c r="D238" s="162"/>
      <c r="E238" s="162"/>
      <c r="F238" s="162"/>
      <c r="G238" s="162"/>
      <c r="H238" s="162"/>
      <c r="I238" s="162"/>
      <c r="J238" s="162"/>
      <c r="K238" s="162"/>
      <c r="L238" s="162"/>
      <c r="M238" s="162"/>
      <c r="N238" s="164" t="e">
        <f>AVERAGE(Calculations!D239:M239)</f>
        <v>#DIV/0!</v>
      </c>
      <c r="O238" s="164" t="e">
        <f>STDEV(Calculations!D239:M239)</f>
        <v>#DIV/0!</v>
      </c>
    </row>
    <row r="239" spans="1:15" ht="12.75">
      <c r="A239" s="98"/>
      <c r="B239" s="37" t="str">
        <f>IF('Gene Table'!E239="","blank",'Gene Table'!E239)</f>
        <v>ERCC3</v>
      </c>
      <c r="C239" s="161" t="s">
        <v>185</v>
      </c>
      <c r="D239" s="162"/>
      <c r="E239" s="162"/>
      <c r="F239" s="162"/>
      <c r="G239" s="162"/>
      <c r="H239" s="162"/>
      <c r="I239" s="162"/>
      <c r="J239" s="162"/>
      <c r="K239" s="162"/>
      <c r="L239" s="162"/>
      <c r="M239" s="162"/>
      <c r="N239" s="164" t="e">
        <f>AVERAGE(Calculations!D240:M240)</f>
        <v>#DIV/0!</v>
      </c>
      <c r="O239" s="164" t="e">
        <f>STDEV(Calculations!D240:M240)</f>
        <v>#DIV/0!</v>
      </c>
    </row>
    <row r="240" spans="1:15" ht="12.75">
      <c r="A240" s="98"/>
      <c r="B240" s="37" t="str">
        <f>IF('Gene Table'!E240="","blank",'Gene Table'!E240)</f>
        <v>EGF</v>
      </c>
      <c r="C240" s="161" t="s">
        <v>189</v>
      </c>
      <c r="D240" s="162"/>
      <c r="E240" s="162"/>
      <c r="F240" s="162"/>
      <c r="G240" s="162"/>
      <c r="H240" s="162"/>
      <c r="I240" s="162"/>
      <c r="J240" s="162"/>
      <c r="K240" s="162"/>
      <c r="L240" s="162"/>
      <c r="M240" s="162"/>
      <c r="N240" s="164" t="e">
        <f>AVERAGE(Calculations!D241:M241)</f>
        <v>#DIV/0!</v>
      </c>
      <c r="O240" s="164" t="e">
        <f>STDEV(Calculations!D241:M241)</f>
        <v>#DIV/0!</v>
      </c>
    </row>
    <row r="241" spans="1:15" ht="12.75">
      <c r="A241" s="98"/>
      <c r="B241" s="37" t="str">
        <f>IF('Gene Table'!E241="","blank",'Gene Table'!E241)</f>
        <v>DNASE1</v>
      </c>
      <c r="C241" s="161" t="s">
        <v>193</v>
      </c>
      <c r="D241" s="162"/>
      <c r="E241" s="162"/>
      <c r="F241" s="162"/>
      <c r="G241" s="162"/>
      <c r="H241" s="162"/>
      <c r="I241" s="162"/>
      <c r="J241" s="162"/>
      <c r="K241" s="162"/>
      <c r="L241" s="162"/>
      <c r="M241" s="162"/>
      <c r="N241" s="164" t="e">
        <f>AVERAGE(Calculations!D242:M242)</f>
        <v>#DIV/0!</v>
      </c>
      <c r="O241" s="164" t="e">
        <f>STDEV(Calculations!D242:M242)</f>
        <v>#DIV/0!</v>
      </c>
    </row>
    <row r="242" spans="1:15" ht="12.75">
      <c r="A242" s="98"/>
      <c r="B242" s="37" t="str">
        <f>IF('Gene Table'!E242="","blank",'Gene Table'!E242)</f>
        <v>DMBT1</v>
      </c>
      <c r="C242" s="161" t="s">
        <v>197</v>
      </c>
      <c r="D242" s="162"/>
      <c r="E242" s="162"/>
      <c r="F242" s="162"/>
      <c r="G242" s="162"/>
      <c r="H242" s="162"/>
      <c r="I242" s="162"/>
      <c r="J242" s="162"/>
      <c r="K242" s="162"/>
      <c r="L242" s="162"/>
      <c r="M242" s="162"/>
      <c r="N242" s="164" t="e">
        <f>AVERAGE(Calculations!D243:M243)</f>
        <v>#DIV/0!</v>
      </c>
      <c r="O242" s="164" t="e">
        <f>STDEV(Calculations!D243:M243)</f>
        <v>#DIV/0!</v>
      </c>
    </row>
    <row r="243" spans="1:15" ht="12.75">
      <c r="A243" s="98"/>
      <c r="B243" s="37" t="str">
        <f>IF('Gene Table'!E243="","blank",'Gene Table'!E243)</f>
        <v>DHFR</v>
      </c>
      <c r="C243" s="161" t="s">
        <v>201</v>
      </c>
      <c r="D243" s="162"/>
      <c r="E243" s="162"/>
      <c r="F243" s="162"/>
      <c r="G243" s="162"/>
      <c r="H243" s="162"/>
      <c r="I243" s="162"/>
      <c r="J243" s="162"/>
      <c r="K243" s="162"/>
      <c r="L243" s="162"/>
      <c r="M243" s="162"/>
      <c r="N243" s="164" t="e">
        <f>AVERAGE(Calculations!D244:M244)</f>
        <v>#DIV/0!</v>
      </c>
      <c r="O243" s="164" t="e">
        <f>STDEV(Calculations!D244:M244)</f>
        <v>#DIV/0!</v>
      </c>
    </row>
    <row r="244" spans="1:15" ht="12.75">
      <c r="A244" s="98"/>
      <c r="B244" s="37" t="str">
        <f>IF('Gene Table'!E244="","blank",'Gene Table'!E244)</f>
        <v>ACE</v>
      </c>
      <c r="C244" s="161" t="s">
        <v>205</v>
      </c>
      <c r="D244" s="162"/>
      <c r="E244" s="162"/>
      <c r="F244" s="162"/>
      <c r="G244" s="162"/>
      <c r="H244" s="162"/>
      <c r="I244" s="162"/>
      <c r="J244" s="162"/>
      <c r="K244" s="162"/>
      <c r="L244" s="162"/>
      <c r="M244" s="162"/>
      <c r="N244" s="164" t="e">
        <f>AVERAGE(Calculations!D245:M245)</f>
        <v>#DIV/0!</v>
      </c>
      <c r="O244" s="164" t="e">
        <f>STDEV(Calculations!D245:M245)</f>
        <v>#DIV/0!</v>
      </c>
    </row>
    <row r="245" spans="1:15" ht="12.75">
      <c r="A245" s="98"/>
      <c r="B245" s="37" t="str">
        <f>IF('Gene Table'!E245="","blank",'Gene Table'!E245)</f>
        <v>ADRB2</v>
      </c>
      <c r="C245" s="161" t="s">
        <v>209</v>
      </c>
      <c r="D245" s="162"/>
      <c r="E245" s="162"/>
      <c r="F245" s="162"/>
      <c r="G245" s="162"/>
      <c r="H245" s="162"/>
      <c r="I245" s="162"/>
      <c r="J245" s="162"/>
      <c r="K245" s="162"/>
      <c r="L245" s="162"/>
      <c r="M245" s="162"/>
      <c r="N245" s="164" t="e">
        <f>AVERAGE(Calculations!D246:M246)</f>
        <v>#DIV/0!</v>
      </c>
      <c r="O245" s="164" t="e">
        <f>STDEV(Calculations!D246:M246)</f>
        <v>#DIV/0!</v>
      </c>
    </row>
    <row r="246" spans="1:15" ht="12.75">
      <c r="A246" s="98"/>
      <c r="B246" s="37" t="str">
        <f>IF('Gene Table'!E246="","blank",'Gene Table'!E246)</f>
        <v>CTNNB1</v>
      </c>
      <c r="C246" s="161" t="s">
        <v>213</v>
      </c>
      <c r="D246" s="162"/>
      <c r="E246" s="162"/>
      <c r="F246" s="162"/>
      <c r="G246" s="162"/>
      <c r="H246" s="162"/>
      <c r="I246" s="162"/>
      <c r="J246" s="162"/>
      <c r="K246" s="162"/>
      <c r="L246" s="162"/>
      <c r="M246" s="162"/>
      <c r="N246" s="164" t="e">
        <f>AVERAGE(Calculations!D247:M247)</f>
        <v>#DIV/0!</v>
      </c>
      <c r="O246" s="164" t="e">
        <f>STDEV(Calculations!D247:M247)</f>
        <v>#DIV/0!</v>
      </c>
    </row>
    <row r="247" spans="1:15" ht="12.75">
      <c r="A247" s="98"/>
      <c r="B247" s="37" t="str">
        <f>IF('Gene Table'!E247="","blank",'Gene Table'!E247)</f>
        <v>CREBBP</v>
      </c>
      <c r="C247" s="161" t="s">
        <v>217</v>
      </c>
      <c r="D247" s="162"/>
      <c r="E247" s="162"/>
      <c r="F247" s="162"/>
      <c r="G247" s="162"/>
      <c r="H247" s="162"/>
      <c r="I247" s="162"/>
      <c r="J247" s="162"/>
      <c r="K247" s="162"/>
      <c r="L247" s="162"/>
      <c r="M247" s="162"/>
      <c r="N247" s="164" t="e">
        <f>AVERAGE(Calculations!D248:M248)</f>
        <v>#DIV/0!</v>
      </c>
      <c r="O247" s="164" t="e">
        <f>STDEV(Calculations!D248:M248)</f>
        <v>#DIV/0!</v>
      </c>
    </row>
    <row r="248" spans="1:15" ht="12.75">
      <c r="A248" s="98"/>
      <c r="B248" s="37" t="str">
        <f>IF('Gene Table'!E248="","blank",'Gene Table'!E248)</f>
        <v>CCR5</v>
      </c>
      <c r="C248" s="161" t="s">
        <v>221</v>
      </c>
      <c r="D248" s="162"/>
      <c r="E248" s="162"/>
      <c r="F248" s="162"/>
      <c r="G248" s="162"/>
      <c r="H248" s="162"/>
      <c r="I248" s="162"/>
      <c r="J248" s="162"/>
      <c r="K248" s="162"/>
      <c r="L248" s="162"/>
      <c r="M248" s="162"/>
      <c r="N248" s="164" t="e">
        <f>AVERAGE(Calculations!D249:M249)</f>
        <v>#DIV/0!</v>
      </c>
      <c r="O248" s="164" t="e">
        <f>STDEV(Calculations!D249:M249)</f>
        <v>#DIV/0!</v>
      </c>
    </row>
    <row r="249" spans="1:15" ht="12.75">
      <c r="A249" s="98"/>
      <c r="B249" s="37" t="str">
        <f>IF('Gene Table'!E249="","blank",'Gene Table'!E249)</f>
        <v>AKAP13</v>
      </c>
      <c r="C249" s="161" t="s">
        <v>225</v>
      </c>
      <c r="D249" s="162"/>
      <c r="E249" s="162"/>
      <c r="F249" s="162"/>
      <c r="G249" s="162"/>
      <c r="H249" s="162"/>
      <c r="I249" s="162"/>
      <c r="J249" s="162"/>
      <c r="K249" s="162"/>
      <c r="L249" s="162"/>
      <c r="M249" s="162"/>
      <c r="N249" s="164" t="e">
        <f>AVERAGE(Calculations!D250:M250)</f>
        <v>#DIV/0!</v>
      </c>
      <c r="O249" s="164" t="e">
        <f>STDEV(Calculations!D250:M250)</f>
        <v>#DIV/0!</v>
      </c>
    </row>
    <row r="250" spans="1:15" ht="12.75">
      <c r="A250" s="98"/>
      <c r="B250" s="37" t="str">
        <f>IF('Gene Table'!E250="","blank",'Gene Table'!E250)</f>
        <v>RASSF1</v>
      </c>
      <c r="C250" s="161" t="s">
        <v>229</v>
      </c>
      <c r="D250" s="162"/>
      <c r="E250" s="162"/>
      <c r="F250" s="162"/>
      <c r="G250" s="162"/>
      <c r="H250" s="162"/>
      <c r="I250" s="162"/>
      <c r="J250" s="162"/>
      <c r="K250" s="162"/>
      <c r="L250" s="162"/>
      <c r="M250" s="162"/>
      <c r="N250" s="164" t="e">
        <f>AVERAGE(Calculations!D251:M251)</f>
        <v>#DIV/0!</v>
      </c>
      <c r="O250" s="164" t="e">
        <f>STDEV(Calculations!D251:M251)</f>
        <v>#DIV/0!</v>
      </c>
    </row>
    <row r="251" spans="1:15" ht="12.75">
      <c r="A251" s="98"/>
      <c r="B251" s="37" t="str">
        <f>IF('Gene Table'!E251="","blank",'Gene Table'!E251)</f>
        <v>PPARGC1A</v>
      </c>
      <c r="C251" s="161" t="s">
        <v>233</v>
      </c>
      <c r="D251" s="162"/>
      <c r="E251" s="162"/>
      <c r="F251" s="162"/>
      <c r="G251" s="162"/>
      <c r="H251" s="162"/>
      <c r="I251" s="162"/>
      <c r="J251" s="162"/>
      <c r="K251" s="162"/>
      <c r="L251" s="162"/>
      <c r="M251" s="162"/>
      <c r="N251" s="164" t="e">
        <f>AVERAGE(Calculations!D252:M252)</f>
        <v>#DIV/0!</v>
      </c>
      <c r="O251" s="164" t="e">
        <f>STDEV(Calculations!D252:M252)</f>
        <v>#DIV/0!</v>
      </c>
    </row>
    <row r="252" spans="1:15" ht="12.75">
      <c r="A252" s="98"/>
      <c r="B252" s="37" t="str">
        <f>IF('Gene Table'!E252="","blank",'Gene Table'!E252)</f>
        <v>CARM1</v>
      </c>
      <c r="C252" s="161" t="s">
        <v>237</v>
      </c>
      <c r="D252" s="162"/>
      <c r="E252" s="162"/>
      <c r="F252" s="162"/>
      <c r="G252" s="162"/>
      <c r="H252" s="162"/>
      <c r="I252" s="162"/>
      <c r="J252" s="162"/>
      <c r="K252" s="162"/>
      <c r="L252" s="162"/>
      <c r="M252" s="162"/>
      <c r="N252" s="164" t="e">
        <f>AVERAGE(Calculations!D253:M253)</f>
        <v>#DIV/0!</v>
      </c>
      <c r="O252" s="164" t="e">
        <f>STDEV(Calculations!D253:M253)</f>
        <v>#DIV/0!</v>
      </c>
    </row>
    <row r="253" spans="1:15" ht="12.75">
      <c r="A253" s="98"/>
      <c r="B253" s="37" t="str">
        <f>IF('Gene Table'!E253="","blank",'Gene Table'!E253)</f>
        <v>CDK6</v>
      </c>
      <c r="C253" s="161" t="s">
        <v>241</v>
      </c>
      <c r="D253" s="162"/>
      <c r="E253" s="162"/>
      <c r="F253" s="162"/>
      <c r="G253" s="162"/>
      <c r="H253" s="162"/>
      <c r="I253" s="162"/>
      <c r="J253" s="162"/>
      <c r="K253" s="162"/>
      <c r="L253" s="162"/>
      <c r="M253" s="162"/>
      <c r="N253" s="164" t="e">
        <f>AVERAGE(Calculations!D254:M254)</f>
        <v>#DIV/0!</v>
      </c>
      <c r="O253" s="164" t="e">
        <f>STDEV(Calculations!D254:M254)</f>
        <v>#DIV/0!</v>
      </c>
    </row>
    <row r="254" spans="1:15" ht="12.75">
      <c r="A254" s="98"/>
      <c r="B254" s="37" t="str">
        <f>IF('Gene Table'!E254="","blank",'Gene Table'!E254)</f>
        <v>TP73</v>
      </c>
      <c r="C254" s="161" t="s">
        <v>245</v>
      </c>
      <c r="D254" s="162"/>
      <c r="E254" s="162"/>
      <c r="F254" s="162"/>
      <c r="G254" s="162"/>
      <c r="H254" s="162"/>
      <c r="I254" s="162"/>
      <c r="J254" s="162"/>
      <c r="K254" s="162"/>
      <c r="L254" s="162"/>
      <c r="M254" s="162"/>
      <c r="N254" s="164" t="e">
        <f>AVERAGE(Calculations!D255:M255)</f>
        <v>#DIV/0!</v>
      </c>
      <c r="O254" s="164" t="e">
        <f>STDEV(Calculations!D255:M255)</f>
        <v>#DIV/0!</v>
      </c>
    </row>
    <row r="255" spans="1:15" ht="12.75">
      <c r="A255" s="98"/>
      <c r="B255" s="37" t="str">
        <f>IF('Gene Table'!E255="","blank",'Gene Table'!E255)</f>
        <v>NEUROD2</v>
      </c>
      <c r="C255" s="161" t="s">
        <v>249</v>
      </c>
      <c r="D255" s="162"/>
      <c r="E255" s="162"/>
      <c r="F255" s="162"/>
      <c r="G255" s="162"/>
      <c r="H255" s="162"/>
      <c r="I255" s="162"/>
      <c r="J255" s="162"/>
      <c r="K255" s="162"/>
      <c r="L255" s="162"/>
      <c r="M255" s="162"/>
      <c r="N255" s="164" t="e">
        <f>AVERAGE(Calculations!D256:M256)</f>
        <v>#DIV/0!</v>
      </c>
      <c r="O255" s="164" t="e">
        <f>STDEV(Calculations!D256:M256)</f>
        <v>#DIV/0!</v>
      </c>
    </row>
    <row r="256" spans="1:15" ht="12.75">
      <c r="A256" s="98"/>
      <c r="B256" s="37" t="str">
        <f>IF('Gene Table'!E256="","blank",'Gene Table'!E256)</f>
        <v>LUM</v>
      </c>
      <c r="C256" s="161" t="s">
        <v>253</v>
      </c>
      <c r="D256" s="162"/>
      <c r="E256" s="162"/>
      <c r="F256" s="162"/>
      <c r="G256" s="162"/>
      <c r="H256" s="162"/>
      <c r="I256" s="162"/>
      <c r="J256" s="162"/>
      <c r="K256" s="162"/>
      <c r="L256" s="162"/>
      <c r="M256" s="162"/>
      <c r="N256" s="164" t="e">
        <f>AVERAGE(Calculations!D257:M257)</f>
        <v>#DIV/0!</v>
      </c>
      <c r="O256" s="164" t="e">
        <f>STDEV(Calculations!D257:M257)</f>
        <v>#DIV/0!</v>
      </c>
    </row>
    <row r="257" spans="1:15" ht="12.75">
      <c r="A257" s="98"/>
      <c r="B257" s="37" t="str">
        <f>IF('Gene Table'!E257="","blank",'Gene Table'!E257)</f>
        <v>GHSR</v>
      </c>
      <c r="C257" s="161" t="s">
        <v>257</v>
      </c>
      <c r="D257" s="162"/>
      <c r="E257" s="162"/>
      <c r="F257" s="162"/>
      <c r="G257" s="162"/>
      <c r="H257" s="162"/>
      <c r="I257" s="162"/>
      <c r="J257" s="162"/>
      <c r="K257" s="162"/>
      <c r="L257" s="162"/>
      <c r="M257" s="162"/>
      <c r="N257" s="164" t="e">
        <f>AVERAGE(Calculations!D258:M258)</f>
        <v>#DIV/0!</v>
      </c>
      <c r="O257" s="164" t="e">
        <f>STDEV(Calculations!D258:M258)</f>
        <v>#DIV/0!</v>
      </c>
    </row>
    <row r="258" spans="1:15" ht="12.75">
      <c r="A258" s="98"/>
      <c r="B258" s="37" t="str">
        <f>IF('Gene Table'!E258="","blank",'Gene Table'!E258)</f>
        <v>GHRHR</v>
      </c>
      <c r="C258" s="161" t="s">
        <v>261</v>
      </c>
      <c r="D258" s="162"/>
      <c r="E258" s="162"/>
      <c r="F258" s="162"/>
      <c r="G258" s="162"/>
      <c r="H258" s="162"/>
      <c r="I258" s="162"/>
      <c r="J258" s="162"/>
      <c r="K258" s="162"/>
      <c r="L258" s="162"/>
      <c r="M258" s="162"/>
      <c r="N258" s="164" t="e">
        <f>AVERAGE(Calculations!D259:M259)</f>
        <v>#DIV/0!</v>
      </c>
      <c r="O258" s="164" t="e">
        <f>STDEV(Calculations!D259:M259)</f>
        <v>#DIV/0!</v>
      </c>
    </row>
    <row r="259" spans="1:15" ht="12.75">
      <c r="A259" s="98"/>
      <c r="B259" s="37" t="str">
        <f>IF('Gene Table'!E259="","blank",'Gene Table'!E259)</f>
        <v>ABCC4</v>
      </c>
      <c r="C259" s="161" t="s">
        <v>265</v>
      </c>
      <c r="D259" s="162"/>
      <c r="E259" s="162"/>
      <c r="F259" s="162"/>
      <c r="G259" s="162"/>
      <c r="H259" s="162"/>
      <c r="I259" s="162"/>
      <c r="J259" s="162"/>
      <c r="K259" s="162"/>
      <c r="L259" s="162"/>
      <c r="M259" s="162"/>
      <c r="N259" s="164" t="e">
        <f>AVERAGE(Calculations!D260:M260)</f>
        <v>#DIV/0!</v>
      </c>
      <c r="O259" s="164" t="e">
        <f>STDEV(Calculations!D260:M260)</f>
        <v>#DIV/0!</v>
      </c>
    </row>
    <row r="260" spans="1:15" ht="12.75">
      <c r="A260" s="98"/>
      <c r="B260" s="37" t="str">
        <f>IF('Gene Table'!E260="","blank",'Gene Table'!E260)</f>
        <v>FGFR1</v>
      </c>
      <c r="C260" s="161" t="s">
        <v>269</v>
      </c>
      <c r="D260" s="162"/>
      <c r="E260" s="162"/>
      <c r="F260" s="162"/>
      <c r="G260" s="162"/>
      <c r="H260" s="162"/>
      <c r="I260" s="162"/>
      <c r="J260" s="162"/>
      <c r="K260" s="162"/>
      <c r="L260" s="162"/>
      <c r="M260" s="162"/>
      <c r="N260" s="164" t="e">
        <f>AVERAGE(Calculations!D261:M261)</f>
        <v>#DIV/0!</v>
      </c>
      <c r="O260" s="164" t="e">
        <f>STDEV(Calculations!D261:M261)</f>
        <v>#DIV/0!</v>
      </c>
    </row>
    <row r="261" spans="1:15" ht="12.75">
      <c r="A261" s="98"/>
      <c r="B261" s="37" t="str">
        <f>IF('Gene Table'!E261="","blank",'Gene Table'!E261)</f>
        <v>EXO1</v>
      </c>
      <c r="C261" s="161" t="s">
        <v>273</v>
      </c>
      <c r="D261" s="162"/>
      <c r="E261" s="162"/>
      <c r="F261" s="162"/>
      <c r="G261" s="162"/>
      <c r="H261" s="162"/>
      <c r="I261" s="162"/>
      <c r="J261" s="162"/>
      <c r="K261" s="162"/>
      <c r="L261" s="162"/>
      <c r="M261" s="162"/>
      <c r="N261" s="164" t="e">
        <f>AVERAGE(Calculations!D262:M262)</f>
        <v>#DIV/0!</v>
      </c>
      <c r="O261" s="164" t="e">
        <f>STDEV(Calculations!D262:M262)</f>
        <v>#DIV/0!</v>
      </c>
    </row>
    <row r="262" spans="1:15" ht="12.75">
      <c r="A262" s="98"/>
      <c r="B262" s="37" t="str">
        <f>IF('Gene Table'!E262="","blank",'Gene Table'!E262)</f>
        <v>SLC6A4</v>
      </c>
      <c r="C262" s="161" t="s">
        <v>277</v>
      </c>
      <c r="D262" s="162"/>
      <c r="E262" s="162"/>
      <c r="F262" s="162"/>
      <c r="G262" s="162"/>
      <c r="H262" s="162"/>
      <c r="I262" s="162"/>
      <c r="J262" s="162"/>
      <c r="K262" s="162"/>
      <c r="L262" s="162"/>
      <c r="M262" s="162"/>
      <c r="N262" s="164" t="e">
        <f>AVERAGE(Calculations!D263:M263)</f>
        <v>#DIV/0!</v>
      </c>
      <c r="O262" s="164" t="e">
        <f>STDEV(Calculations!D263:M263)</f>
        <v>#DIV/0!</v>
      </c>
    </row>
    <row r="263" spans="1:15" ht="12.75">
      <c r="A263" s="98"/>
      <c r="B263" s="37" t="str">
        <f>IF('Gene Table'!E263="","blank",'Gene Table'!E263)</f>
        <v>DMTF1</v>
      </c>
      <c r="C263" s="161" t="s">
        <v>281</v>
      </c>
      <c r="D263" s="162"/>
      <c r="E263" s="162"/>
      <c r="F263" s="162"/>
      <c r="G263" s="162"/>
      <c r="H263" s="162"/>
      <c r="I263" s="162"/>
      <c r="J263" s="162"/>
      <c r="K263" s="162"/>
      <c r="L263" s="162"/>
      <c r="M263" s="162"/>
      <c r="N263" s="164" t="e">
        <f>AVERAGE(Calculations!D264:M264)</f>
        <v>#DIV/0!</v>
      </c>
      <c r="O263" s="164" t="e">
        <f>STDEV(Calculations!D264:M264)</f>
        <v>#DIV/0!</v>
      </c>
    </row>
    <row r="264" spans="1:15" ht="12.75">
      <c r="A264" s="98"/>
      <c r="B264" s="37" t="str">
        <f>IF('Gene Table'!E264="","blank",'Gene Table'!E264)</f>
        <v>CDC34</v>
      </c>
      <c r="C264" s="161" t="s">
        <v>285</v>
      </c>
      <c r="D264" s="162"/>
      <c r="E264" s="162"/>
      <c r="F264" s="162"/>
      <c r="G264" s="162"/>
      <c r="H264" s="162"/>
      <c r="I264" s="162"/>
      <c r="J264" s="162"/>
      <c r="K264" s="162"/>
      <c r="L264" s="162"/>
      <c r="M264" s="162"/>
      <c r="N264" s="164" t="e">
        <f>AVERAGE(Calculations!D265:M265)</f>
        <v>#DIV/0!</v>
      </c>
      <c r="O264" s="164" t="e">
        <f>STDEV(Calculations!D265:M265)</f>
        <v>#DIV/0!</v>
      </c>
    </row>
    <row r="265" spans="1:15" ht="12.75">
      <c r="A265" s="98"/>
      <c r="B265" s="37" t="str">
        <f>IF('Gene Table'!E265="","blank",'Gene Table'!E265)</f>
        <v>CDC25A</v>
      </c>
      <c r="C265" s="161" t="s">
        <v>289</v>
      </c>
      <c r="D265" s="162"/>
      <c r="E265" s="162"/>
      <c r="F265" s="162"/>
      <c r="G265" s="162"/>
      <c r="H265" s="162"/>
      <c r="I265" s="162"/>
      <c r="J265" s="162"/>
      <c r="K265" s="162"/>
      <c r="L265" s="162"/>
      <c r="M265" s="162"/>
      <c r="N265" s="164" t="e">
        <f>AVERAGE(Calculations!D266:M266)</f>
        <v>#DIV/0!</v>
      </c>
      <c r="O265" s="164" t="e">
        <f>STDEV(Calculations!D266:M266)</f>
        <v>#DIV/0!</v>
      </c>
    </row>
    <row r="266" spans="1:15" ht="12.75">
      <c r="A266" s="98"/>
      <c r="B266" s="37" t="str">
        <f>IF('Gene Table'!E266="","blank",'Gene Table'!E266)</f>
        <v>CDC20</v>
      </c>
      <c r="C266" s="161" t="s">
        <v>293</v>
      </c>
      <c r="D266" s="162"/>
      <c r="E266" s="162"/>
      <c r="F266" s="162"/>
      <c r="G266" s="162"/>
      <c r="H266" s="162"/>
      <c r="I266" s="162"/>
      <c r="J266" s="162"/>
      <c r="K266" s="162"/>
      <c r="L266" s="162"/>
      <c r="M266" s="162"/>
      <c r="N266" s="164" t="e">
        <f>AVERAGE(Calculations!D267:M267)</f>
        <v>#DIV/0!</v>
      </c>
      <c r="O266" s="164" t="e">
        <f>STDEV(Calculations!D267:M267)</f>
        <v>#DIV/0!</v>
      </c>
    </row>
    <row r="267" spans="1:15" ht="12.75">
      <c r="A267" s="98"/>
      <c r="B267" s="37" t="str">
        <f>IF('Gene Table'!E267="","blank",'Gene Table'!E267)</f>
        <v>SETDB1</v>
      </c>
      <c r="C267" s="161" t="s">
        <v>297</v>
      </c>
      <c r="D267" s="162"/>
      <c r="E267" s="162"/>
      <c r="F267" s="162"/>
      <c r="G267" s="162"/>
      <c r="H267" s="162"/>
      <c r="I267" s="162"/>
      <c r="J267" s="162"/>
      <c r="K267" s="162"/>
      <c r="L267" s="162"/>
      <c r="M267" s="162"/>
      <c r="N267" s="164" t="e">
        <f>AVERAGE(Calculations!D268:M268)</f>
        <v>#DIV/0!</v>
      </c>
      <c r="O267" s="164" t="e">
        <f>STDEV(Calculations!D268:M268)</f>
        <v>#DIV/0!</v>
      </c>
    </row>
    <row r="268" spans="1:15" ht="12.75">
      <c r="A268" s="98"/>
      <c r="B268" s="37" t="str">
        <f>IF('Gene Table'!E268="","blank",'Gene Table'!E268)</f>
        <v>EPM2AIP1</v>
      </c>
      <c r="C268" s="161" t="s">
        <v>301</v>
      </c>
      <c r="D268" s="162"/>
      <c r="E268" s="162"/>
      <c r="F268" s="162"/>
      <c r="G268" s="162"/>
      <c r="H268" s="162"/>
      <c r="I268" s="162"/>
      <c r="J268" s="162"/>
      <c r="K268" s="162"/>
      <c r="L268" s="162"/>
      <c r="M268" s="162"/>
      <c r="N268" s="164" t="e">
        <f>AVERAGE(Calculations!D269:M269)</f>
        <v>#DIV/0!</v>
      </c>
      <c r="O268" s="164" t="e">
        <f>STDEV(Calculations!D269:M269)</f>
        <v>#DIV/0!</v>
      </c>
    </row>
    <row r="269" spans="1:15" ht="12.75">
      <c r="A269" s="98"/>
      <c r="B269" s="37" t="str">
        <f>IF('Gene Table'!E269="","blank",'Gene Table'!E269)</f>
        <v>ELMO1</v>
      </c>
      <c r="C269" s="161" t="s">
        <v>305</v>
      </c>
      <c r="D269" s="162"/>
      <c r="E269" s="162"/>
      <c r="F269" s="162"/>
      <c r="G269" s="162"/>
      <c r="H269" s="162"/>
      <c r="I269" s="162"/>
      <c r="J269" s="162"/>
      <c r="K269" s="162"/>
      <c r="L269" s="162"/>
      <c r="M269" s="162"/>
      <c r="N269" s="164" t="e">
        <f>AVERAGE(Calculations!D270:M270)</f>
        <v>#DIV/0!</v>
      </c>
      <c r="O269" s="164" t="e">
        <f>STDEV(Calculations!D270:M270)</f>
        <v>#DIV/0!</v>
      </c>
    </row>
    <row r="270" spans="1:15" ht="12.75">
      <c r="A270" s="98"/>
      <c r="B270" s="37" t="str">
        <f>IF('Gene Table'!E270="","blank",'Gene Table'!E270)</f>
        <v>CDC2</v>
      </c>
      <c r="C270" s="161" t="s">
        <v>309</v>
      </c>
      <c r="D270" s="162"/>
      <c r="E270" s="162"/>
      <c r="F270" s="162"/>
      <c r="G270" s="162"/>
      <c r="H270" s="162"/>
      <c r="I270" s="162"/>
      <c r="J270" s="162"/>
      <c r="K270" s="162"/>
      <c r="L270" s="162"/>
      <c r="M270" s="162"/>
      <c r="N270" s="164" t="e">
        <f>AVERAGE(Calculations!D271:M271)</f>
        <v>#DIV/0!</v>
      </c>
      <c r="O270" s="164" t="e">
        <f>STDEV(Calculations!D271:M271)</f>
        <v>#DIV/0!</v>
      </c>
    </row>
    <row r="271" spans="1:15" ht="12.75">
      <c r="A271" s="98"/>
      <c r="B271" s="37" t="str">
        <f>IF('Gene Table'!E271="","blank",'Gene Table'!E271)</f>
        <v>SPOCK2</v>
      </c>
      <c r="C271" s="161" t="s">
        <v>313</v>
      </c>
      <c r="D271" s="162"/>
      <c r="E271" s="162"/>
      <c r="F271" s="162"/>
      <c r="G271" s="162"/>
      <c r="H271" s="162"/>
      <c r="I271" s="162"/>
      <c r="J271" s="162"/>
      <c r="K271" s="162"/>
      <c r="L271" s="162"/>
      <c r="M271" s="162"/>
      <c r="N271" s="164" t="e">
        <f>AVERAGE(Calculations!D272:M272)</f>
        <v>#DIV/0!</v>
      </c>
      <c r="O271" s="164" t="e">
        <f>STDEV(Calculations!D272:M272)</f>
        <v>#DIV/0!</v>
      </c>
    </row>
    <row r="272" spans="1:15" ht="12.75">
      <c r="A272" s="98"/>
      <c r="B272" s="37" t="str">
        <f>IF('Gene Table'!E272="","blank",'Gene Table'!E272)</f>
        <v>ESPL1</v>
      </c>
      <c r="C272" s="161" t="s">
        <v>317</v>
      </c>
      <c r="D272" s="162"/>
      <c r="E272" s="162"/>
      <c r="F272" s="162"/>
      <c r="G272" s="162"/>
      <c r="H272" s="162"/>
      <c r="I272" s="162"/>
      <c r="J272" s="162"/>
      <c r="K272" s="162"/>
      <c r="L272" s="162"/>
      <c r="M272" s="162"/>
      <c r="N272" s="164" t="e">
        <f>AVERAGE(Calculations!D273:M273)</f>
        <v>#DIV/0!</v>
      </c>
      <c r="O272" s="164" t="e">
        <f>STDEV(Calculations!D273:M273)</f>
        <v>#DIV/0!</v>
      </c>
    </row>
    <row r="273" spans="1:15" ht="12.75">
      <c r="A273" s="98"/>
      <c r="B273" s="37" t="str">
        <f>IF('Gene Table'!E273="","blank",'Gene Table'!E273)</f>
        <v>KLK4</v>
      </c>
      <c r="C273" s="161" t="s">
        <v>321</v>
      </c>
      <c r="D273" s="162"/>
      <c r="E273" s="162"/>
      <c r="F273" s="162"/>
      <c r="G273" s="162"/>
      <c r="H273" s="162"/>
      <c r="I273" s="162"/>
      <c r="J273" s="162"/>
      <c r="K273" s="162"/>
      <c r="L273" s="162"/>
      <c r="M273" s="162"/>
      <c r="N273" s="164" t="e">
        <f>AVERAGE(Calculations!D274:M274)</f>
        <v>#DIV/0!</v>
      </c>
      <c r="O273" s="164" t="e">
        <f>STDEV(Calculations!D274:M274)</f>
        <v>#DIV/0!</v>
      </c>
    </row>
    <row r="274" spans="1:15" ht="12.75">
      <c r="A274" s="98"/>
      <c r="B274" s="37" t="str">
        <f>IF('Gene Table'!E274="","blank",'Gene Table'!E274)</f>
        <v>SLC4A7</v>
      </c>
      <c r="C274" s="161" t="s">
        <v>325</v>
      </c>
      <c r="D274" s="162"/>
      <c r="E274" s="162"/>
      <c r="F274" s="162"/>
      <c r="G274" s="162"/>
      <c r="H274" s="162"/>
      <c r="I274" s="162"/>
      <c r="J274" s="162"/>
      <c r="K274" s="162"/>
      <c r="L274" s="162"/>
      <c r="M274" s="162"/>
      <c r="N274" s="164" t="e">
        <f>AVERAGE(Calculations!D275:M275)</f>
        <v>#DIV/0!</v>
      </c>
      <c r="O274" s="164" t="e">
        <f>STDEV(Calculations!D275:M275)</f>
        <v>#DIV/0!</v>
      </c>
    </row>
    <row r="275" spans="1:15" ht="12.75">
      <c r="A275" s="98"/>
      <c r="B275" s="37" t="str">
        <f>IF('Gene Table'!E275="","blank",'Gene Table'!E275)</f>
        <v>TBX4</v>
      </c>
      <c r="C275" s="161" t="s">
        <v>329</v>
      </c>
      <c r="D275" s="162"/>
      <c r="E275" s="162"/>
      <c r="F275" s="162"/>
      <c r="G275" s="162"/>
      <c r="H275" s="162"/>
      <c r="I275" s="162"/>
      <c r="J275" s="162"/>
      <c r="K275" s="162"/>
      <c r="L275" s="162"/>
      <c r="M275" s="162"/>
      <c r="N275" s="164" t="e">
        <f>AVERAGE(Calculations!D276:M276)</f>
        <v>#DIV/0!</v>
      </c>
      <c r="O275" s="164" t="e">
        <f>STDEV(Calculations!D276:M276)</f>
        <v>#DIV/0!</v>
      </c>
    </row>
    <row r="276" spans="1:15" ht="12.75">
      <c r="A276" s="98"/>
      <c r="B276" s="37" t="str">
        <f>IF('Gene Table'!E276="","blank",'Gene Table'!E276)</f>
        <v>ROCK2</v>
      </c>
      <c r="C276" s="161" t="s">
        <v>333</v>
      </c>
      <c r="D276" s="162"/>
      <c r="E276" s="162"/>
      <c r="F276" s="162"/>
      <c r="G276" s="162"/>
      <c r="H276" s="162"/>
      <c r="I276" s="162"/>
      <c r="J276" s="162"/>
      <c r="K276" s="162"/>
      <c r="L276" s="162"/>
      <c r="M276" s="162"/>
      <c r="N276" s="164" t="e">
        <f>AVERAGE(Calculations!D277:M277)</f>
        <v>#DIV/0!</v>
      </c>
      <c r="O276" s="164" t="e">
        <f>STDEV(Calculations!D277:M277)</f>
        <v>#DIV/0!</v>
      </c>
    </row>
    <row r="277" spans="1:15" ht="12.75">
      <c r="A277" s="98"/>
      <c r="B277" s="37" t="str">
        <f>IF('Gene Table'!E277="","blank",'Gene Table'!E277)</f>
        <v>C1orf38</v>
      </c>
      <c r="C277" s="161" t="s">
        <v>337</v>
      </c>
      <c r="D277" s="162"/>
      <c r="E277" s="162"/>
      <c r="F277" s="162"/>
      <c r="G277" s="162"/>
      <c r="H277" s="162"/>
      <c r="I277" s="162"/>
      <c r="J277" s="162"/>
      <c r="K277" s="162"/>
      <c r="L277" s="162"/>
      <c r="M277" s="162"/>
      <c r="N277" s="164" t="e">
        <f>AVERAGE(Calculations!D278:M278)</f>
        <v>#DIV/0!</v>
      </c>
      <c r="O277" s="164" t="e">
        <f>STDEV(Calculations!D278:M278)</f>
        <v>#DIV/0!</v>
      </c>
    </row>
    <row r="278" spans="1:15" ht="12.75">
      <c r="A278" s="98"/>
      <c r="B278" s="37" t="str">
        <f>IF('Gene Table'!E278="","blank",'Gene Table'!E278)</f>
        <v>CHST3</v>
      </c>
      <c r="C278" s="161" t="s">
        <v>341</v>
      </c>
      <c r="D278" s="162"/>
      <c r="E278" s="162"/>
      <c r="F278" s="162"/>
      <c r="G278" s="162"/>
      <c r="H278" s="162"/>
      <c r="I278" s="162"/>
      <c r="J278" s="162"/>
      <c r="K278" s="162"/>
      <c r="L278" s="162"/>
      <c r="M278" s="162"/>
      <c r="N278" s="164" t="e">
        <f>AVERAGE(Calculations!D279:M279)</f>
        <v>#DIV/0!</v>
      </c>
      <c r="O278" s="164" t="e">
        <f>STDEV(Calculations!D279:M279)</f>
        <v>#DIV/0!</v>
      </c>
    </row>
    <row r="279" spans="1:15" ht="12.75">
      <c r="A279" s="98"/>
      <c r="B279" s="37" t="str">
        <f>IF('Gene Table'!E279="","blank",'Gene Table'!E279)</f>
        <v>HGDC</v>
      </c>
      <c r="C279" s="161" t="s">
        <v>345</v>
      </c>
      <c r="D279" s="162"/>
      <c r="E279" s="162"/>
      <c r="F279" s="162"/>
      <c r="G279" s="162"/>
      <c r="H279" s="162"/>
      <c r="I279" s="162"/>
      <c r="J279" s="162"/>
      <c r="K279" s="162"/>
      <c r="L279" s="162"/>
      <c r="M279" s="162"/>
      <c r="N279" s="164" t="e">
        <f>AVERAGE(Calculations!D280:M280)</f>
        <v>#DIV/0!</v>
      </c>
      <c r="O279" s="164" t="e">
        <f>STDEV(Calculations!D280:M280)</f>
        <v>#DIV/0!</v>
      </c>
    </row>
    <row r="280" spans="1:15" ht="12.75">
      <c r="A280" s="98"/>
      <c r="B280" s="37" t="str">
        <f>IF('Gene Table'!E280="","blank",'Gene Table'!E280)</f>
        <v>HGDC</v>
      </c>
      <c r="C280" s="161" t="s">
        <v>347</v>
      </c>
      <c r="D280" s="162"/>
      <c r="E280" s="162"/>
      <c r="F280" s="162"/>
      <c r="G280" s="162"/>
      <c r="H280" s="162"/>
      <c r="I280" s="162"/>
      <c r="J280" s="162"/>
      <c r="K280" s="162"/>
      <c r="L280" s="162"/>
      <c r="M280" s="162"/>
      <c r="N280" s="164" t="e">
        <f>AVERAGE(Calculations!D281:M281)</f>
        <v>#DIV/0!</v>
      </c>
      <c r="O280" s="164" t="e">
        <f>STDEV(Calculations!D281:M281)</f>
        <v>#DIV/0!</v>
      </c>
    </row>
    <row r="281" spans="1:15" ht="12.75">
      <c r="A281" s="98"/>
      <c r="B281" s="37" t="str">
        <f>IF('Gene Table'!E281="","blank",'Gene Table'!E281)</f>
        <v>GAPDH</v>
      </c>
      <c r="C281" s="161" t="s">
        <v>348</v>
      </c>
      <c r="D281" s="162"/>
      <c r="E281" s="162"/>
      <c r="F281" s="162"/>
      <c r="G281" s="162"/>
      <c r="H281" s="162"/>
      <c r="I281" s="162"/>
      <c r="J281" s="162"/>
      <c r="K281" s="162"/>
      <c r="L281" s="162"/>
      <c r="M281" s="162"/>
      <c r="N281" s="164" t="e">
        <f>AVERAGE(Calculations!D282:M282)</f>
        <v>#DIV/0!</v>
      </c>
      <c r="O281" s="164" t="e">
        <f>STDEV(Calculations!D282:M282)</f>
        <v>#DIV/0!</v>
      </c>
    </row>
    <row r="282" spans="1:15" ht="12.75">
      <c r="A282" s="98"/>
      <c r="B282" s="37" t="str">
        <f>IF('Gene Table'!E282="","blank",'Gene Table'!E282)</f>
        <v>ACTB</v>
      </c>
      <c r="C282" s="161" t="s">
        <v>352</v>
      </c>
      <c r="D282" s="162"/>
      <c r="E282" s="162"/>
      <c r="F282" s="162"/>
      <c r="G282" s="162"/>
      <c r="H282" s="162"/>
      <c r="I282" s="162"/>
      <c r="J282" s="162"/>
      <c r="K282" s="162"/>
      <c r="L282" s="162"/>
      <c r="M282" s="162"/>
      <c r="N282" s="164" t="e">
        <f>AVERAGE(Calculations!D283:M283)</f>
        <v>#DIV/0!</v>
      </c>
      <c r="O282" s="164" t="e">
        <f>STDEV(Calculations!D283:M283)</f>
        <v>#DIV/0!</v>
      </c>
    </row>
    <row r="283" spans="1:15" ht="12.75">
      <c r="A283" s="98"/>
      <c r="B283" s="37" t="str">
        <f>IF('Gene Table'!E283="","blank",'Gene Table'!E283)</f>
        <v>B2M</v>
      </c>
      <c r="C283" s="161" t="s">
        <v>356</v>
      </c>
      <c r="D283" s="162"/>
      <c r="E283" s="162"/>
      <c r="F283" s="162"/>
      <c r="G283" s="162"/>
      <c r="H283" s="162"/>
      <c r="I283" s="162"/>
      <c r="J283" s="162"/>
      <c r="K283" s="162"/>
      <c r="L283" s="162"/>
      <c r="M283" s="162"/>
      <c r="N283" s="164" t="e">
        <f>AVERAGE(Calculations!D284:M284)</f>
        <v>#DIV/0!</v>
      </c>
      <c r="O283" s="164" t="e">
        <f>STDEV(Calculations!D284:M284)</f>
        <v>#DIV/0!</v>
      </c>
    </row>
    <row r="284" spans="1:15" ht="12.75">
      <c r="A284" s="98"/>
      <c r="B284" s="37" t="str">
        <f>IF('Gene Table'!E284="","blank",'Gene Table'!E284)</f>
        <v>RPL13A</v>
      </c>
      <c r="C284" s="161" t="s">
        <v>360</v>
      </c>
      <c r="D284" s="162"/>
      <c r="E284" s="162"/>
      <c r="F284" s="162"/>
      <c r="G284" s="162"/>
      <c r="H284" s="162"/>
      <c r="I284" s="162"/>
      <c r="J284" s="162"/>
      <c r="K284" s="162"/>
      <c r="L284" s="162"/>
      <c r="M284" s="162"/>
      <c r="N284" s="164" t="e">
        <f>AVERAGE(Calculations!D285:M285)</f>
        <v>#DIV/0!</v>
      </c>
      <c r="O284" s="164" t="e">
        <f>STDEV(Calculations!D285:M285)</f>
        <v>#DIV/0!</v>
      </c>
    </row>
    <row r="285" spans="1:15" ht="12.75">
      <c r="A285" s="98"/>
      <c r="B285" s="37" t="str">
        <f>IF('Gene Table'!E285="","blank",'Gene Table'!E285)</f>
        <v>HPRT1</v>
      </c>
      <c r="C285" s="161" t="s">
        <v>364</v>
      </c>
      <c r="D285" s="162"/>
      <c r="E285" s="162"/>
      <c r="F285" s="162"/>
      <c r="G285" s="162"/>
      <c r="H285" s="162"/>
      <c r="I285" s="162"/>
      <c r="J285" s="162"/>
      <c r="K285" s="162"/>
      <c r="L285" s="162"/>
      <c r="M285" s="162"/>
      <c r="N285" s="164" t="e">
        <f>AVERAGE(Calculations!D286:M286)</f>
        <v>#DIV/0!</v>
      </c>
      <c r="O285" s="164" t="e">
        <f>STDEV(Calculations!D286:M286)</f>
        <v>#DIV/0!</v>
      </c>
    </row>
    <row r="286" spans="1:15" ht="12.75">
      <c r="A286" s="98"/>
      <c r="B286" s="37" t="str">
        <f>IF('Gene Table'!E286="","blank",'Gene Table'!E286)</f>
        <v>RN18S1</v>
      </c>
      <c r="C286" s="161" t="s">
        <v>368</v>
      </c>
      <c r="D286" s="162"/>
      <c r="E286" s="162"/>
      <c r="F286" s="162"/>
      <c r="G286" s="162"/>
      <c r="H286" s="162"/>
      <c r="I286" s="162"/>
      <c r="J286" s="162"/>
      <c r="K286" s="162"/>
      <c r="L286" s="162"/>
      <c r="M286" s="162"/>
      <c r="N286" s="164" t="e">
        <f>AVERAGE(Calculations!D287:M287)</f>
        <v>#DIV/0!</v>
      </c>
      <c r="O286" s="164" t="e">
        <f>STDEV(Calculations!D287:M287)</f>
        <v>#DIV/0!</v>
      </c>
    </row>
    <row r="287" spans="1:15" ht="12.75">
      <c r="A287" s="98"/>
      <c r="B287" s="37" t="str">
        <f>IF('Gene Table'!E287="","blank",'Gene Table'!E287)</f>
        <v>RT</v>
      </c>
      <c r="C287" s="161" t="s">
        <v>372</v>
      </c>
      <c r="D287" s="162"/>
      <c r="E287" s="162"/>
      <c r="F287" s="162"/>
      <c r="G287" s="162"/>
      <c r="H287" s="162"/>
      <c r="I287" s="162"/>
      <c r="J287" s="162"/>
      <c r="K287" s="162"/>
      <c r="L287" s="162"/>
      <c r="M287" s="162"/>
      <c r="N287" s="164" t="e">
        <f>AVERAGE(Calculations!D288:M288)</f>
        <v>#DIV/0!</v>
      </c>
      <c r="O287" s="164" t="e">
        <f>STDEV(Calculations!D288:M288)</f>
        <v>#DIV/0!</v>
      </c>
    </row>
    <row r="288" spans="1:15" ht="12.75">
      <c r="A288" s="98"/>
      <c r="B288" s="37" t="str">
        <f>IF('Gene Table'!E288="","blank",'Gene Table'!E288)</f>
        <v>RT</v>
      </c>
      <c r="C288" s="161" t="s">
        <v>374</v>
      </c>
      <c r="D288" s="162"/>
      <c r="E288" s="162"/>
      <c r="F288" s="162"/>
      <c r="G288" s="162"/>
      <c r="H288" s="162"/>
      <c r="I288" s="162"/>
      <c r="J288" s="162"/>
      <c r="K288" s="162"/>
      <c r="L288" s="162"/>
      <c r="M288" s="162"/>
      <c r="N288" s="164" t="e">
        <f>AVERAGE(Calculations!D289:M289)</f>
        <v>#DIV/0!</v>
      </c>
      <c r="O288" s="164" t="e">
        <f>STDEV(Calculations!D289:M289)</f>
        <v>#DIV/0!</v>
      </c>
    </row>
    <row r="289" spans="1:15" ht="12.75">
      <c r="A289" s="98"/>
      <c r="B289" s="37" t="str">
        <f>IF('Gene Table'!E289="","blank",'Gene Table'!E289)</f>
        <v>PCR</v>
      </c>
      <c r="C289" s="161" t="s">
        <v>375</v>
      </c>
      <c r="D289" s="162"/>
      <c r="E289" s="162"/>
      <c r="F289" s="162"/>
      <c r="G289" s="162"/>
      <c r="H289" s="162"/>
      <c r="I289" s="162"/>
      <c r="J289" s="162"/>
      <c r="K289" s="162"/>
      <c r="L289" s="162"/>
      <c r="M289" s="162"/>
      <c r="N289" s="164" t="e">
        <f>AVERAGE(Calculations!D290:M290)</f>
        <v>#DIV/0!</v>
      </c>
      <c r="O289" s="164" t="e">
        <f>STDEV(Calculations!D290:M290)</f>
        <v>#DIV/0!</v>
      </c>
    </row>
    <row r="290" spans="1:15" ht="12.75">
      <c r="A290" s="98"/>
      <c r="B290" s="37" t="str">
        <f>IF('Gene Table'!E290="","blank",'Gene Table'!E290)</f>
        <v>PCR</v>
      </c>
      <c r="C290" s="161" t="s">
        <v>377</v>
      </c>
      <c r="D290" s="162"/>
      <c r="E290" s="162"/>
      <c r="F290" s="162"/>
      <c r="G290" s="162"/>
      <c r="H290" s="162"/>
      <c r="I290" s="162"/>
      <c r="J290" s="162"/>
      <c r="K290" s="162"/>
      <c r="L290" s="162"/>
      <c r="M290" s="162"/>
      <c r="N290" s="164" t="e">
        <f>AVERAGE(Calculations!D291:M291)</f>
        <v>#DIV/0!</v>
      </c>
      <c r="O290" s="164" t="e">
        <f>STDEV(Calculations!D291:M291)</f>
        <v>#DIV/0!</v>
      </c>
    </row>
    <row r="291" spans="1:15" ht="12.75">
      <c r="A291" s="98" t="str">
        <f>'Gene Table'!A291</f>
        <v>Plate 4</v>
      </c>
      <c r="B291" s="37" t="str">
        <f>IF('Gene Table'!E291="","blank",'Gene Table'!E291)</f>
        <v>NRXN2</v>
      </c>
      <c r="C291" s="161" t="s">
        <v>9</v>
      </c>
      <c r="D291" s="162"/>
      <c r="E291" s="162"/>
      <c r="F291" s="162"/>
      <c r="G291" s="162"/>
      <c r="H291" s="162"/>
      <c r="I291" s="162"/>
      <c r="J291" s="162"/>
      <c r="K291" s="162"/>
      <c r="L291" s="162"/>
      <c r="M291" s="162"/>
      <c r="N291" s="164" t="e">
        <f>AVERAGE(Calculations!D292:M292)</f>
        <v>#DIV/0!</v>
      </c>
      <c r="O291" s="164" t="e">
        <f>STDEV(Calculations!D292:M292)</f>
        <v>#DIV/0!</v>
      </c>
    </row>
    <row r="292" spans="1:15" ht="12.75">
      <c r="A292" s="98"/>
      <c r="B292" s="37" t="str">
        <f>IF('Gene Table'!E292="","blank",'Gene Table'!E292)</f>
        <v>KL</v>
      </c>
      <c r="C292" s="161" t="s">
        <v>13</v>
      </c>
      <c r="D292" s="162"/>
      <c r="E292" s="162"/>
      <c r="F292" s="162"/>
      <c r="G292" s="162"/>
      <c r="H292" s="162"/>
      <c r="I292" s="162"/>
      <c r="J292" s="162"/>
      <c r="K292" s="162"/>
      <c r="L292" s="162"/>
      <c r="M292" s="162"/>
      <c r="N292" s="164" t="e">
        <f>AVERAGE(Calculations!D293:M293)</f>
        <v>#DIV/0!</v>
      </c>
      <c r="O292" s="164" t="e">
        <f>STDEV(Calculations!D293:M293)</f>
        <v>#DIV/0!</v>
      </c>
    </row>
    <row r="293" spans="1:15" ht="12.75">
      <c r="A293" s="98"/>
      <c r="B293" s="37" t="str">
        <f>IF('Gene Table'!E293="","blank",'Gene Table'!E293)</f>
        <v>ITGB1BP1</v>
      </c>
      <c r="C293" s="161" t="s">
        <v>17</v>
      </c>
      <c r="D293" s="162"/>
      <c r="E293" s="162"/>
      <c r="F293" s="162"/>
      <c r="G293" s="162"/>
      <c r="H293" s="162"/>
      <c r="I293" s="162"/>
      <c r="J293" s="162"/>
      <c r="K293" s="162"/>
      <c r="L293" s="162"/>
      <c r="M293" s="162"/>
      <c r="N293" s="164" t="e">
        <f>AVERAGE(Calculations!D294:M294)</f>
        <v>#DIV/0!</v>
      </c>
      <c r="O293" s="164" t="e">
        <f>STDEV(Calculations!D294:M294)</f>
        <v>#DIV/0!</v>
      </c>
    </row>
    <row r="294" spans="1:15" ht="12.75">
      <c r="A294" s="98"/>
      <c r="B294" s="37" t="str">
        <f>IF('Gene Table'!E294="","blank",'Gene Table'!E294)</f>
        <v>CD4</v>
      </c>
      <c r="C294" s="161" t="s">
        <v>21</v>
      </c>
      <c r="D294" s="162"/>
      <c r="E294" s="162"/>
      <c r="F294" s="162"/>
      <c r="G294" s="162"/>
      <c r="H294" s="162"/>
      <c r="I294" s="162"/>
      <c r="J294" s="162"/>
      <c r="K294" s="162"/>
      <c r="L294" s="162"/>
      <c r="M294" s="162"/>
      <c r="N294" s="164" t="e">
        <f>AVERAGE(Calculations!D295:M295)</f>
        <v>#DIV/0!</v>
      </c>
      <c r="O294" s="164" t="e">
        <f>STDEV(Calculations!D295:M295)</f>
        <v>#DIV/0!</v>
      </c>
    </row>
    <row r="295" spans="1:15" ht="12.75">
      <c r="A295" s="98"/>
      <c r="B295" s="37" t="str">
        <f>IF('Gene Table'!E295="","blank",'Gene Table'!E295)</f>
        <v>BUB3</v>
      </c>
      <c r="C295" s="161" t="s">
        <v>25</v>
      </c>
      <c r="D295" s="162"/>
      <c r="E295" s="162"/>
      <c r="F295" s="162"/>
      <c r="G295" s="162"/>
      <c r="H295" s="162"/>
      <c r="I295" s="162"/>
      <c r="J295" s="162"/>
      <c r="K295" s="162"/>
      <c r="L295" s="162"/>
      <c r="M295" s="162"/>
      <c r="N295" s="164" t="e">
        <f>AVERAGE(Calculations!D296:M296)</f>
        <v>#DIV/0!</v>
      </c>
      <c r="O295" s="164" t="e">
        <f>STDEV(Calculations!D296:M296)</f>
        <v>#DIV/0!</v>
      </c>
    </row>
    <row r="296" spans="1:15" ht="12.75">
      <c r="A296" s="98"/>
      <c r="B296" s="37" t="str">
        <f>IF('Gene Table'!E296="","blank",'Gene Table'!E296)</f>
        <v>NMI</v>
      </c>
      <c r="C296" s="161" t="s">
        <v>29</v>
      </c>
      <c r="D296" s="162"/>
      <c r="E296" s="162"/>
      <c r="F296" s="162"/>
      <c r="G296" s="162"/>
      <c r="H296" s="162"/>
      <c r="I296" s="162"/>
      <c r="J296" s="162"/>
      <c r="K296" s="162"/>
      <c r="L296" s="162"/>
      <c r="M296" s="162"/>
      <c r="N296" s="164" t="e">
        <f>AVERAGE(Calculations!D297:M297)</f>
        <v>#DIV/0!</v>
      </c>
      <c r="O296" s="164" t="e">
        <f>STDEV(Calculations!D297:M297)</f>
        <v>#DIV/0!</v>
      </c>
    </row>
    <row r="297" spans="1:15" ht="12.75">
      <c r="A297" s="98"/>
      <c r="B297" s="37" t="str">
        <f>IF('Gene Table'!E297="","blank",'Gene Table'!E297)</f>
        <v>VNN2</v>
      </c>
      <c r="C297" s="161" t="s">
        <v>33</v>
      </c>
      <c r="D297" s="162"/>
      <c r="E297" s="162"/>
      <c r="F297" s="162"/>
      <c r="G297" s="162"/>
      <c r="H297" s="162"/>
      <c r="I297" s="162"/>
      <c r="J297" s="162"/>
      <c r="K297" s="162"/>
      <c r="L297" s="162"/>
      <c r="M297" s="162"/>
      <c r="N297" s="164" t="e">
        <f>AVERAGE(Calculations!D298:M298)</f>
        <v>#DIV/0!</v>
      </c>
      <c r="O297" s="164" t="e">
        <f>STDEV(Calculations!D298:M298)</f>
        <v>#DIV/0!</v>
      </c>
    </row>
    <row r="298" spans="1:15" ht="12.75">
      <c r="A298" s="98"/>
      <c r="B298" s="37" t="str">
        <f>IF('Gene Table'!E298="","blank",'Gene Table'!E298)</f>
        <v>PCAF</v>
      </c>
      <c r="C298" s="161" t="s">
        <v>37</v>
      </c>
      <c r="D298" s="162"/>
      <c r="E298" s="162"/>
      <c r="F298" s="162"/>
      <c r="G298" s="162"/>
      <c r="H298" s="162"/>
      <c r="I298" s="162"/>
      <c r="J298" s="162"/>
      <c r="K298" s="162"/>
      <c r="L298" s="162"/>
      <c r="M298" s="162"/>
      <c r="N298" s="164" t="e">
        <f>AVERAGE(Calculations!D299:M299)</f>
        <v>#DIV/0!</v>
      </c>
      <c r="O298" s="164" t="e">
        <f>STDEV(Calculations!D299:M299)</f>
        <v>#DIV/0!</v>
      </c>
    </row>
    <row r="299" spans="1:15" ht="12.75">
      <c r="A299" s="98"/>
      <c r="B299" s="37" t="str">
        <f>IF('Gene Table'!E299="","blank",'Gene Table'!E299)</f>
        <v>NRP1</v>
      </c>
      <c r="C299" s="161" t="s">
        <v>41</v>
      </c>
      <c r="D299" s="162"/>
      <c r="E299" s="162"/>
      <c r="F299" s="162"/>
      <c r="G299" s="162"/>
      <c r="H299" s="162"/>
      <c r="I299" s="162"/>
      <c r="J299" s="162"/>
      <c r="K299" s="162"/>
      <c r="L299" s="162"/>
      <c r="M299" s="162"/>
      <c r="N299" s="164" t="e">
        <f>AVERAGE(Calculations!D300:M300)</f>
        <v>#DIV/0!</v>
      </c>
      <c r="O299" s="164" t="e">
        <f>STDEV(Calculations!D300:M300)</f>
        <v>#DIV/0!</v>
      </c>
    </row>
    <row r="300" spans="1:15" ht="12.75">
      <c r="A300" s="98"/>
      <c r="B300" s="37" t="str">
        <f>IF('Gene Table'!E300="","blank",'Gene Table'!E300)</f>
        <v>NRP2</v>
      </c>
      <c r="C300" s="161" t="s">
        <v>45</v>
      </c>
      <c r="D300" s="162"/>
      <c r="E300" s="162"/>
      <c r="F300" s="162"/>
      <c r="G300" s="162"/>
      <c r="H300" s="162"/>
      <c r="I300" s="162"/>
      <c r="J300" s="162"/>
      <c r="K300" s="162"/>
      <c r="L300" s="162"/>
      <c r="M300" s="162"/>
      <c r="N300" s="164" t="e">
        <f>AVERAGE(Calculations!D301:M301)</f>
        <v>#DIV/0!</v>
      </c>
      <c r="O300" s="164" t="e">
        <f>STDEV(Calculations!D301:M301)</f>
        <v>#DIV/0!</v>
      </c>
    </row>
    <row r="301" spans="1:15" ht="12.75">
      <c r="A301" s="98"/>
      <c r="B301" s="37" t="str">
        <f>IF('Gene Table'!E301="","blank",'Gene Table'!E301)</f>
        <v>CES2</v>
      </c>
      <c r="C301" s="161" t="s">
        <v>49</v>
      </c>
      <c r="D301" s="162"/>
      <c r="E301" s="162"/>
      <c r="F301" s="162"/>
      <c r="G301" s="162"/>
      <c r="H301" s="162"/>
      <c r="I301" s="162"/>
      <c r="J301" s="162"/>
      <c r="K301" s="162"/>
      <c r="L301" s="162"/>
      <c r="M301" s="162"/>
      <c r="N301" s="164" t="e">
        <f>AVERAGE(Calculations!D302:M302)</f>
        <v>#DIV/0!</v>
      </c>
      <c r="O301" s="164" t="e">
        <f>STDEV(Calculations!D302:M302)</f>
        <v>#DIV/0!</v>
      </c>
    </row>
    <row r="302" spans="1:15" ht="12.75">
      <c r="A302" s="98"/>
      <c r="B302" s="37" t="str">
        <f>IF('Gene Table'!E302="","blank",'Gene Table'!E302)</f>
        <v>TNFRSF10A</v>
      </c>
      <c r="C302" s="161" t="s">
        <v>53</v>
      </c>
      <c r="D302" s="162"/>
      <c r="E302" s="162"/>
      <c r="F302" s="162"/>
      <c r="G302" s="162"/>
      <c r="H302" s="162"/>
      <c r="I302" s="162"/>
      <c r="J302" s="162"/>
      <c r="K302" s="162"/>
      <c r="L302" s="162"/>
      <c r="M302" s="162"/>
      <c r="N302" s="164" t="e">
        <f>AVERAGE(Calculations!D303:M303)</f>
        <v>#DIV/0!</v>
      </c>
      <c r="O302" s="164" t="e">
        <f>STDEV(Calculations!D303:M303)</f>
        <v>#DIV/0!</v>
      </c>
    </row>
    <row r="303" spans="1:15" ht="12.75">
      <c r="A303" s="98"/>
      <c r="B303" s="37" t="str">
        <f>IF('Gene Table'!E303="","blank",'Gene Table'!E303)</f>
        <v>TNFRSF10B</v>
      </c>
      <c r="C303" s="161" t="s">
        <v>57</v>
      </c>
      <c r="D303" s="162"/>
      <c r="E303" s="162"/>
      <c r="F303" s="162"/>
      <c r="G303" s="162"/>
      <c r="H303" s="162"/>
      <c r="I303" s="162"/>
      <c r="J303" s="162"/>
      <c r="K303" s="162"/>
      <c r="L303" s="162"/>
      <c r="M303" s="162"/>
      <c r="N303" s="164" t="e">
        <f>AVERAGE(Calculations!D304:M304)</f>
        <v>#DIV/0!</v>
      </c>
      <c r="O303" s="164" t="e">
        <f>STDEV(Calculations!D304:M304)</f>
        <v>#DIV/0!</v>
      </c>
    </row>
    <row r="304" spans="1:15" ht="12.75">
      <c r="A304" s="98"/>
      <c r="B304" s="37" t="str">
        <f>IF('Gene Table'!E304="","blank",'Gene Table'!E304)</f>
        <v>TNFSF10</v>
      </c>
      <c r="C304" s="161" t="s">
        <v>61</v>
      </c>
      <c r="D304" s="162"/>
      <c r="E304" s="162"/>
      <c r="F304" s="162"/>
      <c r="G304" s="162"/>
      <c r="H304" s="162"/>
      <c r="I304" s="162"/>
      <c r="J304" s="162"/>
      <c r="K304" s="162"/>
      <c r="L304" s="162"/>
      <c r="M304" s="162"/>
      <c r="N304" s="164" t="e">
        <f>AVERAGE(Calculations!D305:M305)</f>
        <v>#DIV/0!</v>
      </c>
      <c r="O304" s="164" t="e">
        <f>STDEV(Calculations!D305:M305)</f>
        <v>#DIV/0!</v>
      </c>
    </row>
    <row r="305" spans="1:15" ht="12.75">
      <c r="A305" s="98"/>
      <c r="B305" s="37" t="str">
        <f>IF('Gene Table'!E305="","blank",'Gene Table'!E305)</f>
        <v>RIPK1</v>
      </c>
      <c r="C305" s="161" t="s">
        <v>65</v>
      </c>
      <c r="D305" s="162"/>
      <c r="E305" s="162"/>
      <c r="F305" s="162"/>
      <c r="G305" s="162"/>
      <c r="H305" s="162"/>
      <c r="I305" s="162"/>
      <c r="J305" s="162"/>
      <c r="K305" s="162"/>
      <c r="L305" s="162"/>
      <c r="M305" s="162"/>
      <c r="N305" s="164" t="e">
        <f>AVERAGE(Calculations!D306:M306)</f>
        <v>#DIV/0!</v>
      </c>
      <c r="O305" s="164" t="e">
        <f>STDEV(Calculations!D306:M306)</f>
        <v>#DIV/0!</v>
      </c>
    </row>
    <row r="306" spans="1:15" ht="12.75">
      <c r="A306" s="98"/>
      <c r="B306" s="37" t="str">
        <f>IF('Gene Table'!E306="","blank",'Gene Table'!E306)</f>
        <v>TNKS</v>
      </c>
      <c r="C306" s="161" t="s">
        <v>69</v>
      </c>
      <c r="D306" s="162"/>
      <c r="E306" s="162"/>
      <c r="F306" s="162"/>
      <c r="G306" s="162"/>
      <c r="H306" s="162"/>
      <c r="I306" s="162"/>
      <c r="J306" s="162"/>
      <c r="K306" s="162"/>
      <c r="L306" s="162"/>
      <c r="M306" s="162"/>
      <c r="N306" s="164" t="e">
        <f>AVERAGE(Calculations!D307:M307)</f>
        <v>#DIV/0!</v>
      </c>
      <c r="O306" s="164" t="e">
        <f>STDEV(Calculations!D307:M307)</f>
        <v>#DIV/0!</v>
      </c>
    </row>
    <row r="307" spans="1:15" ht="12.75">
      <c r="A307" s="98"/>
      <c r="B307" s="37" t="str">
        <f>IF('Gene Table'!E307="","blank",'Gene Table'!E307)</f>
        <v>CAV1</v>
      </c>
      <c r="C307" s="161" t="s">
        <v>73</v>
      </c>
      <c r="D307" s="162"/>
      <c r="E307" s="162"/>
      <c r="F307" s="162"/>
      <c r="G307" s="162"/>
      <c r="H307" s="162"/>
      <c r="I307" s="162"/>
      <c r="J307" s="162"/>
      <c r="K307" s="162"/>
      <c r="L307" s="162"/>
      <c r="M307" s="162"/>
      <c r="N307" s="164" t="e">
        <f>AVERAGE(Calculations!D308:M308)</f>
        <v>#DIV/0!</v>
      </c>
      <c r="O307" s="164" t="e">
        <f>STDEV(Calculations!D308:M308)</f>
        <v>#DIV/0!</v>
      </c>
    </row>
    <row r="308" spans="1:15" ht="12.75">
      <c r="A308" s="98"/>
      <c r="B308" s="37" t="str">
        <f>IF('Gene Table'!E308="","blank",'Gene Table'!E308)</f>
        <v>CNTNAP4</v>
      </c>
      <c r="C308" s="161" t="s">
        <v>77</v>
      </c>
      <c r="D308" s="162"/>
      <c r="E308" s="162"/>
      <c r="F308" s="162"/>
      <c r="G308" s="162"/>
      <c r="H308" s="162"/>
      <c r="I308" s="162"/>
      <c r="J308" s="162"/>
      <c r="K308" s="162"/>
      <c r="L308" s="162"/>
      <c r="M308" s="162"/>
      <c r="N308" s="164" t="e">
        <f>AVERAGE(Calculations!D309:M309)</f>
        <v>#DIV/0!</v>
      </c>
      <c r="O308" s="164" t="e">
        <f>STDEV(Calculations!D309:M309)</f>
        <v>#DIV/0!</v>
      </c>
    </row>
    <row r="309" spans="1:15" ht="12.75">
      <c r="A309" s="98"/>
      <c r="B309" s="37" t="str">
        <f>IF('Gene Table'!E309="","blank",'Gene Table'!E309)</f>
        <v>LMO4</v>
      </c>
      <c r="C309" s="161" t="s">
        <v>81</v>
      </c>
      <c r="D309" s="162"/>
      <c r="E309" s="162"/>
      <c r="F309" s="162"/>
      <c r="G309" s="162"/>
      <c r="H309" s="162"/>
      <c r="I309" s="162"/>
      <c r="J309" s="162"/>
      <c r="K309" s="162"/>
      <c r="L309" s="162"/>
      <c r="M309" s="162"/>
      <c r="N309" s="164" t="e">
        <f>AVERAGE(Calculations!D310:M310)</f>
        <v>#DIV/0!</v>
      </c>
      <c r="O309" s="164" t="e">
        <f>STDEV(Calculations!D310:M310)</f>
        <v>#DIV/0!</v>
      </c>
    </row>
    <row r="310" spans="1:15" ht="12.75">
      <c r="A310" s="98"/>
      <c r="B310" s="37" t="str">
        <f>IF('Gene Table'!E310="","blank",'Gene Table'!E310)</f>
        <v>CNTNAP1</v>
      </c>
      <c r="C310" s="161" t="s">
        <v>85</v>
      </c>
      <c r="D310" s="162"/>
      <c r="E310" s="162"/>
      <c r="F310" s="162"/>
      <c r="G310" s="162"/>
      <c r="H310" s="162"/>
      <c r="I310" s="162"/>
      <c r="J310" s="162"/>
      <c r="K310" s="162"/>
      <c r="L310" s="162"/>
      <c r="M310" s="162"/>
      <c r="N310" s="164" t="e">
        <f>AVERAGE(Calculations!D311:M311)</f>
        <v>#DIV/0!</v>
      </c>
      <c r="O310" s="164" t="e">
        <f>STDEV(Calculations!D311:M311)</f>
        <v>#DIV/0!</v>
      </c>
    </row>
    <row r="311" spans="1:15" ht="12.75">
      <c r="A311" s="98"/>
      <c r="B311" s="37" t="str">
        <f>IF('Gene Table'!E311="","blank",'Gene Table'!E311)</f>
        <v>FBXL20</v>
      </c>
      <c r="C311" s="161" t="s">
        <v>89</v>
      </c>
      <c r="D311" s="162"/>
      <c r="E311" s="162"/>
      <c r="F311" s="162"/>
      <c r="G311" s="162"/>
      <c r="H311" s="162"/>
      <c r="I311" s="162"/>
      <c r="J311" s="162"/>
      <c r="K311" s="162"/>
      <c r="L311" s="162"/>
      <c r="M311" s="162"/>
      <c r="N311" s="164" t="e">
        <f>AVERAGE(Calculations!D312:M312)</f>
        <v>#DIV/0!</v>
      </c>
      <c r="O311" s="164" t="e">
        <f>STDEV(Calculations!D312:M312)</f>
        <v>#DIV/0!</v>
      </c>
    </row>
    <row r="312" spans="1:15" ht="12.75">
      <c r="A312" s="98"/>
      <c r="B312" s="37" t="str">
        <f>IF('Gene Table'!E312="","blank",'Gene Table'!E312)</f>
        <v>KLF11</v>
      </c>
      <c r="C312" s="161" t="s">
        <v>93</v>
      </c>
      <c r="D312" s="162"/>
      <c r="E312" s="162"/>
      <c r="F312" s="162"/>
      <c r="G312" s="162"/>
      <c r="H312" s="162"/>
      <c r="I312" s="162"/>
      <c r="J312" s="162"/>
      <c r="K312" s="162"/>
      <c r="L312" s="162"/>
      <c r="M312" s="162"/>
      <c r="N312" s="164" t="e">
        <f>AVERAGE(Calculations!D313:M313)</f>
        <v>#DIV/0!</v>
      </c>
      <c r="O312" s="164" t="e">
        <f>STDEV(Calculations!D313:M313)</f>
        <v>#DIV/0!</v>
      </c>
    </row>
    <row r="313" spans="1:15" ht="12.75">
      <c r="A313" s="98"/>
      <c r="B313" s="37" t="str">
        <f>IF('Gene Table'!E313="","blank",'Gene Table'!E313)</f>
        <v>RECK</v>
      </c>
      <c r="C313" s="161" t="s">
        <v>97</v>
      </c>
      <c r="D313" s="162"/>
      <c r="E313" s="162"/>
      <c r="F313" s="162"/>
      <c r="G313" s="162"/>
      <c r="H313" s="162"/>
      <c r="I313" s="162"/>
      <c r="J313" s="162"/>
      <c r="K313" s="162"/>
      <c r="L313" s="162"/>
      <c r="M313" s="162"/>
      <c r="N313" s="164" t="e">
        <f>AVERAGE(Calculations!D314:M314)</f>
        <v>#DIV/0!</v>
      </c>
      <c r="O313" s="164" t="e">
        <f>STDEV(Calculations!D314:M314)</f>
        <v>#DIV/0!</v>
      </c>
    </row>
    <row r="314" spans="1:15" ht="12.75">
      <c r="A314" s="98"/>
      <c r="B314" s="37" t="str">
        <f>IF('Gene Table'!E314="","blank",'Gene Table'!E314)</f>
        <v>CCDC98</v>
      </c>
      <c r="C314" s="161" t="s">
        <v>101</v>
      </c>
      <c r="D314" s="162"/>
      <c r="E314" s="162"/>
      <c r="F314" s="162"/>
      <c r="G314" s="162"/>
      <c r="H314" s="162"/>
      <c r="I314" s="162"/>
      <c r="J314" s="162"/>
      <c r="K314" s="162"/>
      <c r="L314" s="162"/>
      <c r="M314" s="162"/>
      <c r="N314" s="164" t="e">
        <f>AVERAGE(Calculations!D315:M315)</f>
        <v>#DIV/0!</v>
      </c>
      <c r="O314" s="164" t="e">
        <f>STDEV(Calculations!D315:M315)</f>
        <v>#DIV/0!</v>
      </c>
    </row>
    <row r="315" spans="1:15" ht="12.75">
      <c r="A315" s="98"/>
      <c r="B315" s="37" t="str">
        <f>IF('Gene Table'!E315="","blank",'Gene Table'!E315)</f>
        <v>AXIN2</v>
      </c>
      <c r="C315" s="161" t="s">
        <v>105</v>
      </c>
      <c r="D315" s="162"/>
      <c r="E315" s="162"/>
      <c r="F315" s="162"/>
      <c r="G315" s="162"/>
      <c r="H315" s="162"/>
      <c r="I315" s="162"/>
      <c r="J315" s="162"/>
      <c r="K315" s="162"/>
      <c r="L315" s="162"/>
      <c r="M315" s="162"/>
      <c r="N315" s="164" t="e">
        <f>AVERAGE(Calculations!D316:M316)</f>
        <v>#DIV/0!</v>
      </c>
      <c r="O315" s="164" t="e">
        <f>STDEV(Calculations!D316:M316)</f>
        <v>#DIV/0!</v>
      </c>
    </row>
    <row r="316" spans="1:15" ht="12.75">
      <c r="A316" s="98"/>
      <c r="B316" s="37" t="str">
        <f>IF('Gene Table'!E316="","blank",'Gene Table'!E316)</f>
        <v>AXIN1</v>
      </c>
      <c r="C316" s="161" t="s">
        <v>109</v>
      </c>
      <c r="D316" s="162"/>
      <c r="E316" s="162"/>
      <c r="F316" s="162"/>
      <c r="G316" s="162"/>
      <c r="H316" s="162"/>
      <c r="I316" s="162"/>
      <c r="J316" s="162"/>
      <c r="K316" s="162"/>
      <c r="L316" s="162"/>
      <c r="M316" s="162"/>
      <c r="N316" s="164" t="e">
        <f>AVERAGE(Calculations!D317:M317)</f>
        <v>#DIV/0!</v>
      </c>
      <c r="O316" s="164" t="e">
        <f>STDEV(Calculations!D317:M317)</f>
        <v>#DIV/0!</v>
      </c>
    </row>
    <row r="317" spans="1:15" ht="12.75">
      <c r="A317" s="98"/>
      <c r="B317" s="37" t="str">
        <f>IF('Gene Table'!E317="","blank",'Gene Table'!E317)</f>
        <v>NRIP1</v>
      </c>
      <c r="C317" s="161" t="s">
        <v>113</v>
      </c>
      <c r="D317" s="162"/>
      <c r="E317" s="162"/>
      <c r="F317" s="162"/>
      <c r="G317" s="162"/>
      <c r="H317" s="162"/>
      <c r="I317" s="162"/>
      <c r="J317" s="162"/>
      <c r="K317" s="162"/>
      <c r="L317" s="162"/>
      <c r="M317" s="162"/>
      <c r="N317" s="164" t="e">
        <f>AVERAGE(Calculations!D318:M318)</f>
        <v>#DIV/0!</v>
      </c>
      <c r="O317" s="164" t="e">
        <f>STDEV(Calculations!D318:M318)</f>
        <v>#DIV/0!</v>
      </c>
    </row>
    <row r="318" spans="1:15" ht="12.75">
      <c r="A318" s="98"/>
      <c r="B318" s="37" t="str">
        <f>IF('Gene Table'!E318="","blank",'Gene Table'!E318)</f>
        <v>CDT1</v>
      </c>
      <c r="C318" s="161" t="s">
        <v>117</v>
      </c>
      <c r="D318" s="162"/>
      <c r="E318" s="162"/>
      <c r="F318" s="162"/>
      <c r="G318" s="162"/>
      <c r="H318" s="162"/>
      <c r="I318" s="162"/>
      <c r="J318" s="162"/>
      <c r="K318" s="162"/>
      <c r="L318" s="162"/>
      <c r="M318" s="162"/>
      <c r="N318" s="164" t="e">
        <f>AVERAGE(Calculations!D319:M319)</f>
        <v>#DIV/0!</v>
      </c>
      <c r="O318" s="164" t="e">
        <f>STDEV(Calculations!D319:M319)</f>
        <v>#DIV/0!</v>
      </c>
    </row>
    <row r="319" spans="1:15" ht="12.75">
      <c r="A319" s="98"/>
      <c r="B319" s="37" t="str">
        <f>IF('Gene Table'!E319="","blank",'Gene Table'!E319)</f>
        <v>DPF3</v>
      </c>
      <c r="C319" s="161" t="s">
        <v>121</v>
      </c>
      <c r="D319" s="162"/>
      <c r="E319" s="162"/>
      <c r="F319" s="162"/>
      <c r="G319" s="162"/>
      <c r="H319" s="162"/>
      <c r="I319" s="162"/>
      <c r="J319" s="162"/>
      <c r="K319" s="162"/>
      <c r="L319" s="162"/>
      <c r="M319" s="162"/>
      <c r="N319" s="164" t="e">
        <f>AVERAGE(Calculations!D320:M320)</f>
        <v>#DIV/0!</v>
      </c>
      <c r="O319" s="164" t="e">
        <f>STDEV(Calculations!D320:M320)</f>
        <v>#DIV/0!</v>
      </c>
    </row>
    <row r="320" spans="1:15" ht="12.75">
      <c r="A320" s="98"/>
      <c r="B320" s="37" t="str">
        <f>IF('Gene Table'!E320="","blank",'Gene Table'!E320)</f>
        <v>CLPTM1L</v>
      </c>
      <c r="C320" s="161" t="s">
        <v>125</v>
      </c>
      <c r="D320" s="162"/>
      <c r="E320" s="162"/>
      <c r="F320" s="162"/>
      <c r="G320" s="162"/>
      <c r="H320" s="162"/>
      <c r="I320" s="162"/>
      <c r="J320" s="162"/>
      <c r="K320" s="162"/>
      <c r="L320" s="162"/>
      <c r="M320" s="162"/>
      <c r="N320" s="164" t="e">
        <f>AVERAGE(Calculations!D321:M321)</f>
        <v>#DIV/0!</v>
      </c>
      <c r="O320" s="164" t="e">
        <f>STDEV(Calculations!D321:M321)</f>
        <v>#DIV/0!</v>
      </c>
    </row>
    <row r="321" spans="1:15" ht="12.75">
      <c r="A321" s="98"/>
      <c r="B321" s="37" t="str">
        <f>IF('Gene Table'!E321="","blank",'Gene Table'!E321)</f>
        <v>ACAD10</v>
      </c>
      <c r="C321" s="161" t="s">
        <v>129</v>
      </c>
      <c r="D321" s="162"/>
      <c r="E321" s="162"/>
      <c r="F321" s="162"/>
      <c r="G321" s="162"/>
      <c r="H321" s="162"/>
      <c r="I321" s="162"/>
      <c r="J321" s="162"/>
      <c r="K321" s="162"/>
      <c r="L321" s="162"/>
      <c r="M321" s="162"/>
      <c r="N321" s="164" t="e">
        <f>AVERAGE(Calculations!D322:M322)</f>
        <v>#DIV/0!</v>
      </c>
      <c r="O321" s="164" t="e">
        <f>STDEV(Calculations!D322:M322)</f>
        <v>#DIV/0!</v>
      </c>
    </row>
    <row r="322" spans="1:15" ht="12.75">
      <c r="A322" s="98"/>
      <c r="B322" s="37" t="str">
        <f>IF('Gene Table'!E322="","blank",'Gene Table'!E322)</f>
        <v>TNKS2</v>
      </c>
      <c r="C322" s="161" t="s">
        <v>133</v>
      </c>
      <c r="D322" s="162"/>
      <c r="E322" s="162"/>
      <c r="F322" s="162"/>
      <c r="G322" s="162"/>
      <c r="H322" s="162"/>
      <c r="I322" s="162"/>
      <c r="J322" s="162"/>
      <c r="K322" s="162"/>
      <c r="L322" s="162"/>
      <c r="M322" s="162"/>
      <c r="N322" s="164" t="e">
        <f>AVERAGE(Calculations!D323:M323)</f>
        <v>#DIV/0!</v>
      </c>
      <c r="O322" s="164" t="e">
        <f>STDEV(Calculations!D323:M323)</f>
        <v>#DIV/0!</v>
      </c>
    </row>
    <row r="323" spans="1:15" ht="12.75">
      <c r="A323" s="98"/>
      <c r="B323" s="37" t="str">
        <f>IF('Gene Table'!E323="","blank",'Gene Table'!E323)</f>
        <v>COASY</v>
      </c>
      <c r="C323" s="161" t="s">
        <v>137</v>
      </c>
      <c r="D323" s="162"/>
      <c r="E323" s="162"/>
      <c r="F323" s="162"/>
      <c r="G323" s="162"/>
      <c r="H323" s="162"/>
      <c r="I323" s="162"/>
      <c r="J323" s="162"/>
      <c r="K323" s="162"/>
      <c r="L323" s="162"/>
      <c r="M323" s="162"/>
      <c r="N323" s="164" t="e">
        <f>AVERAGE(Calculations!D324:M324)</f>
        <v>#DIV/0!</v>
      </c>
      <c r="O323" s="164" t="e">
        <f>STDEV(Calculations!D324:M324)</f>
        <v>#DIV/0!</v>
      </c>
    </row>
    <row r="324" spans="1:15" ht="12.75">
      <c r="A324" s="98"/>
      <c r="B324" s="37" t="str">
        <f>IF('Gene Table'!E324="","blank",'Gene Table'!E324)</f>
        <v>CALCR</v>
      </c>
      <c r="C324" s="161" t="s">
        <v>141</v>
      </c>
      <c r="D324" s="162"/>
      <c r="E324" s="162"/>
      <c r="F324" s="162"/>
      <c r="G324" s="162"/>
      <c r="H324" s="162"/>
      <c r="I324" s="162"/>
      <c r="J324" s="162"/>
      <c r="K324" s="162"/>
      <c r="L324" s="162"/>
      <c r="M324" s="162"/>
      <c r="N324" s="164" t="e">
        <f>AVERAGE(Calculations!D325:M325)</f>
        <v>#DIV/0!</v>
      </c>
      <c r="O324" s="164" t="e">
        <f>STDEV(Calculations!D325:M325)</f>
        <v>#DIV/0!</v>
      </c>
    </row>
    <row r="325" spans="1:15" ht="12.75">
      <c r="A325" s="98"/>
      <c r="B325" s="37" t="str">
        <f>IF('Gene Table'!E325="","blank",'Gene Table'!E325)</f>
        <v>EHMT1</v>
      </c>
      <c r="C325" s="161" t="s">
        <v>145</v>
      </c>
      <c r="D325" s="162"/>
      <c r="E325" s="162"/>
      <c r="F325" s="162"/>
      <c r="G325" s="162"/>
      <c r="H325" s="162"/>
      <c r="I325" s="162"/>
      <c r="J325" s="162"/>
      <c r="K325" s="162"/>
      <c r="L325" s="162"/>
      <c r="M325" s="162"/>
      <c r="N325" s="164" t="e">
        <f>AVERAGE(Calculations!D326:M326)</f>
        <v>#DIV/0!</v>
      </c>
      <c r="O325" s="164" t="e">
        <f>STDEV(Calculations!D326:M326)</f>
        <v>#DIV/0!</v>
      </c>
    </row>
    <row r="326" spans="1:15" ht="12.75">
      <c r="A326" s="98"/>
      <c r="B326" s="37" t="str">
        <f>IF('Gene Table'!E326="","blank",'Gene Table'!E326)</f>
        <v>SHFM1</v>
      </c>
      <c r="C326" s="161" t="s">
        <v>149</v>
      </c>
      <c r="D326" s="162"/>
      <c r="E326" s="162"/>
      <c r="F326" s="162"/>
      <c r="G326" s="162"/>
      <c r="H326" s="162"/>
      <c r="I326" s="162"/>
      <c r="J326" s="162"/>
      <c r="K326" s="162"/>
      <c r="L326" s="162"/>
      <c r="M326" s="162"/>
      <c r="N326" s="164" t="e">
        <f>AVERAGE(Calculations!D327:M327)</f>
        <v>#DIV/0!</v>
      </c>
      <c r="O326" s="164" t="e">
        <f>STDEV(Calculations!D327:M327)</f>
        <v>#DIV/0!</v>
      </c>
    </row>
    <row r="327" spans="1:15" ht="12.75">
      <c r="A327" s="98"/>
      <c r="B327" s="37" t="str">
        <f>IF('Gene Table'!E327="","blank",'Gene Table'!E327)</f>
        <v>VTCN1</v>
      </c>
      <c r="C327" s="161" t="s">
        <v>153</v>
      </c>
      <c r="D327" s="162"/>
      <c r="E327" s="162"/>
      <c r="F327" s="162"/>
      <c r="G327" s="162"/>
      <c r="H327" s="162"/>
      <c r="I327" s="162"/>
      <c r="J327" s="162"/>
      <c r="K327" s="162"/>
      <c r="L327" s="162"/>
      <c r="M327" s="162"/>
      <c r="N327" s="164" t="e">
        <f>AVERAGE(Calculations!D328:M328)</f>
        <v>#DIV/0!</v>
      </c>
      <c r="O327" s="164" t="e">
        <f>STDEV(Calculations!D328:M328)</f>
        <v>#DIV/0!</v>
      </c>
    </row>
    <row r="328" spans="1:15" ht="12.75">
      <c r="A328" s="98"/>
      <c r="B328" s="37" t="str">
        <f>IF('Gene Table'!E328="","blank",'Gene Table'!E328)</f>
        <v>ADIPOR2</v>
      </c>
      <c r="C328" s="161" t="s">
        <v>157</v>
      </c>
      <c r="D328" s="162"/>
      <c r="E328" s="162"/>
      <c r="F328" s="162"/>
      <c r="G328" s="162"/>
      <c r="H328" s="162"/>
      <c r="I328" s="162"/>
      <c r="J328" s="162"/>
      <c r="K328" s="162"/>
      <c r="L328" s="162"/>
      <c r="M328" s="162"/>
      <c r="N328" s="164" t="e">
        <f>AVERAGE(Calculations!D329:M329)</f>
        <v>#DIV/0!</v>
      </c>
      <c r="O328" s="164" t="e">
        <f>STDEV(Calculations!D329:M329)</f>
        <v>#DIV/0!</v>
      </c>
    </row>
    <row r="329" spans="1:15" ht="12.75">
      <c r="A329" s="98"/>
      <c r="B329" s="37" t="str">
        <f>IF('Gene Table'!E329="","blank",'Gene Table'!E329)</f>
        <v>CXCR4</v>
      </c>
      <c r="C329" s="161" t="s">
        <v>161</v>
      </c>
      <c r="D329" s="162"/>
      <c r="E329" s="162"/>
      <c r="F329" s="162"/>
      <c r="G329" s="162"/>
      <c r="H329" s="162"/>
      <c r="I329" s="162"/>
      <c r="J329" s="162"/>
      <c r="K329" s="162"/>
      <c r="L329" s="162"/>
      <c r="M329" s="162"/>
      <c r="N329" s="164" t="e">
        <f>AVERAGE(Calculations!D330:M330)</f>
        <v>#DIV/0!</v>
      </c>
      <c r="O329" s="164" t="e">
        <f>STDEV(Calculations!D330:M330)</f>
        <v>#DIV/0!</v>
      </c>
    </row>
    <row r="330" spans="1:15" ht="12.75">
      <c r="A330" s="98"/>
      <c r="B330" s="37" t="str">
        <f>IF('Gene Table'!E330="","blank",'Gene Table'!E330)</f>
        <v>PRDM2</v>
      </c>
      <c r="C330" s="161" t="s">
        <v>165</v>
      </c>
      <c r="D330" s="162"/>
      <c r="E330" s="162"/>
      <c r="F330" s="162"/>
      <c r="G330" s="162"/>
      <c r="H330" s="162"/>
      <c r="I330" s="162"/>
      <c r="J330" s="162"/>
      <c r="K330" s="162"/>
      <c r="L330" s="162"/>
      <c r="M330" s="162"/>
      <c r="N330" s="164" t="e">
        <f>AVERAGE(Calculations!D331:M331)</f>
        <v>#DIV/0!</v>
      </c>
      <c r="O330" s="164" t="e">
        <f>STDEV(Calculations!D331:M331)</f>
        <v>#DIV/0!</v>
      </c>
    </row>
    <row r="331" spans="1:15" ht="12.75">
      <c r="A331" s="98"/>
      <c r="B331" s="37" t="str">
        <f>IF('Gene Table'!E331="","blank",'Gene Table'!E331)</f>
        <v>WEE1</v>
      </c>
      <c r="C331" s="161" t="s">
        <v>169</v>
      </c>
      <c r="D331" s="162"/>
      <c r="E331" s="162"/>
      <c r="F331" s="162"/>
      <c r="G331" s="162"/>
      <c r="H331" s="162"/>
      <c r="I331" s="162"/>
      <c r="J331" s="162"/>
      <c r="K331" s="162"/>
      <c r="L331" s="162"/>
      <c r="M331" s="162"/>
      <c r="N331" s="164" t="e">
        <f>AVERAGE(Calculations!D332:M332)</f>
        <v>#DIV/0!</v>
      </c>
      <c r="O331" s="164" t="e">
        <f>STDEV(Calculations!D332:M332)</f>
        <v>#DIV/0!</v>
      </c>
    </row>
    <row r="332" spans="1:15" ht="12.75">
      <c r="A332" s="98"/>
      <c r="B332" s="37" t="str">
        <f>IF('Gene Table'!E332="","blank",'Gene Table'!E332)</f>
        <v>VHL</v>
      </c>
      <c r="C332" s="161" t="s">
        <v>173</v>
      </c>
      <c r="D332" s="162"/>
      <c r="E332" s="162"/>
      <c r="F332" s="162"/>
      <c r="G332" s="162"/>
      <c r="H332" s="162"/>
      <c r="I332" s="162"/>
      <c r="J332" s="162"/>
      <c r="K332" s="162"/>
      <c r="L332" s="162"/>
      <c r="M332" s="162"/>
      <c r="N332" s="164" t="e">
        <f>AVERAGE(Calculations!D333:M333)</f>
        <v>#DIV/0!</v>
      </c>
      <c r="O332" s="164" t="e">
        <f>STDEV(Calculations!D333:M333)</f>
        <v>#DIV/0!</v>
      </c>
    </row>
    <row r="333" spans="1:15" ht="12.75">
      <c r="A333" s="98"/>
      <c r="B333" s="37" t="str">
        <f>IF('Gene Table'!E333="","blank",'Gene Table'!E333)</f>
        <v>USP1</v>
      </c>
      <c r="C333" s="161" t="s">
        <v>177</v>
      </c>
      <c r="D333" s="162"/>
      <c r="E333" s="162"/>
      <c r="F333" s="162"/>
      <c r="G333" s="162"/>
      <c r="H333" s="162"/>
      <c r="I333" s="162"/>
      <c r="J333" s="162"/>
      <c r="K333" s="162"/>
      <c r="L333" s="162"/>
      <c r="M333" s="162"/>
      <c r="N333" s="164" t="e">
        <f>AVERAGE(Calculations!D334:M334)</f>
        <v>#DIV/0!</v>
      </c>
      <c r="O333" s="164" t="e">
        <f>STDEV(Calculations!D334:M334)</f>
        <v>#DIV/0!</v>
      </c>
    </row>
    <row r="334" spans="1:15" ht="12.75">
      <c r="A334" s="98"/>
      <c r="B334" s="37" t="str">
        <f>IF('Gene Table'!E334="","blank",'Gene Table'!E334)</f>
        <v>UQCRFS1</v>
      </c>
      <c r="C334" s="161" t="s">
        <v>181</v>
      </c>
      <c r="D334" s="162"/>
      <c r="E334" s="162"/>
      <c r="F334" s="162"/>
      <c r="G334" s="162"/>
      <c r="H334" s="162"/>
      <c r="I334" s="162"/>
      <c r="J334" s="162"/>
      <c r="K334" s="162"/>
      <c r="L334" s="162"/>
      <c r="M334" s="162"/>
      <c r="N334" s="164" t="e">
        <f>AVERAGE(Calculations!D335:M335)</f>
        <v>#DIV/0!</v>
      </c>
      <c r="O334" s="164" t="e">
        <f>STDEV(Calculations!D335:M335)</f>
        <v>#DIV/0!</v>
      </c>
    </row>
    <row r="335" spans="1:15" ht="12.75">
      <c r="A335" s="98"/>
      <c r="B335" s="37" t="str">
        <f>IF('Gene Table'!E335="","blank",'Gene Table'!E335)</f>
        <v>UCP2</v>
      </c>
      <c r="C335" s="161" t="s">
        <v>185</v>
      </c>
      <c r="D335" s="162"/>
      <c r="E335" s="162"/>
      <c r="F335" s="162"/>
      <c r="G335" s="162"/>
      <c r="H335" s="162"/>
      <c r="I335" s="162"/>
      <c r="J335" s="162"/>
      <c r="K335" s="162"/>
      <c r="L335" s="162"/>
      <c r="M335" s="162"/>
      <c r="N335" s="164" t="e">
        <f>AVERAGE(Calculations!D336:M336)</f>
        <v>#DIV/0!</v>
      </c>
      <c r="O335" s="164" t="e">
        <f>STDEV(Calculations!D336:M336)</f>
        <v>#DIV/0!</v>
      </c>
    </row>
    <row r="336" spans="1:15" ht="12.75">
      <c r="A336" s="98"/>
      <c r="B336" s="37" t="str">
        <f>IF('Gene Table'!E336="","blank",'Gene Table'!E336)</f>
        <v>UBE2I</v>
      </c>
      <c r="C336" s="161" t="s">
        <v>189</v>
      </c>
      <c r="D336" s="162"/>
      <c r="E336" s="162"/>
      <c r="F336" s="162"/>
      <c r="G336" s="162"/>
      <c r="H336" s="162"/>
      <c r="I336" s="162"/>
      <c r="J336" s="162"/>
      <c r="K336" s="162"/>
      <c r="L336" s="162"/>
      <c r="M336" s="162"/>
      <c r="N336" s="164" t="e">
        <f>AVERAGE(Calculations!D337:M337)</f>
        <v>#DIV/0!</v>
      </c>
      <c r="O336" s="164" t="e">
        <f>STDEV(Calculations!D337:M337)</f>
        <v>#DIV/0!</v>
      </c>
    </row>
    <row r="337" spans="1:15" ht="12.75">
      <c r="A337" s="98"/>
      <c r="B337" s="37" t="str">
        <f>IF('Gene Table'!E337="","blank",'Gene Table'!E337)</f>
        <v>TWIST1</v>
      </c>
      <c r="C337" s="161" t="s">
        <v>193</v>
      </c>
      <c r="D337" s="162"/>
      <c r="E337" s="162"/>
      <c r="F337" s="162"/>
      <c r="G337" s="162"/>
      <c r="H337" s="162"/>
      <c r="I337" s="162"/>
      <c r="J337" s="162"/>
      <c r="K337" s="162"/>
      <c r="L337" s="162"/>
      <c r="M337" s="162"/>
      <c r="N337" s="164" t="e">
        <f>AVERAGE(Calculations!D338:M338)</f>
        <v>#DIV/0!</v>
      </c>
      <c r="O337" s="164" t="e">
        <f>STDEV(Calculations!D338:M338)</f>
        <v>#DIV/0!</v>
      </c>
    </row>
    <row r="338" spans="1:15" ht="12.75">
      <c r="A338" s="98"/>
      <c r="B338" s="37" t="str">
        <f>IF('Gene Table'!E338="","blank",'Gene Table'!E338)</f>
        <v>TSHR</v>
      </c>
      <c r="C338" s="161" t="s">
        <v>197</v>
      </c>
      <c r="D338" s="162"/>
      <c r="E338" s="162"/>
      <c r="F338" s="162"/>
      <c r="G338" s="162"/>
      <c r="H338" s="162"/>
      <c r="I338" s="162"/>
      <c r="J338" s="162"/>
      <c r="K338" s="162"/>
      <c r="L338" s="162"/>
      <c r="M338" s="162"/>
      <c r="N338" s="164" t="e">
        <f>AVERAGE(Calculations!D339:M339)</f>
        <v>#DIV/0!</v>
      </c>
      <c r="O338" s="164" t="e">
        <f>STDEV(Calculations!D339:M339)</f>
        <v>#DIV/0!</v>
      </c>
    </row>
    <row r="339" spans="1:15" ht="12.75">
      <c r="A339" s="98"/>
      <c r="B339" s="37" t="str">
        <f>IF('Gene Table'!E339="","blank",'Gene Table'!E339)</f>
        <v>TP53BP1</v>
      </c>
      <c r="C339" s="161" t="s">
        <v>201</v>
      </c>
      <c r="D339" s="162"/>
      <c r="E339" s="162"/>
      <c r="F339" s="162"/>
      <c r="G339" s="162"/>
      <c r="H339" s="162"/>
      <c r="I339" s="162"/>
      <c r="J339" s="162"/>
      <c r="K339" s="162"/>
      <c r="L339" s="162"/>
      <c r="M339" s="162"/>
      <c r="N339" s="164" t="e">
        <f>AVERAGE(Calculations!D340:M340)</f>
        <v>#DIV/0!</v>
      </c>
      <c r="O339" s="164" t="e">
        <f>STDEV(Calculations!D340:M340)</f>
        <v>#DIV/0!</v>
      </c>
    </row>
    <row r="340" spans="1:15" ht="12.75">
      <c r="A340" s="98"/>
      <c r="B340" s="37" t="str">
        <f>IF('Gene Table'!E340="","blank",'Gene Table'!E340)</f>
        <v>TNFRSF1B</v>
      </c>
      <c r="C340" s="161" t="s">
        <v>205</v>
      </c>
      <c r="D340" s="162"/>
      <c r="E340" s="162"/>
      <c r="F340" s="162"/>
      <c r="G340" s="162"/>
      <c r="H340" s="162"/>
      <c r="I340" s="162"/>
      <c r="J340" s="162"/>
      <c r="K340" s="162"/>
      <c r="L340" s="162"/>
      <c r="M340" s="162"/>
      <c r="N340" s="164" t="e">
        <f>AVERAGE(Calculations!D341:M341)</f>
        <v>#DIV/0!</v>
      </c>
      <c r="O340" s="164" t="e">
        <f>STDEV(Calculations!D341:M341)</f>
        <v>#DIV/0!</v>
      </c>
    </row>
    <row r="341" spans="1:15" ht="12.75">
      <c r="A341" s="98"/>
      <c r="B341" s="37" t="str">
        <f>IF('Gene Table'!E341="","blank",'Gene Table'!E341)</f>
        <v>TLR3</v>
      </c>
      <c r="C341" s="161" t="s">
        <v>209</v>
      </c>
      <c r="D341" s="162"/>
      <c r="E341" s="162"/>
      <c r="F341" s="162"/>
      <c r="G341" s="162"/>
      <c r="H341" s="162"/>
      <c r="I341" s="162"/>
      <c r="J341" s="162"/>
      <c r="K341" s="162"/>
      <c r="L341" s="162"/>
      <c r="M341" s="162"/>
      <c r="N341" s="164" t="e">
        <f>AVERAGE(Calculations!D342:M342)</f>
        <v>#DIV/0!</v>
      </c>
      <c r="O341" s="164" t="e">
        <f>STDEV(Calculations!D342:M342)</f>
        <v>#DIV/0!</v>
      </c>
    </row>
    <row r="342" spans="1:15" ht="12.75">
      <c r="A342" s="98"/>
      <c r="B342" s="37" t="str">
        <f>IF('Gene Table'!E342="","blank",'Gene Table'!E342)</f>
        <v>TGFB2</v>
      </c>
      <c r="C342" s="161" t="s">
        <v>213</v>
      </c>
      <c r="D342" s="162"/>
      <c r="E342" s="162"/>
      <c r="F342" s="162"/>
      <c r="G342" s="162"/>
      <c r="H342" s="162"/>
      <c r="I342" s="162"/>
      <c r="J342" s="162"/>
      <c r="K342" s="162"/>
      <c r="L342" s="162"/>
      <c r="M342" s="162"/>
      <c r="N342" s="164" t="e">
        <f>AVERAGE(Calculations!D343:M343)</f>
        <v>#DIV/0!</v>
      </c>
      <c r="O342" s="164" t="e">
        <f>STDEV(Calculations!D343:M343)</f>
        <v>#DIV/0!</v>
      </c>
    </row>
    <row r="343" spans="1:15" ht="12.75">
      <c r="A343" s="98"/>
      <c r="B343" s="37" t="str">
        <f>IF('Gene Table'!E343="","blank",'Gene Table'!E343)</f>
        <v>TFR2</v>
      </c>
      <c r="C343" s="161" t="s">
        <v>217</v>
      </c>
      <c r="D343" s="162"/>
      <c r="E343" s="162"/>
      <c r="F343" s="162"/>
      <c r="G343" s="162"/>
      <c r="H343" s="162"/>
      <c r="I343" s="162"/>
      <c r="J343" s="162"/>
      <c r="K343" s="162"/>
      <c r="L343" s="162"/>
      <c r="M343" s="162"/>
      <c r="N343" s="164" t="e">
        <f>AVERAGE(Calculations!D344:M344)</f>
        <v>#DIV/0!</v>
      </c>
      <c r="O343" s="164" t="e">
        <f>STDEV(Calculations!D344:M344)</f>
        <v>#DIV/0!</v>
      </c>
    </row>
    <row r="344" spans="1:15" ht="12.75">
      <c r="A344" s="98"/>
      <c r="B344" s="37" t="str">
        <f>IF('Gene Table'!E344="","blank",'Gene Table'!E344)</f>
        <v>BUB1</v>
      </c>
      <c r="C344" s="161" t="s">
        <v>221</v>
      </c>
      <c r="D344" s="162"/>
      <c r="E344" s="162"/>
      <c r="F344" s="162"/>
      <c r="G344" s="162"/>
      <c r="H344" s="162"/>
      <c r="I344" s="162"/>
      <c r="J344" s="162"/>
      <c r="K344" s="162"/>
      <c r="L344" s="162"/>
      <c r="M344" s="162"/>
      <c r="N344" s="164" t="e">
        <f>AVERAGE(Calculations!D345:M345)</f>
        <v>#DIV/0!</v>
      </c>
      <c r="O344" s="164" t="e">
        <f>STDEV(Calculations!D345:M345)</f>
        <v>#DIV/0!</v>
      </c>
    </row>
    <row r="345" spans="1:15" ht="12.75">
      <c r="A345" s="98"/>
      <c r="B345" s="37" t="str">
        <f>IF('Gene Table'!E345="","blank",'Gene Table'!E345)</f>
        <v>TBXAS1</v>
      </c>
      <c r="C345" s="161" t="s">
        <v>225</v>
      </c>
      <c r="D345" s="162"/>
      <c r="E345" s="162"/>
      <c r="F345" s="162"/>
      <c r="G345" s="162"/>
      <c r="H345" s="162"/>
      <c r="I345" s="162"/>
      <c r="J345" s="162"/>
      <c r="K345" s="162"/>
      <c r="L345" s="162"/>
      <c r="M345" s="162"/>
      <c r="N345" s="164" t="e">
        <f>AVERAGE(Calculations!D346:M346)</f>
        <v>#DIV/0!</v>
      </c>
      <c r="O345" s="164" t="e">
        <f>STDEV(Calculations!D346:M346)</f>
        <v>#DIV/0!</v>
      </c>
    </row>
    <row r="346" spans="1:15" ht="12.75">
      <c r="A346" s="98"/>
      <c r="B346" s="37" t="str">
        <f>IF('Gene Table'!E346="","blank",'Gene Table'!E346)</f>
        <v>TBX2</v>
      </c>
      <c r="C346" s="161" t="s">
        <v>229</v>
      </c>
      <c r="D346" s="162"/>
      <c r="E346" s="162"/>
      <c r="F346" s="162"/>
      <c r="G346" s="162"/>
      <c r="H346" s="162"/>
      <c r="I346" s="162"/>
      <c r="J346" s="162"/>
      <c r="K346" s="162"/>
      <c r="L346" s="162"/>
      <c r="M346" s="162"/>
      <c r="N346" s="164" t="e">
        <f>AVERAGE(Calculations!D347:M347)</f>
        <v>#DIV/0!</v>
      </c>
      <c r="O346" s="164" t="e">
        <f>STDEV(Calculations!D347:M347)</f>
        <v>#DIV/0!</v>
      </c>
    </row>
    <row r="347" spans="1:15" ht="12.75">
      <c r="A347" s="98"/>
      <c r="B347" s="37" t="str">
        <f>IF('Gene Table'!E347="","blank",'Gene Table'!E347)</f>
        <v>TBP</v>
      </c>
      <c r="C347" s="161" t="s">
        <v>233</v>
      </c>
      <c r="D347" s="162"/>
      <c r="E347" s="162"/>
      <c r="F347" s="162"/>
      <c r="G347" s="162"/>
      <c r="H347" s="162"/>
      <c r="I347" s="162"/>
      <c r="J347" s="162"/>
      <c r="K347" s="162"/>
      <c r="L347" s="162"/>
      <c r="M347" s="162"/>
      <c r="N347" s="164" t="e">
        <f>AVERAGE(Calculations!D348:M348)</f>
        <v>#DIV/0!</v>
      </c>
      <c r="O347" s="164" t="e">
        <f>STDEV(Calculations!D348:M348)</f>
        <v>#DIV/0!</v>
      </c>
    </row>
    <row r="348" spans="1:15" ht="12.75">
      <c r="A348" s="98"/>
      <c r="B348" s="37" t="str">
        <f>IF('Gene Table'!E348="","blank",'Gene Table'!E348)</f>
        <v>ADAM17</v>
      </c>
      <c r="C348" s="161" t="s">
        <v>237</v>
      </c>
      <c r="D348" s="162"/>
      <c r="E348" s="162"/>
      <c r="F348" s="162"/>
      <c r="G348" s="162"/>
      <c r="H348" s="162"/>
      <c r="I348" s="162"/>
      <c r="J348" s="162"/>
      <c r="K348" s="162"/>
      <c r="L348" s="162"/>
      <c r="M348" s="162"/>
      <c r="N348" s="164" t="e">
        <f>AVERAGE(Calculations!D349:M349)</f>
        <v>#DIV/0!</v>
      </c>
      <c r="O348" s="164" t="e">
        <f>STDEV(Calculations!D349:M349)</f>
        <v>#DIV/0!</v>
      </c>
    </row>
    <row r="349" spans="1:15" ht="12.75">
      <c r="A349" s="98"/>
      <c r="B349" s="37" t="str">
        <f>IF('Gene Table'!E349="","blank",'Gene Table'!E349)</f>
        <v>STAT3</v>
      </c>
      <c r="C349" s="161" t="s">
        <v>241</v>
      </c>
      <c r="D349" s="162"/>
      <c r="E349" s="162"/>
      <c r="F349" s="162"/>
      <c r="G349" s="162"/>
      <c r="H349" s="162"/>
      <c r="I349" s="162"/>
      <c r="J349" s="162"/>
      <c r="K349" s="162"/>
      <c r="L349" s="162"/>
      <c r="M349" s="162"/>
      <c r="N349" s="164" t="e">
        <f>AVERAGE(Calculations!D350:M350)</f>
        <v>#DIV/0!</v>
      </c>
      <c r="O349" s="164" t="e">
        <f>STDEV(Calculations!D350:M350)</f>
        <v>#DIV/0!</v>
      </c>
    </row>
    <row r="350" spans="1:15" ht="12.75">
      <c r="A350" s="98"/>
      <c r="B350" s="37" t="str">
        <f>IF('Gene Table'!E350="","blank",'Gene Table'!E350)</f>
        <v>STAT1</v>
      </c>
      <c r="C350" s="161" t="s">
        <v>245</v>
      </c>
      <c r="D350" s="162"/>
      <c r="E350" s="162"/>
      <c r="F350" s="162"/>
      <c r="G350" s="162"/>
      <c r="H350" s="162"/>
      <c r="I350" s="162"/>
      <c r="J350" s="162"/>
      <c r="K350" s="162"/>
      <c r="L350" s="162"/>
      <c r="M350" s="162"/>
      <c r="N350" s="164" t="e">
        <f>AVERAGE(Calculations!D351:M351)</f>
        <v>#DIV/0!</v>
      </c>
      <c r="O350" s="164" t="e">
        <f>STDEV(Calculations!D351:M351)</f>
        <v>#DIV/0!</v>
      </c>
    </row>
    <row r="351" spans="1:15" ht="12.75">
      <c r="A351" s="98"/>
      <c r="B351" s="37" t="str">
        <f>IF('Gene Table'!E351="","blank",'Gene Table'!E351)</f>
        <v>SSTR5</v>
      </c>
      <c r="C351" s="161" t="s">
        <v>249</v>
      </c>
      <c r="D351" s="162"/>
      <c r="E351" s="162"/>
      <c r="F351" s="162"/>
      <c r="G351" s="162"/>
      <c r="H351" s="162"/>
      <c r="I351" s="162"/>
      <c r="J351" s="162"/>
      <c r="K351" s="162"/>
      <c r="L351" s="162"/>
      <c r="M351" s="162"/>
      <c r="N351" s="164" t="e">
        <f>AVERAGE(Calculations!D352:M352)</f>
        <v>#DIV/0!</v>
      </c>
      <c r="O351" s="164" t="e">
        <f>STDEV(Calculations!D352:M352)</f>
        <v>#DIV/0!</v>
      </c>
    </row>
    <row r="352" spans="1:15" ht="12.75">
      <c r="A352" s="98"/>
      <c r="B352" s="37" t="str">
        <f>IF('Gene Table'!E352="","blank",'Gene Table'!E352)</f>
        <v>SSTR3</v>
      </c>
      <c r="C352" s="161" t="s">
        <v>253</v>
      </c>
      <c r="D352" s="162"/>
      <c r="E352" s="162"/>
      <c r="F352" s="162"/>
      <c r="G352" s="162"/>
      <c r="H352" s="162"/>
      <c r="I352" s="162"/>
      <c r="J352" s="162"/>
      <c r="K352" s="162"/>
      <c r="L352" s="162"/>
      <c r="M352" s="162"/>
      <c r="N352" s="164" t="e">
        <f>AVERAGE(Calculations!D353:M353)</f>
        <v>#DIV/0!</v>
      </c>
      <c r="O352" s="164" t="e">
        <f>STDEV(Calculations!D353:M353)</f>
        <v>#DIV/0!</v>
      </c>
    </row>
    <row r="353" spans="1:15" ht="12.75">
      <c r="A353" s="98"/>
      <c r="B353" s="37" t="str">
        <f>IF('Gene Table'!E353="","blank",'Gene Table'!E353)</f>
        <v>SREBF1</v>
      </c>
      <c r="C353" s="161" t="s">
        <v>257</v>
      </c>
      <c r="D353" s="162"/>
      <c r="E353" s="162"/>
      <c r="F353" s="162"/>
      <c r="G353" s="162"/>
      <c r="H353" s="162"/>
      <c r="I353" s="162"/>
      <c r="J353" s="162"/>
      <c r="K353" s="162"/>
      <c r="L353" s="162"/>
      <c r="M353" s="162"/>
      <c r="N353" s="164" t="e">
        <f>AVERAGE(Calculations!D354:M354)</f>
        <v>#DIV/0!</v>
      </c>
      <c r="O353" s="164" t="e">
        <f>STDEV(Calculations!D354:M354)</f>
        <v>#DIV/0!</v>
      </c>
    </row>
    <row r="354" spans="1:15" ht="12.75">
      <c r="A354" s="98"/>
      <c r="B354" s="37" t="str">
        <f>IF('Gene Table'!E354="","blank",'Gene Table'!E354)</f>
        <v>SRD5A1</v>
      </c>
      <c r="C354" s="161" t="s">
        <v>261</v>
      </c>
      <c r="D354" s="162"/>
      <c r="E354" s="162"/>
      <c r="F354" s="162"/>
      <c r="G354" s="162"/>
      <c r="H354" s="162"/>
      <c r="I354" s="162"/>
      <c r="J354" s="162"/>
      <c r="K354" s="162"/>
      <c r="L354" s="162"/>
      <c r="M354" s="162"/>
      <c r="N354" s="164" t="e">
        <f>AVERAGE(Calculations!D355:M355)</f>
        <v>#DIV/0!</v>
      </c>
      <c r="O354" s="164" t="e">
        <f>STDEV(Calculations!D355:M355)</f>
        <v>#DIV/0!</v>
      </c>
    </row>
    <row r="355" spans="1:15" ht="12.75">
      <c r="A355" s="98"/>
      <c r="B355" s="37" t="str">
        <f>IF('Gene Table'!E355="","blank",'Gene Table'!E355)</f>
        <v>SMARCA2</v>
      </c>
      <c r="C355" s="161" t="s">
        <v>265</v>
      </c>
      <c r="D355" s="162"/>
      <c r="E355" s="162"/>
      <c r="F355" s="162"/>
      <c r="G355" s="162"/>
      <c r="H355" s="162"/>
      <c r="I355" s="162"/>
      <c r="J355" s="162"/>
      <c r="K355" s="162"/>
      <c r="L355" s="162"/>
      <c r="M355" s="162"/>
      <c r="N355" s="164" t="e">
        <f>AVERAGE(Calculations!D356:M356)</f>
        <v>#DIV/0!</v>
      </c>
      <c r="O355" s="164" t="e">
        <f>STDEV(Calculations!D356:M356)</f>
        <v>#DIV/0!</v>
      </c>
    </row>
    <row r="356" spans="1:15" ht="12.75">
      <c r="A356" s="98"/>
      <c r="B356" s="37" t="str">
        <f>IF('Gene Table'!E356="","blank",'Gene Table'!E356)</f>
        <v>SLC20A1</v>
      </c>
      <c r="C356" s="161" t="s">
        <v>269</v>
      </c>
      <c r="D356" s="162"/>
      <c r="E356" s="162"/>
      <c r="F356" s="162"/>
      <c r="G356" s="162"/>
      <c r="H356" s="162"/>
      <c r="I356" s="162"/>
      <c r="J356" s="162"/>
      <c r="K356" s="162"/>
      <c r="L356" s="162"/>
      <c r="M356" s="162"/>
      <c r="N356" s="164" t="e">
        <f>AVERAGE(Calculations!D357:M357)</f>
        <v>#DIV/0!</v>
      </c>
      <c r="O356" s="164" t="e">
        <f>STDEV(Calculations!D357:M357)</f>
        <v>#DIV/0!</v>
      </c>
    </row>
    <row r="357" spans="1:15" ht="12.75">
      <c r="A357" s="98"/>
      <c r="B357" s="37" t="str">
        <f>IF('Gene Table'!E357="","blank",'Gene Table'!E357)</f>
        <v>SLC19A1</v>
      </c>
      <c r="C357" s="161" t="s">
        <v>273</v>
      </c>
      <c r="D357" s="162"/>
      <c r="E357" s="162"/>
      <c r="F357" s="162"/>
      <c r="G357" s="162"/>
      <c r="H357" s="162"/>
      <c r="I357" s="162"/>
      <c r="J357" s="162"/>
      <c r="K357" s="162"/>
      <c r="L357" s="162"/>
      <c r="M357" s="162"/>
      <c r="N357" s="164" t="e">
        <f>AVERAGE(Calculations!D358:M358)</f>
        <v>#DIV/0!</v>
      </c>
      <c r="O357" s="164" t="e">
        <f>STDEV(Calculations!D358:M358)</f>
        <v>#DIV/0!</v>
      </c>
    </row>
    <row r="358" spans="1:15" ht="12.75">
      <c r="A358" s="98"/>
      <c r="B358" s="37" t="str">
        <f>IF('Gene Table'!E358="","blank",'Gene Table'!E358)</f>
        <v>NOD2</v>
      </c>
      <c r="C358" s="161" t="s">
        <v>277</v>
      </c>
      <c r="D358" s="162"/>
      <c r="E358" s="162"/>
      <c r="F358" s="162"/>
      <c r="G358" s="162"/>
      <c r="H358" s="162"/>
      <c r="I358" s="162"/>
      <c r="J358" s="162"/>
      <c r="K358" s="162"/>
      <c r="L358" s="162"/>
      <c r="M358" s="162"/>
      <c r="N358" s="164" t="e">
        <f>AVERAGE(Calculations!D359:M359)</f>
        <v>#DIV/0!</v>
      </c>
      <c r="O358" s="164" t="e">
        <f>STDEV(Calculations!D359:M359)</f>
        <v>#DIV/0!</v>
      </c>
    </row>
    <row r="359" spans="1:15" ht="12.75">
      <c r="A359" s="98"/>
      <c r="B359" s="37" t="str">
        <f>IF('Gene Table'!E359="","blank",'Gene Table'!E359)</f>
        <v>BHMT</v>
      </c>
      <c r="C359" s="161" t="s">
        <v>281</v>
      </c>
      <c r="D359" s="162"/>
      <c r="E359" s="162"/>
      <c r="F359" s="162"/>
      <c r="G359" s="162"/>
      <c r="H359" s="162"/>
      <c r="I359" s="162"/>
      <c r="J359" s="162"/>
      <c r="K359" s="162"/>
      <c r="L359" s="162"/>
      <c r="M359" s="162"/>
      <c r="N359" s="164" t="e">
        <f>AVERAGE(Calculations!D360:M360)</f>
        <v>#DIV/0!</v>
      </c>
      <c r="O359" s="164" t="e">
        <f>STDEV(Calculations!D360:M360)</f>
        <v>#DIV/0!</v>
      </c>
    </row>
    <row r="360" spans="1:15" ht="12.75">
      <c r="A360" s="98"/>
      <c r="B360" s="37" t="str">
        <f>IF('Gene Table'!E360="","blank",'Gene Table'!E360)</f>
        <v>CCL1</v>
      </c>
      <c r="C360" s="161" t="s">
        <v>285</v>
      </c>
      <c r="D360" s="162"/>
      <c r="E360" s="162"/>
      <c r="F360" s="162"/>
      <c r="G360" s="162"/>
      <c r="H360" s="162"/>
      <c r="I360" s="162"/>
      <c r="J360" s="162"/>
      <c r="K360" s="162"/>
      <c r="L360" s="162"/>
      <c r="M360" s="162"/>
      <c r="N360" s="164" t="e">
        <f>AVERAGE(Calculations!D361:M361)</f>
        <v>#DIV/0!</v>
      </c>
      <c r="O360" s="164" t="e">
        <f>STDEV(Calculations!D361:M361)</f>
        <v>#DIV/0!</v>
      </c>
    </row>
    <row r="361" spans="1:15" ht="12.75">
      <c r="A361" s="98"/>
      <c r="B361" s="37" t="str">
        <f>IF('Gene Table'!E361="","blank",'Gene Table'!E361)</f>
        <v>RPS6KA1</v>
      </c>
      <c r="C361" s="161" t="s">
        <v>289</v>
      </c>
      <c r="D361" s="162"/>
      <c r="E361" s="162"/>
      <c r="F361" s="162"/>
      <c r="G361" s="162"/>
      <c r="H361" s="162"/>
      <c r="I361" s="162"/>
      <c r="J361" s="162"/>
      <c r="K361" s="162"/>
      <c r="L361" s="162"/>
      <c r="M361" s="162"/>
      <c r="N361" s="164" t="e">
        <f>AVERAGE(Calculations!D362:M362)</f>
        <v>#DIV/0!</v>
      </c>
      <c r="O361" s="164" t="e">
        <f>STDEV(Calculations!D362:M362)</f>
        <v>#DIV/0!</v>
      </c>
    </row>
    <row r="362" spans="1:15" ht="12.75">
      <c r="A362" s="98"/>
      <c r="B362" s="37" t="str">
        <f>IF('Gene Table'!E362="","blank",'Gene Table'!E362)</f>
        <v>MRPL23</v>
      </c>
      <c r="C362" s="161" t="s">
        <v>293</v>
      </c>
      <c r="D362" s="162"/>
      <c r="E362" s="162"/>
      <c r="F362" s="162"/>
      <c r="G362" s="162"/>
      <c r="H362" s="162"/>
      <c r="I362" s="162"/>
      <c r="J362" s="162"/>
      <c r="K362" s="162"/>
      <c r="L362" s="162"/>
      <c r="M362" s="162"/>
      <c r="N362" s="164" t="e">
        <f>AVERAGE(Calculations!D363:M363)</f>
        <v>#DIV/0!</v>
      </c>
      <c r="O362" s="164" t="e">
        <f>STDEV(Calculations!D363:M363)</f>
        <v>#DIV/0!</v>
      </c>
    </row>
    <row r="363" spans="1:15" ht="12.75">
      <c r="A363" s="98"/>
      <c r="B363" s="37" t="str">
        <f>IF('Gene Table'!E363="","blank",'Gene Table'!E363)</f>
        <v>RPA3</v>
      </c>
      <c r="C363" s="161" t="s">
        <v>297</v>
      </c>
      <c r="D363" s="162"/>
      <c r="E363" s="162"/>
      <c r="F363" s="162"/>
      <c r="G363" s="162"/>
      <c r="H363" s="162"/>
      <c r="I363" s="162"/>
      <c r="J363" s="162"/>
      <c r="K363" s="162"/>
      <c r="L363" s="162"/>
      <c r="M363" s="162"/>
      <c r="N363" s="164" t="e">
        <f>AVERAGE(Calculations!D364:M364)</f>
        <v>#DIV/0!</v>
      </c>
      <c r="O363" s="164" t="e">
        <f>STDEV(Calculations!D364:M364)</f>
        <v>#DIV/0!</v>
      </c>
    </row>
    <row r="364" spans="1:15" ht="12.75">
      <c r="A364" s="98"/>
      <c r="B364" s="37" t="str">
        <f>IF('Gene Table'!E364="","blank",'Gene Table'!E364)</f>
        <v>RPA2</v>
      </c>
      <c r="C364" s="161" t="s">
        <v>301</v>
      </c>
      <c r="D364" s="162"/>
      <c r="E364" s="162"/>
      <c r="F364" s="162"/>
      <c r="G364" s="162"/>
      <c r="H364" s="162"/>
      <c r="I364" s="162"/>
      <c r="J364" s="162"/>
      <c r="K364" s="162"/>
      <c r="L364" s="162"/>
      <c r="M364" s="162"/>
      <c r="N364" s="164" t="e">
        <f>AVERAGE(Calculations!D365:M365)</f>
        <v>#DIV/0!</v>
      </c>
      <c r="O364" s="164" t="e">
        <f>STDEV(Calculations!D365:M365)</f>
        <v>#DIV/0!</v>
      </c>
    </row>
    <row r="365" spans="1:15" ht="12.75">
      <c r="A365" s="98"/>
      <c r="B365" s="37" t="str">
        <f>IF('Gene Table'!E365="","blank",'Gene Table'!E365)</f>
        <v>RPA1</v>
      </c>
      <c r="C365" s="161" t="s">
        <v>305</v>
      </c>
      <c r="D365" s="162"/>
      <c r="E365" s="162"/>
      <c r="F365" s="162"/>
      <c r="G365" s="162"/>
      <c r="H365" s="162"/>
      <c r="I365" s="162"/>
      <c r="J365" s="162"/>
      <c r="K365" s="162"/>
      <c r="L365" s="162"/>
      <c r="M365" s="162"/>
      <c r="N365" s="164" t="e">
        <f>AVERAGE(Calculations!D366:M366)</f>
        <v>#DIV/0!</v>
      </c>
      <c r="O365" s="164" t="e">
        <f>STDEV(Calculations!D366:M366)</f>
        <v>#DIV/0!</v>
      </c>
    </row>
    <row r="366" spans="1:15" ht="12.75">
      <c r="A366" s="98"/>
      <c r="B366" s="37" t="str">
        <f>IF('Gene Table'!E366="","blank",'Gene Table'!E366)</f>
        <v>ACTB</v>
      </c>
      <c r="C366" s="161" t="s">
        <v>309</v>
      </c>
      <c r="D366" s="162"/>
      <c r="E366" s="162"/>
      <c r="F366" s="162"/>
      <c r="G366" s="162"/>
      <c r="H366" s="162"/>
      <c r="I366" s="162"/>
      <c r="J366" s="162"/>
      <c r="K366" s="162"/>
      <c r="L366" s="162"/>
      <c r="M366" s="162"/>
      <c r="N366" s="164" t="e">
        <f>AVERAGE(Calculations!D367:M367)</f>
        <v>#DIV/0!</v>
      </c>
      <c r="O366" s="164" t="e">
        <f>STDEV(Calculations!D367:M367)</f>
        <v>#DIV/0!</v>
      </c>
    </row>
    <row r="367" spans="1:15" ht="12.75">
      <c r="A367" s="98"/>
      <c r="B367" s="37" t="str">
        <f>IF('Gene Table'!E367="","blank",'Gene Table'!E367)</f>
        <v>REV3L</v>
      </c>
      <c r="C367" s="161" t="s">
        <v>313</v>
      </c>
      <c r="D367" s="162"/>
      <c r="E367" s="162"/>
      <c r="F367" s="162"/>
      <c r="G367" s="162"/>
      <c r="H367" s="162"/>
      <c r="I367" s="162"/>
      <c r="J367" s="162"/>
      <c r="K367" s="162"/>
      <c r="L367" s="162"/>
      <c r="M367" s="162"/>
      <c r="N367" s="164" t="e">
        <f>AVERAGE(Calculations!D368:M368)</f>
        <v>#DIV/0!</v>
      </c>
      <c r="O367" s="164" t="e">
        <f>STDEV(Calculations!D368:M368)</f>
        <v>#DIV/0!</v>
      </c>
    </row>
    <row r="368" spans="1:15" ht="12.75">
      <c r="A368" s="98"/>
      <c r="B368" s="37" t="str">
        <f>IF('Gene Table'!E368="","blank",'Gene Table'!E368)</f>
        <v>RELA</v>
      </c>
      <c r="C368" s="161" t="s">
        <v>317</v>
      </c>
      <c r="D368" s="162"/>
      <c r="E368" s="162"/>
      <c r="F368" s="162"/>
      <c r="G368" s="162"/>
      <c r="H368" s="162"/>
      <c r="I368" s="162"/>
      <c r="J368" s="162"/>
      <c r="K368" s="162"/>
      <c r="L368" s="162"/>
      <c r="M368" s="162"/>
      <c r="N368" s="164" t="e">
        <f>AVERAGE(Calculations!D369:M369)</f>
        <v>#DIV/0!</v>
      </c>
      <c r="O368" s="164" t="e">
        <f>STDEV(Calculations!D369:M369)</f>
        <v>#DIV/0!</v>
      </c>
    </row>
    <row r="369" spans="1:15" ht="12.75">
      <c r="A369" s="98"/>
      <c r="B369" s="37" t="str">
        <f>IF('Gene Table'!E369="","blank",'Gene Table'!E369)</f>
        <v>RBBP8</v>
      </c>
      <c r="C369" s="161" t="s">
        <v>321</v>
      </c>
      <c r="D369" s="162"/>
      <c r="E369" s="162"/>
      <c r="F369" s="162"/>
      <c r="G369" s="162"/>
      <c r="H369" s="162"/>
      <c r="I369" s="162"/>
      <c r="J369" s="162"/>
      <c r="K369" s="162"/>
      <c r="L369" s="162"/>
      <c r="M369" s="162"/>
      <c r="N369" s="164" t="e">
        <f>AVERAGE(Calculations!D370:M370)</f>
        <v>#DIV/0!</v>
      </c>
      <c r="O369" s="164" t="e">
        <f>STDEV(Calculations!D370:M370)</f>
        <v>#DIV/0!</v>
      </c>
    </row>
    <row r="370" spans="1:15" ht="12.75">
      <c r="A370" s="98"/>
      <c r="B370" s="37" t="str">
        <f>IF('Gene Table'!E370="","blank",'Gene Table'!E370)</f>
        <v>RAD17</v>
      </c>
      <c r="C370" s="161" t="s">
        <v>325</v>
      </c>
      <c r="D370" s="162"/>
      <c r="E370" s="162"/>
      <c r="F370" s="162"/>
      <c r="G370" s="162"/>
      <c r="H370" s="162"/>
      <c r="I370" s="162"/>
      <c r="J370" s="162"/>
      <c r="K370" s="162"/>
      <c r="L370" s="162"/>
      <c r="M370" s="162"/>
      <c r="N370" s="164" t="e">
        <f>AVERAGE(Calculations!D371:M371)</f>
        <v>#DIV/0!</v>
      </c>
      <c r="O370" s="164" t="e">
        <f>STDEV(Calculations!D371:M371)</f>
        <v>#DIV/0!</v>
      </c>
    </row>
    <row r="371" spans="1:15" ht="12.75">
      <c r="A371" s="98"/>
      <c r="B371" s="37" t="str">
        <f>IF('Gene Table'!E371="","blank",'Gene Table'!E371)</f>
        <v>RAD1</v>
      </c>
      <c r="C371" s="161" t="s">
        <v>329</v>
      </c>
      <c r="D371" s="162"/>
      <c r="E371" s="162"/>
      <c r="F371" s="162"/>
      <c r="G371" s="162"/>
      <c r="H371" s="162"/>
      <c r="I371" s="162"/>
      <c r="J371" s="162"/>
      <c r="K371" s="162"/>
      <c r="L371" s="162"/>
      <c r="M371" s="162"/>
      <c r="N371" s="164" t="e">
        <f>AVERAGE(Calculations!D372:M372)</f>
        <v>#DIV/0!</v>
      </c>
      <c r="O371" s="164" t="e">
        <f>STDEV(Calculations!D372:M372)</f>
        <v>#DIV/0!</v>
      </c>
    </row>
    <row r="372" spans="1:15" ht="12.75">
      <c r="A372" s="98"/>
      <c r="B372" s="37" t="str">
        <f>IF('Gene Table'!E372="","blank",'Gene Table'!E372)</f>
        <v>PTPRN2</v>
      </c>
      <c r="C372" s="161" t="s">
        <v>333</v>
      </c>
      <c r="D372" s="162"/>
      <c r="E372" s="162"/>
      <c r="F372" s="162"/>
      <c r="G372" s="162"/>
      <c r="H372" s="162"/>
      <c r="I372" s="162"/>
      <c r="J372" s="162"/>
      <c r="K372" s="162"/>
      <c r="L372" s="162"/>
      <c r="M372" s="162"/>
      <c r="N372" s="164" t="e">
        <f>AVERAGE(Calculations!D373:M373)</f>
        <v>#DIV/0!</v>
      </c>
      <c r="O372" s="164" t="e">
        <f>STDEV(Calculations!D373:M373)</f>
        <v>#DIV/0!</v>
      </c>
    </row>
    <row r="373" spans="1:15" ht="12.75">
      <c r="A373" s="98"/>
      <c r="B373" s="37" t="str">
        <f>IF('Gene Table'!E373="","blank",'Gene Table'!E373)</f>
        <v>LSM2</v>
      </c>
      <c r="C373" s="161" t="s">
        <v>337</v>
      </c>
      <c r="D373" s="162"/>
      <c r="E373" s="162"/>
      <c r="F373" s="162"/>
      <c r="G373" s="162"/>
      <c r="H373" s="162"/>
      <c r="I373" s="162"/>
      <c r="J373" s="162"/>
      <c r="K373" s="162"/>
      <c r="L373" s="162"/>
      <c r="M373" s="162"/>
      <c r="N373" s="164" t="e">
        <f>AVERAGE(Calculations!D374:M374)</f>
        <v>#DIV/0!</v>
      </c>
      <c r="O373" s="164" t="e">
        <f>STDEV(Calculations!D374:M374)</f>
        <v>#DIV/0!</v>
      </c>
    </row>
    <row r="374" spans="1:15" ht="12.75">
      <c r="A374" s="98"/>
      <c r="B374" s="37" t="str">
        <f>IF('Gene Table'!E374="","blank",'Gene Table'!E374)</f>
        <v>CALCOCO1</v>
      </c>
      <c r="C374" s="161" t="s">
        <v>341</v>
      </c>
      <c r="D374" s="162"/>
      <c r="E374" s="162"/>
      <c r="F374" s="162"/>
      <c r="G374" s="162"/>
      <c r="H374" s="162"/>
      <c r="I374" s="162"/>
      <c r="J374" s="162"/>
      <c r="K374" s="162"/>
      <c r="L374" s="162"/>
      <c r="M374" s="162"/>
      <c r="N374" s="164" t="e">
        <f>AVERAGE(Calculations!D375:M375)</f>
        <v>#DIV/0!</v>
      </c>
      <c r="O374" s="164" t="e">
        <f>STDEV(Calculations!D375:M375)</f>
        <v>#DIV/0!</v>
      </c>
    </row>
    <row r="375" spans="1:15" ht="12.75">
      <c r="A375" s="98"/>
      <c r="B375" s="37" t="str">
        <f>IF('Gene Table'!E375="","blank",'Gene Table'!E375)</f>
        <v>HGDC</v>
      </c>
      <c r="C375" s="161" t="s">
        <v>345</v>
      </c>
      <c r="D375" s="162"/>
      <c r="E375" s="162"/>
      <c r="F375" s="162"/>
      <c r="G375" s="162"/>
      <c r="H375" s="162"/>
      <c r="I375" s="162"/>
      <c r="J375" s="162"/>
      <c r="K375" s="162"/>
      <c r="L375" s="162"/>
      <c r="M375" s="162"/>
      <c r="N375" s="164" t="e">
        <f>AVERAGE(Calculations!D376:M376)</f>
        <v>#DIV/0!</v>
      </c>
      <c r="O375" s="164" t="e">
        <f>STDEV(Calculations!D376:M376)</f>
        <v>#DIV/0!</v>
      </c>
    </row>
    <row r="376" spans="1:15" ht="12.75">
      <c r="A376" s="98"/>
      <c r="B376" s="37" t="str">
        <f>IF('Gene Table'!E376="","blank",'Gene Table'!E376)</f>
        <v>HGDC</v>
      </c>
      <c r="C376" s="161" t="s">
        <v>347</v>
      </c>
      <c r="D376" s="162"/>
      <c r="E376" s="162"/>
      <c r="F376" s="162"/>
      <c r="G376" s="162"/>
      <c r="H376" s="162"/>
      <c r="I376" s="162"/>
      <c r="J376" s="162"/>
      <c r="K376" s="162"/>
      <c r="L376" s="162"/>
      <c r="M376" s="162"/>
      <c r="N376" s="164" t="e">
        <f>AVERAGE(Calculations!D377:M377)</f>
        <v>#DIV/0!</v>
      </c>
      <c r="O376" s="164" t="e">
        <f>STDEV(Calculations!D377:M377)</f>
        <v>#DIV/0!</v>
      </c>
    </row>
    <row r="377" spans="1:15" ht="12.75">
      <c r="A377" s="98"/>
      <c r="B377" s="37" t="str">
        <f>IF('Gene Table'!E377="","blank",'Gene Table'!E377)</f>
        <v>GAPDH</v>
      </c>
      <c r="C377" s="161" t="s">
        <v>348</v>
      </c>
      <c r="D377" s="162"/>
      <c r="E377" s="162"/>
      <c r="F377" s="162"/>
      <c r="G377" s="162"/>
      <c r="H377" s="162"/>
      <c r="I377" s="162"/>
      <c r="J377" s="162"/>
      <c r="K377" s="162"/>
      <c r="L377" s="162"/>
      <c r="M377" s="162"/>
      <c r="N377" s="164" t="e">
        <f>AVERAGE(Calculations!D378:M378)</f>
        <v>#DIV/0!</v>
      </c>
      <c r="O377" s="164" t="e">
        <f>STDEV(Calculations!D378:M378)</f>
        <v>#DIV/0!</v>
      </c>
    </row>
    <row r="378" spans="1:15" ht="12.75">
      <c r="A378" s="98"/>
      <c r="B378" s="37" t="str">
        <f>IF('Gene Table'!E378="","blank",'Gene Table'!E378)</f>
        <v>ACTB</v>
      </c>
      <c r="C378" s="161" t="s">
        <v>352</v>
      </c>
      <c r="D378" s="162"/>
      <c r="E378" s="162"/>
      <c r="F378" s="162"/>
      <c r="G378" s="162"/>
      <c r="H378" s="162"/>
      <c r="I378" s="162"/>
      <c r="J378" s="162"/>
      <c r="K378" s="162"/>
      <c r="L378" s="162"/>
      <c r="M378" s="162"/>
      <c r="N378" s="164" t="e">
        <f>AVERAGE(Calculations!D379:M379)</f>
        <v>#DIV/0!</v>
      </c>
      <c r="O378" s="164" t="e">
        <f>STDEV(Calculations!D379:M379)</f>
        <v>#DIV/0!</v>
      </c>
    </row>
    <row r="379" spans="1:15" ht="12.75">
      <c r="A379" s="98"/>
      <c r="B379" s="37" t="str">
        <f>IF('Gene Table'!E379="","blank",'Gene Table'!E379)</f>
        <v>B2M</v>
      </c>
      <c r="C379" s="161" t="s">
        <v>356</v>
      </c>
      <c r="D379" s="162"/>
      <c r="E379" s="162"/>
      <c r="F379" s="162"/>
      <c r="G379" s="162"/>
      <c r="H379" s="162"/>
      <c r="I379" s="162"/>
      <c r="J379" s="162"/>
      <c r="K379" s="162"/>
      <c r="L379" s="162"/>
      <c r="M379" s="162"/>
      <c r="N379" s="164" t="e">
        <f>AVERAGE(Calculations!D380:M380)</f>
        <v>#DIV/0!</v>
      </c>
      <c r="O379" s="164" t="e">
        <f>STDEV(Calculations!D380:M380)</f>
        <v>#DIV/0!</v>
      </c>
    </row>
    <row r="380" spans="1:15" ht="12.75">
      <c r="A380" s="98"/>
      <c r="B380" s="37" t="str">
        <f>IF('Gene Table'!E380="","blank",'Gene Table'!E380)</f>
        <v>RPL13A</v>
      </c>
      <c r="C380" s="161" t="s">
        <v>360</v>
      </c>
      <c r="D380" s="162"/>
      <c r="E380" s="162"/>
      <c r="F380" s="162"/>
      <c r="G380" s="162"/>
      <c r="H380" s="162"/>
      <c r="I380" s="162"/>
      <c r="J380" s="162"/>
      <c r="K380" s="162"/>
      <c r="L380" s="162"/>
      <c r="M380" s="162"/>
      <c r="N380" s="164" t="e">
        <f>AVERAGE(Calculations!D381:M381)</f>
        <v>#DIV/0!</v>
      </c>
      <c r="O380" s="164" t="e">
        <f>STDEV(Calculations!D381:M381)</f>
        <v>#DIV/0!</v>
      </c>
    </row>
    <row r="381" spans="1:15" ht="12.75">
      <c r="A381" s="98"/>
      <c r="B381" s="37" t="str">
        <f>IF('Gene Table'!E381="","blank",'Gene Table'!E381)</f>
        <v>HPRT1</v>
      </c>
      <c r="C381" s="161" t="s">
        <v>364</v>
      </c>
      <c r="D381" s="162"/>
      <c r="E381" s="162"/>
      <c r="F381" s="162"/>
      <c r="G381" s="162"/>
      <c r="H381" s="162"/>
      <c r="I381" s="162"/>
      <c r="J381" s="162"/>
      <c r="K381" s="162"/>
      <c r="L381" s="162"/>
      <c r="M381" s="162"/>
      <c r="N381" s="164" t="e">
        <f>AVERAGE(Calculations!D382:M382)</f>
        <v>#DIV/0!</v>
      </c>
      <c r="O381" s="164" t="e">
        <f>STDEV(Calculations!D382:M382)</f>
        <v>#DIV/0!</v>
      </c>
    </row>
    <row r="382" spans="1:15" ht="12.75">
      <c r="A382" s="98"/>
      <c r="B382" s="37" t="str">
        <f>IF('Gene Table'!E382="","blank",'Gene Table'!E382)</f>
        <v>RN18S1</v>
      </c>
      <c r="C382" s="161" t="s">
        <v>368</v>
      </c>
      <c r="D382" s="162"/>
      <c r="E382" s="162"/>
      <c r="F382" s="162"/>
      <c r="G382" s="162"/>
      <c r="H382" s="162"/>
      <c r="I382" s="162"/>
      <c r="J382" s="162"/>
      <c r="K382" s="162"/>
      <c r="L382" s="162"/>
      <c r="M382" s="162"/>
      <c r="N382" s="164" t="e">
        <f>AVERAGE(Calculations!D383:M383)</f>
        <v>#DIV/0!</v>
      </c>
      <c r="O382" s="164" t="e">
        <f>STDEV(Calculations!D383:M383)</f>
        <v>#DIV/0!</v>
      </c>
    </row>
    <row r="383" spans="1:15" ht="12.75">
      <c r="A383" s="98"/>
      <c r="B383" s="37" t="str">
        <f>IF('Gene Table'!E383="","blank",'Gene Table'!E383)</f>
        <v>RT</v>
      </c>
      <c r="C383" s="161" t="s">
        <v>372</v>
      </c>
      <c r="D383" s="162"/>
      <c r="E383" s="162"/>
      <c r="F383" s="162"/>
      <c r="G383" s="162"/>
      <c r="H383" s="162"/>
      <c r="I383" s="162"/>
      <c r="J383" s="162"/>
      <c r="K383" s="162"/>
      <c r="L383" s="162"/>
      <c r="M383" s="162"/>
      <c r="N383" s="164" t="e">
        <f>AVERAGE(Calculations!D384:M384)</f>
        <v>#DIV/0!</v>
      </c>
      <c r="O383" s="164" t="e">
        <f>STDEV(Calculations!D384:M384)</f>
        <v>#DIV/0!</v>
      </c>
    </row>
    <row r="384" spans="1:15" ht="12.75">
      <c r="A384" s="98"/>
      <c r="B384" s="37" t="str">
        <f>IF('Gene Table'!E384="","blank",'Gene Table'!E384)</f>
        <v>RT</v>
      </c>
      <c r="C384" s="161" t="s">
        <v>374</v>
      </c>
      <c r="D384" s="162"/>
      <c r="E384" s="162"/>
      <c r="F384" s="162"/>
      <c r="G384" s="162"/>
      <c r="H384" s="162"/>
      <c r="I384" s="162"/>
      <c r="J384" s="162"/>
      <c r="K384" s="162"/>
      <c r="L384" s="162"/>
      <c r="M384" s="162"/>
      <c r="N384" s="164" t="e">
        <f>AVERAGE(Calculations!D385:M385)</f>
        <v>#DIV/0!</v>
      </c>
      <c r="O384" s="164" t="e">
        <f>STDEV(Calculations!D385:M385)</f>
        <v>#DIV/0!</v>
      </c>
    </row>
    <row r="385" spans="1:15" ht="12.75">
      <c r="A385" s="98"/>
      <c r="B385" s="37" t="str">
        <f>IF('Gene Table'!E385="","blank",'Gene Table'!E385)</f>
        <v>PCR</v>
      </c>
      <c r="C385" s="161" t="s">
        <v>375</v>
      </c>
      <c r="D385" s="162"/>
      <c r="E385" s="162"/>
      <c r="F385" s="162"/>
      <c r="G385" s="162"/>
      <c r="H385" s="162"/>
      <c r="I385" s="162"/>
      <c r="J385" s="162"/>
      <c r="K385" s="162"/>
      <c r="L385" s="162"/>
      <c r="M385" s="162"/>
      <c r="N385" s="164" t="e">
        <f>AVERAGE(Calculations!D386:M386)</f>
        <v>#DIV/0!</v>
      </c>
      <c r="O385" s="164" t="e">
        <f>STDEV(Calculations!D386:M386)</f>
        <v>#DIV/0!</v>
      </c>
    </row>
    <row r="386" spans="1:15" ht="12.75">
      <c r="A386" s="98"/>
      <c r="B386" s="37" t="str">
        <f>IF('Gene Table'!E386="","blank",'Gene Table'!E386)</f>
        <v>PCR</v>
      </c>
      <c r="C386" s="161" t="s">
        <v>377</v>
      </c>
      <c r="D386" s="162"/>
      <c r="E386" s="162"/>
      <c r="F386" s="162"/>
      <c r="G386" s="162"/>
      <c r="H386" s="162"/>
      <c r="I386" s="162"/>
      <c r="J386" s="162"/>
      <c r="K386" s="162"/>
      <c r="L386" s="162"/>
      <c r="M386" s="162"/>
      <c r="N386" s="164" t="e">
        <f>AVERAGE(Calculations!D387:M387)</f>
        <v>#DIV/0!</v>
      </c>
      <c r="O386" s="164" t="e">
        <f>STDEV(Calculations!D387:M387)</f>
        <v>#DIV/0!</v>
      </c>
    </row>
    <row r="387" spans="1:15" ht="12.75">
      <c r="A387" s="98" t="str">
        <f>'Gene Table'!A387:A482</f>
        <v>Plate 5</v>
      </c>
      <c r="B387" s="37" t="str">
        <f>IF('Gene Table'!E387="","blank",'Gene Table'!E387)</f>
        <v>MYH7B</v>
      </c>
      <c r="C387" s="161" t="s">
        <v>9</v>
      </c>
      <c r="D387" s="162"/>
      <c r="E387" s="162"/>
      <c r="F387" s="162"/>
      <c r="G387" s="162"/>
      <c r="H387" s="162"/>
      <c r="I387" s="162"/>
      <c r="J387" s="162"/>
      <c r="K387" s="162"/>
      <c r="L387" s="162"/>
      <c r="M387" s="162"/>
      <c r="N387" s="164" t="e">
        <f>AVERAGE(Calculations!D388:M388)</f>
        <v>#DIV/0!</v>
      </c>
      <c r="O387" s="164" t="e">
        <f>STDEV(Calculations!D388:M388)</f>
        <v>#DIV/0!</v>
      </c>
    </row>
    <row r="388" spans="1:15" ht="12.75">
      <c r="A388" s="98"/>
      <c r="B388" s="37" t="str">
        <f>IF('Gene Table'!E388="","blank",'Gene Table'!E388)</f>
        <v>MTUS1</v>
      </c>
      <c r="C388" s="161" t="s">
        <v>13</v>
      </c>
      <c r="D388" s="162"/>
      <c r="E388" s="162"/>
      <c r="F388" s="162"/>
      <c r="G388" s="162"/>
      <c r="H388" s="162"/>
      <c r="I388" s="162"/>
      <c r="J388" s="162"/>
      <c r="K388" s="162"/>
      <c r="L388" s="162"/>
      <c r="M388" s="162"/>
      <c r="N388" s="164" t="e">
        <f>AVERAGE(Calculations!D389:M389)</f>
        <v>#DIV/0!</v>
      </c>
      <c r="O388" s="164" t="e">
        <f>STDEV(Calculations!D389:M389)</f>
        <v>#DIV/0!</v>
      </c>
    </row>
    <row r="389" spans="1:15" ht="12.75">
      <c r="A389" s="98"/>
      <c r="B389" s="37" t="str">
        <f>IF('Gene Table'!E389="","blank",'Gene Table'!E389)</f>
        <v>MTA3</v>
      </c>
      <c r="C389" s="161" t="s">
        <v>17</v>
      </c>
      <c r="D389" s="162"/>
      <c r="E389" s="162"/>
      <c r="F389" s="162"/>
      <c r="G389" s="162"/>
      <c r="H389" s="162"/>
      <c r="I389" s="162"/>
      <c r="J389" s="162"/>
      <c r="K389" s="162"/>
      <c r="L389" s="162"/>
      <c r="M389" s="162"/>
      <c r="N389" s="164" t="e">
        <f>AVERAGE(Calculations!D390:M390)</f>
        <v>#DIV/0!</v>
      </c>
      <c r="O389" s="164" t="e">
        <f>STDEV(Calculations!D390:M390)</f>
        <v>#DIV/0!</v>
      </c>
    </row>
    <row r="390" spans="1:15" ht="12.75">
      <c r="A390" s="98"/>
      <c r="B390" s="37" t="str">
        <f>IF('Gene Table'!E390="","blank",'Gene Table'!E390)</f>
        <v>PTHLH</v>
      </c>
      <c r="C390" s="161" t="s">
        <v>21</v>
      </c>
      <c r="D390" s="162"/>
      <c r="E390" s="162"/>
      <c r="F390" s="162"/>
      <c r="G390" s="162"/>
      <c r="H390" s="162"/>
      <c r="I390" s="162"/>
      <c r="J390" s="162"/>
      <c r="K390" s="162"/>
      <c r="L390" s="162"/>
      <c r="M390" s="162"/>
      <c r="N390" s="164" t="e">
        <f>AVERAGE(Calculations!D391:M391)</f>
        <v>#DIV/0!</v>
      </c>
      <c r="O390" s="164" t="e">
        <f>STDEV(Calculations!D391:M391)</f>
        <v>#DIV/0!</v>
      </c>
    </row>
    <row r="391" spans="1:15" ht="12.75">
      <c r="A391" s="98"/>
      <c r="B391" s="37" t="str">
        <f>IF('Gene Table'!E391="","blank",'Gene Table'!E391)</f>
        <v>PTCH1</v>
      </c>
      <c r="C391" s="161" t="s">
        <v>25</v>
      </c>
      <c r="D391" s="162"/>
      <c r="E391" s="162"/>
      <c r="F391" s="162"/>
      <c r="G391" s="162"/>
      <c r="H391" s="162"/>
      <c r="I391" s="162"/>
      <c r="J391" s="162"/>
      <c r="K391" s="162"/>
      <c r="L391" s="162"/>
      <c r="M391" s="162"/>
      <c r="N391" s="164" t="e">
        <f>AVERAGE(Calculations!D392:M392)</f>
        <v>#DIV/0!</v>
      </c>
      <c r="O391" s="164" t="e">
        <f>STDEV(Calculations!D392:M392)</f>
        <v>#DIV/0!</v>
      </c>
    </row>
    <row r="392" spans="1:15" ht="12.75">
      <c r="A392" s="98"/>
      <c r="B392" s="37" t="str">
        <f>IF('Gene Table'!E392="","blank",'Gene Table'!E392)</f>
        <v>BCCIP</v>
      </c>
      <c r="C392" s="161" t="s">
        <v>29</v>
      </c>
      <c r="D392" s="162"/>
      <c r="E392" s="162"/>
      <c r="F392" s="162"/>
      <c r="G392" s="162"/>
      <c r="H392" s="162"/>
      <c r="I392" s="162"/>
      <c r="J392" s="162"/>
      <c r="K392" s="162"/>
      <c r="L392" s="162"/>
      <c r="M392" s="162"/>
      <c r="N392" s="164" t="e">
        <f>AVERAGE(Calculations!D393:M393)</f>
        <v>#DIV/0!</v>
      </c>
      <c r="O392" s="164" t="e">
        <f>STDEV(Calculations!D393:M393)</f>
        <v>#DIV/0!</v>
      </c>
    </row>
    <row r="393" spans="1:15" ht="12.75">
      <c r="A393" s="98"/>
      <c r="B393" s="37" t="str">
        <f>IF('Gene Table'!E393="","blank",'Gene Table'!E393)</f>
        <v>TEX14</v>
      </c>
      <c r="C393" s="161" t="s">
        <v>33</v>
      </c>
      <c r="D393" s="162"/>
      <c r="E393" s="162"/>
      <c r="F393" s="162"/>
      <c r="G393" s="162"/>
      <c r="H393" s="162"/>
      <c r="I393" s="162"/>
      <c r="J393" s="162"/>
      <c r="K393" s="162"/>
      <c r="L393" s="162"/>
      <c r="M393" s="162"/>
      <c r="N393" s="164" t="e">
        <f>AVERAGE(Calculations!D394:M394)</f>
        <v>#DIV/0!</v>
      </c>
      <c r="O393" s="164" t="e">
        <f>STDEV(Calculations!D394:M394)</f>
        <v>#DIV/0!</v>
      </c>
    </row>
    <row r="394" spans="1:15" ht="12.75">
      <c r="A394" s="98"/>
      <c r="B394" s="37" t="str">
        <f>IF('Gene Table'!E394="","blank",'Gene Table'!E394)</f>
        <v>MAPK9</v>
      </c>
      <c r="C394" s="161" t="s">
        <v>37</v>
      </c>
      <c r="D394" s="162"/>
      <c r="E394" s="162"/>
      <c r="F394" s="162"/>
      <c r="G394" s="162"/>
      <c r="H394" s="162"/>
      <c r="I394" s="162"/>
      <c r="J394" s="162"/>
      <c r="K394" s="162"/>
      <c r="L394" s="162"/>
      <c r="M394" s="162"/>
      <c r="N394" s="164" t="e">
        <f>AVERAGE(Calculations!D395:M395)</f>
        <v>#DIV/0!</v>
      </c>
      <c r="O394" s="164" t="e">
        <f>STDEV(Calculations!D395:M395)</f>
        <v>#DIV/0!</v>
      </c>
    </row>
    <row r="395" spans="1:15" ht="12.75">
      <c r="A395" s="98"/>
      <c r="B395" s="37" t="str">
        <f>IF('Gene Table'!E395="","blank",'Gene Table'!E395)</f>
        <v>MAPK8</v>
      </c>
      <c r="C395" s="161" t="s">
        <v>41</v>
      </c>
      <c r="D395" s="162"/>
      <c r="E395" s="162"/>
      <c r="F395" s="162"/>
      <c r="G395" s="162"/>
      <c r="H395" s="162"/>
      <c r="I395" s="162"/>
      <c r="J395" s="162"/>
      <c r="K395" s="162"/>
      <c r="L395" s="162"/>
      <c r="M395" s="162"/>
      <c r="N395" s="164" t="e">
        <f>AVERAGE(Calculations!D396:M396)</f>
        <v>#DIV/0!</v>
      </c>
      <c r="O395" s="164" t="e">
        <f>STDEV(Calculations!D396:M396)</f>
        <v>#DIV/0!</v>
      </c>
    </row>
    <row r="396" spans="1:15" ht="12.75">
      <c r="A396" s="98"/>
      <c r="B396" s="37" t="str">
        <f>IF('Gene Table'!E396="","blank",'Gene Table'!E396)</f>
        <v>PRKCA</v>
      </c>
      <c r="C396" s="161" t="s">
        <v>45</v>
      </c>
      <c r="D396" s="162"/>
      <c r="E396" s="162"/>
      <c r="F396" s="162"/>
      <c r="G396" s="162"/>
      <c r="H396" s="162"/>
      <c r="I396" s="162"/>
      <c r="J396" s="162"/>
      <c r="K396" s="162"/>
      <c r="L396" s="162"/>
      <c r="M396" s="162"/>
      <c r="N396" s="164" t="e">
        <f>AVERAGE(Calculations!D397:M397)</f>
        <v>#DIV/0!</v>
      </c>
      <c r="O396" s="164" t="e">
        <f>STDEV(Calculations!D397:M397)</f>
        <v>#DIV/0!</v>
      </c>
    </row>
    <row r="397" spans="1:15" ht="12.75">
      <c r="A397" s="98"/>
      <c r="B397" s="37" t="str">
        <f>IF('Gene Table'!E397="","blank",'Gene Table'!E397)</f>
        <v>IL17RB</v>
      </c>
      <c r="C397" s="161" t="s">
        <v>49</v>
      </c>
      <c r="D397" s="162"/>
      <c r="E397" s="162"/>
      <c r="F397" s="162"/>
      <c r="G397" s="162"/>
      <c r="H397" s="162"/>
      <c r="I397" s="162"/>
      <c r="J397" s="162"/>
      <c r="K397" s="162"/>
      <c r="L397" s="162"/>
      <c r="M397" s="162"/>
      <c r="N397" s="164" t="e">
        <f>AVERAGE(Calculations!D398:M398)</f>
        <v>#DIV/0!</v>
      </c>
      <c r="O397" s="164" t="e">
        <f>STDEV(Calculations!D398:M398)</f>
        <v>#DIV/0!</v>
      </c>
    </row>
    <row r="398" spans="1:15" ht="12.75">
      <c r="A398" s="98"/>
      <c r="B398" s="37" t="str">
        <f>IF('Gene Table'!E398="","blank",'Gene Table'!E398)</f>
        <v>PPP2R5E</v>
      </c>
      <c r="C398" s="161" t="s">
        <v>53</v>
      </c>
      <c r="D398" s="162"/>
      <c r="E398" s="162"/>
      <c r="F398" s="162"/>
      <c r="G398" s="162"/>
      <c r="H398" s="162"/>
      <c r="I398" s="162"/>
      <c r="J398" s="162"/>
      <c r="K398" s="162"/>
      <c r="L398" s="162"/>
      <c r="M398" s="162"/>
      <c r="N398" s="164" t="e">
        <f>AVERAGE(Calculations!D399:M399)</f>
        <v>#DIV/0!</v>
      </c>
      <c r="O398" s="164" t="e">
        <f>STDEV(Calculations!D399:M399)</f>
        <v>#DIV/0!</v>
      </c>
    </row>
    <row r="399" spans="1:15" ht="12.75">
      <c r="A399" s="98"/>
      <c r="B399" s="37" t="str">
        <f>IF('Gene Table'!E399="","blank",'Gene Table'!E399)</f>
        <v>PPP2R2A</v>
      </c>
      <c r="C399" s="161" t="s">
        <v>57</v>
      </c>
      <c r="D399" s="162"/>
      <c r="E399" s="162"/>
      <c r="F399" s="162"/>
      <c r="G399" s="162"/>
      <c r="H399" s="162"/>
      <c r="I399" s="162"/>
      <c r="J399" s="162"/>
      <c r="K399" s="162"/>
      <c r="L399" s="162"/>
      <c r="M399" s="162"/>
      <c r="N399" s="164" t="e">
        <f>AVERAGE(Calculations!D400:M400)</f>
        <v>#DIV/0!</v>
      </c>
      <c r="O399" s="164" t="e">
        <f>STDEV(Calculations!D400:M400)</f>
        <v>#DIV/0!</v>
      </c>
    </row>
    <row r="400" spans="1:15" ht="12.75">
      <c r="A400" s="98"/>
      <c r="B400" s="37" t="str">
        <f>IF('Gene Table'!E400="","blank",'Gene Table'!E400)</f>
        <v>PPP2R1B</v>
      </c>
      <c r="C400" s="161" t="s">
        <v>61</v>
      </c>
      <c r="D400" s="162"/>
      <c r="E400" s="162"/>
      <c r="F400" s="162"/>
      <c r="G400" s="162"/>
      <c r="H400" s="162"/>
      <c r="I400" s="162"/>
      <c r="J400" s="162"/>
      <c r="K400" s="162"/>
      <c r="L400" s="162"/>
      <c r="M400" s="162"/>
      <c r="N400" s="164" t="e">
        <f>AVERAGE(Calculations!D401:M401)</f>
        <v>#DIV/0!</v>
      </c>
      <c r="O400" s="164" t="e">
        <f>STDEV(Calculations!D401:M401)</f>
        <v>#DIV/0!</v>
      </c>
    </row>
    <row r="401" spans="1:15" ht="12.75">
      <c r="A401" s="98"/>
      <c r="B401" s="37" t="str">
        <f>IF('Gene Table'!E401="","blank",'Gene Table'!E401)</f>
        <v>ZWILCH</v>
      </c>
      <c r="C401" s="161" t="s">
        <v>65</v>
      </c>
      <c r="D401" s="162"/>
      <c r="E401" s="162"/>
      <c r="F401" s="162"/>
      <c r="G401" s="162"/>
      <c r="H401" s="162"/>
      <c r="I401" s="162"/>
      <c r="J401" s="162"/>
      <c r="K401" s="162"/>
      <c r="L401" s="162"/>
      <c r="M401" s="162"/>
      <c r="N401" s="164" t="e">
        <f>AVERAGE(Calculations!D402:M402)</f>
        <v>#DIV/0!</v>
      </c>
      <c r="O401" s="164" t="e">
        <f>STDEV(Calculations!D402:M402)</f>
        <v>#DIV/0!</v>
      </c>
    </row>
    <row r="402" spans="1:15" ht="12.75">
      <c r="A402" s="98"/>
      <c r="B402" s="37" t="str">
        <f>IF('Gene Table'!E402="","blank",'Gene Table'!E402)</f>
        <v>PPP1CB</v>
      </c>
      <c r="C402" s="161" t="s">
        <v>69</v>
      </c>
      <c r="D402" s="162"/>
      <c r="E402" s="162"/>
      <c r="F402" s="162"/>
      <c r="G402" s="162"/>
      <c r="H402" s="162"/>
      <c r="I402" s="162"/>
      <c r="J402" s="162"/>
      <c r="K402" s="162"/>
      <c r="L402" s="162"/>
      <c r="M402" s="162"/>
      <c r="N402" s="164" t="e">
        <f>AVERAGE(Calculations!D403:M403)</f>
        <v>#DIV/0!</v>
      </c>
      <c r="O402" s="164" t="e">
        <f>STDEV(Calculations!D403:M403)</f>
        <v>#DIV/0!</v>
      </c>
    </row>
    <row r="403" spans="1:15" ht="12.75">
      <c r="A403" s="98"/>
      <c r="B403" s="37" t="str">
        <f>IF('Gene Table'!E403="","blank",'Gene Table'!E403)</f>
        <v>ATRX</v>
      </c>
      <c r="C403" s="161" t="s">
        <v>73</v>
      </c>
      <c r="D403" s="162"/>
      <c r="E403" s="162"/>
      <c r="F403" s="162"/>
      <c r="G403" s="162"/>
      <c r="H403" s="162"/>
      <c r="I403" s="162"/>
      <c r="J403" s="162"/>
      <c r="K403" s="162"/>
      <c r="L403" s="162"/>
      <c r="M403" s="162"/>
      <c r="N403" s="164" t="e">
        <f>AVERAGE(Calculations!D404:M404)</f>
        <v>#DIV/0!</v>
      </c>
      <c r="O403" s="164" t="e">
        <f>STDEV(Calculations!D404:M404)</f>
        <v>#DIV/0!</v>
      </c>
    </row>
    <row r="404" spans="1:15" ht="12.75">
      <c r="A404" s="98"/>
      <c r="B404" s="37" t="str">
        <f>IF('Gene Table'!E404="","blank",'Gene Table'!E404)</f>
        <v>PPARA</v>
      </c>
      <c r="C404" s="161" t="s">
        <v>77</v>
      </c>
      <c r="D404" s="162"/>
      <c r="E404" s="162"/>
      <c r="F404" s="162"/>
      <c r="G404" s="162"/>
      <c r="H404" s="162"/>
      <c r="I404" s="162"/>
      <c r="J404" s="162"/>
      <c r="K404" s="162"/>
      <c r="L404" s="162"/>
      <c r="M404" s="162"/>
      <c r="N404" s="164" t="e">
        <f>AVERAGE(Calculations!D405:M405)</f>
        <v>#DIV/0!</v>
      </c>
      <c r="O404" s="164" t="e">
        <f>STDEV(Calculations!D405:M405)</f>
        <v>#DIV/0!</v>
      </c>
    </row>
    <row r="405" spans="1:15" ht="12.75">
      <c r="A405" s="98"/>
      <c r="B405" s="37" t="str">
        <f>IF('Gene Table'!E405="","blank",'Gene Table'!E405)</f>
        <v>UGT1A6</v>
      </c>
      <c r="C405" s="161" t="s">
        <v>81</v>
      </c>
      <c r="D405" s="162"/>
      <c r="E405" s="162"/>
      <c r="F405" s="162"/>
      <c r="G405" s="162"/>
      <c r="H405" s="162"/>
      <c r="I405" s="162"/>
      <c r="J405" s="162"/>
      <c r="K405" s="162"/>
      <c r="L405" s="162"/>
      <c r="M405" s="162"/>
      <c r="N405" s="164" t="e">
        <f>AVERAGE(Calculations!D406:M406)</f>
        <v>#DIV/0!</v>
      </c>
      <c r="O405" s="164" t="e">
        <f>STDEV(Calculations!D406:M406)</f>
        <v>#DIV/0!</v>
      </c>
    </row>
    <row r="406" spans="1:15" ht="12.75">
      <c r="A406" s="98"/>
      <c r="B406" s="37" t="str">
        <f>IF('Gene Table'!E406="","blank",'Gene Table'!E406)</f>
        <v>TERF2IP</v>
      </c>
      <c r="C406" s="161" t="s">
        <v>85</v>
      </c>
      <c r="D406" s="162"/>
      <c r="E406" s="162"/>
      <c r="F406" s="162"/>
      <c r="G406" s="162"/>
      <c r="H406" s="162"/>
      <c r="I406" s="162"/>
      <c r="J406" s="162"/>
      <c r="K406" s="162"/>
      <c r="L406" s="162"/>
      <c r="M406" s="162"/>
      <c r="N406" s="164" t="e">
        <f>AVERAGE(Calculations!D407:M407)</f>
        <v>#DIV/0!</v>
      </c>
      <c r="O406" s="164" t="e">
        <f>STDEV(Calculations!D407:M407)</f>
        <v>#DIV/0!</v>
      </c>
    </row>
    <row r="407" spans="1:15" ht="12.75">
      <c r="A407" s="98"/>
      <c r="B407" s="37" t="str">
        <f>IF('Gene Table'!E407="","blank",'Gene Table'!E407)</f>
        <v>POLB</v>
      </c>
      <c r="C407" s="161" t="s">
        <v>89</v>
      </c>
      <c r="D407" s="162"/>
      <c r="E407" s="162"/>
      <c r="F407" s="162"/>
      <c r="G407" s="162"/>
      <c r="H407" s="162"/>
      <c r="I407" s="162"/>
      <c r="J407" s="162"/>
      <c r="K407" s="162"/>
      <c r="L407" s="162"/>
      <c r="M407" s="162"/>
      <c r="N407" s="164" t="e">
        <f>AVERAGE(Calculations!D408:M408)</f>
        <v>#DIV/0!</v>
      </c>
      <c r="O407" s="164" t="e">
        <f>STDEV(Calculations!D408:M408)</f>
        <v>#DIV/0!</v>
      </c>
    </row>
    <row r="408" spans="1:15" ht="12.75">
      <c r="A408" s="98"/>
      <c r="B408" s="37">
        <f>IF('Gene Table'!E408="","blank",'Gene Table'!E408)</f>
        <v>41521</v>
      </c>
      <c r="C408" s="161" t="s">
        <v>93</v>
      </c>
      <c r="D408" s="162"/>
      <c r="E408" s="162"/>
      <c r="F408" s="162"/>
      <c r="G408" s="162"/>
      <c r="H408" s="162"/>
      <c r="I408" s="162"/>
      <c r="J408" s="162"/>
      <c r="K408" s="162"/>
      <c r="L408" s="162"/>
      <c r="M408" s="162"/>
      <c r="N408" s="164" t="e">
        <f>AVERAGE(Calculations!D409:M409)</f>
        <v>#DIV/0!</v>
      </c>
      <c r="O408" s="164" t="e">
        <f>STDEV(Calculations!D409:M409)</f>
        <v>#DIV/0!</v>
      </c>
    </row>
    <row r="409" spans="1:15" ht="12.75">
      <c r="A409" s="98"/>
      <c r="B409" s="37" t="str">
        <f>IF('Gene Table'!E409="","blank",'Gene Table'!E409)</f>
        <v>TLR9</v>
      </c>
      <c r="C409" s="161" t="s">
        <v>97</v>
      </c>
      <c r="D409" s="162"/>
      <c r="E409" s="162"/>
      <c r="F409" s="162"/>
      <c r="G409" s="162"/>
      <c r="H409" s="162"/>
      <c r="I409" s="162"/>
      <c r="J409" s="162"/>
      <c r="K409" s="162"/>
      <c r="L409" s="162"/>
      <c r="M409" s="162"/>
      <c r="N409" s="164" t="e">
        <f>AVERAGE(Calculations!D410:M410)</f>
        <v>#DIV/0!</v>
      </c>
      <c r="O409" s="164" t="e">
        <f>STDEV(Calculations!D410:M410)</f>
        <v>#DIV/0!</v>
      </c>
    </row>
    <row r="410" spans="1:15" ht="12.75">
      <c r="A410" s="98"/>
      <c r="B410" s="37" t="str">
        <f>IF('Gene Table'!E410="","blank",'Gene Table'!E410)</f>
        <v>PNMT</v>
      </c>
      <c r="C410" s="161" t="s">
        <v>101</v>
      </c>
      <c r="D410" s="162"/>
      <c r="E410" s="162"/>
      <c r="F410" s="162"/>
      <c r="G410" s="162"/>
      <c r="H410" s="162"/>
      <c r="I410" s="162"/>
      <c r="J410" s="162"/>
      <c r="K410" s="162"/>
      <c r="L410" s="162"/>
      <c r="M410" s="162"/>
      <c r="N410" s="164" t="e">
        <f>AVERAGE(Calculations!D411:M411)</f>
        <v>#DIV/0!</v>
      </c>
      <c r="O410" s="164" t="e">
        <f>STDEV(Calculations!D411:M411)</f>
        <v>#DIV/0!</v>
      </c>
    </row>
    <row r="411" spans="1:15" ht="12.75">
      <c r="A411" s="98"/>
      <c r="B411" s="37" t="str">
        <f>IF('Gene Table'!E411="","blank",'Gene Table'!E411)</f>
        <v>PLK1</v>
      </c>
      <c r="C411" s="161" t="s">
        <v>105</v>
      </c>
      <c r="D411" s="162"/>
      <c r="E411" s="162"/>
      <c r="F411" s="162"/>
      <c r="G411" s="162"/>
      <c r="H411" s="162"/>
      <c r="I411" s="162"/>
      <c r="J411" s="162"/>
      <c r="K411" s="162"/>
      <c r="L411" s="162"/>
      <c r="M411" s="162"/>
      <c r="N411" s="164" t="e">
        <f>AVERAGE(Calculations!D412:M412)</f>
        <v>#DIV/0!</v>
      </c>
      <c r="O411" s="164" t="e">
        <f>STDEV(Calculations!D412:M412)</f>
        <v>#DIV/0!</v>
      </c>
    </row>
    <row r="412" spans="1:15" ht="12.75">
      <c r="A412" s="98"/>
      <c r="B412" s="37" t="str">
        <f>IF('Gene Table'!E412="","blank",'Gene Table'!E412)</f>
        <v>PIK3CB</v>
      </c>
      <c r="C412" s="161" t="s">
        <v>109</v>
      </c>
      <c r="D412" s="162"/>
      <c r="E412" s="162"/>
      <c r="F412" s="162"/>
      <c r="G412" s="162"/>
      <c r="H412" s="162"/>
      <c r="I412" s="162"/>
      <c r="J412" s="162"/>
      <c r="K412" s="162"/>
      <c r="L412" s="162"/>
      <c r="M412" s="162"/>
      <c r="N412" s="164" t="e">
        <f>AVERAGE(Calculations!D413:M413)</f>
        <v>#DIV/0!</v>
      </c>
      <c r="O412" s="164" t="e">
        <f>STDEV(Calculations!D413:M413)</f>
        <v>#DIV/0!</v>
      </c>
    </row>
    <row r="413" spans="1:15" ht="12.75">
      <c r="A413" s="98"/>
      <c r="B413" s="37" t="str">
        <f>IF('Gene Table'!E413="","blank",'Gene Table'!E413)</f>
        <v>PGC</v>
      </c>
      <c r="C413" s="161" t="s">
        <v>113</v>
      </c>
      <c r="D413" s="162"/>
      <c r="E413" s="162"/>
      <c r="F413" s="162"/>
      <c r="G413" s="162"/>
      <c r="H413" s="162"/>
      <c r="I413" s="162"/>
      <c r="J413" s="162"/>
      <c r="K413" s="162"/>
      <c r="L413" s="162"/>
      <c r="M413" s="162"/>
      <c r="N413" s="164" t="e">
        <f>AVERAGE(Calculations!D414:M414)</f>
        <v>#DIV/0!</v>
      </c>
      <c r="O413" s="164" t="e">
        <f>STDEV(Calculations!D414:M414)</f>
        <v>#DIV/0!</v>
      </c>
    </row>
    <row r="414" spans="1:15" ht="12.75">
      <c r="A414" s="98"/>
      <c r="B414" s="37" t="str">
        <f>IF('Gene Table'!E414="","blank",'Gene Table'!E414)</f>
        <v>CRKRS</v>
      </c>
      <c r="C414" s="161" t="s">
        <v>117</v>
      </c>
      <c r="D414" s="162"/>
      <c r="E414" s="162"/>
      <c r="F414" s="162"/>
      <c r="G414" s="162"/>
      <c r="H414" s="162"/>
      <c r="I414" s="162"/>
      <c r="J414" s="162"/>
      <c r="K414" s="162"/>
      <c r="L414" s="162"/>
      <c r="M414" s="162"/>
      <c r="N414" s="164" t="e">
        <f>AVERAGE(Calculations!D415:M415)</f>
        <v>#DIV/0!</v>
      </c>
      <c r="O414" s="164" t="e">
        <f>STDEV(Calculations!D415:M415)</f>
        <v>#DIV/0!</v>
      </c>
    </row>
    <row r="415" spans="1:15" ht="12.75">
      <c r="A415" s="98"/>
      <c r="B415" s="37" t="str">
        <f>IF('Gene Table'!E415="","blank",'Gene Table'!E415)</f>
        <v>UIMC1</v>
      </c>
      <c r="C415" s="161" t="s">
        <v>121</v>
      </c>
      <c r="D415" s="162"/>
      <c r="E415" s="162"/>
      <c r="F415" s="162"/>
      <c r="G415" s="162"/>
      <c r="H415" s="162"/>
      <c r="I415" s="162"/>
      <c r="J415" s="162"/>
      <c r="K415" s="162"/>
      <c r="L415" s="162"/>
      <c r="M415" s="162"/>
      <c r="N415" s="164" t="e">
        <f>AVERAGE(Calculations!D416:M416)</f>
        <v>#DIV/0!</v>
      </c>
      <c r="O415" s="164" t="e">
        <f>STDEV(Calculations!D416:M416)</f>
        <v>#DIV/0!</v>
      </c>
    </row>
    <row r="416" spans="1:15" ht="12.75">
      <c r="A416" s="98"/>
      <c r="B416" s="37" t="str">
        <f>IF('Gene Table'!E416="","blank",'Gene Table'!E416)</f>
        <v>HSD17B7</v>
      </c>
      <c r="C416" s="161" t="s">
        <v>125</v>
      </c>
      <c r="D416" s="162"/>
      <c r="E416" s="162"/>
      <c r="F416" s="162"/>
      <c r="G416" s="162"/>
      <c r="H416" s="162"/>
      <c r="I416" s="162"/>
      <c r="J416" s="162"/>
      <c r="K416" s="162"/>
      <c r="L416" s="162"/>
      <c r="M416" s="162"/>
      <c r="N416" s="164" t="e">
        <f>AVERAGE(Calculations!D417:M417)</f>
        <v>#DIV/0!</v>
      </c>
      <c r="O416" s="164" t="e">
        <f>STDEV(Calculations!D417:M417)</f>
        <v>#DIV/0!</v>
      </c>
    </row>
    <row r="417" spans="1:15" ht="12.75">
      <c r="A417" s="98"/>
      <c r="B417" s="37" t="str">
        <f>IF('Gene Table'!E417="","blank",'Gene Table'!E417)</f>
        <v>REV1</v>
      </c>
      <c r="C417" s="161" t="s">
        <v>129</v>
      </c>
      <c r="D417" s="162"/>
      <c r="E417" s="162"/>
      <c r="F417" s="162"/>
      <c r="G417" s="162"/>
      <c r="H417" s="162"/>
      <c r="I417" s="162"/>
      <c r="J417" s="162"/>
      <c r="K417" s="162"/>
      <c r="L417" s="162"/>
      <c r="M417" s="162"/>
      <c r="N417" s="164" t="e">
        <f>AVERAGE(Calculations!D418:M418)</f>
        <v>#DIV/0!</v>
      </c>
      <c r="O417" s="164" t="e">
        <f>STDEV(Calculations!D418:M418)</f>
        <v>#DIV/0!</v>
      </c>
    </row>
    <row r="418" spans="1:15" ht="12.75">
      <c r="A418" s="98"/>
      <c r="B418" s="37" t="str">
        <f>IF('Gene Table'!E418="","blank",'Gene Table'!E418)</f>
        <v>TUBD1</v>
      </c>
      <c r="C418" s="161" t="s">
        <v>133</v>
      </c>
      <c r="D418" s="162"/>
      <c r="E418" s="162"/>
      <c r="F418" s="162"/>
      <c r="G418" s="162"/>
      <c r="H418" s="162"/>
      <c r="I418" s="162"/>
      <c r="J418" s="162"/>
      <c r="K418" s="162"/>
      <c r="L418" s="162"/>
      <c r="M418" s="162"/>
      <c r="N418" s="164" t="e">
        <f>AVERAGE(Calculations!D419:M419)</f>
        <v>#DIV/0!</v>
      </c>
      <c r="O418" s="164" t="e">
        <f>STDEV(Calculations!D419:M419)</f>
        <v>#DIV/0!</v>
      </c>
    </row>
    <row r="419" spans="1:15" ht="12.75">
      <c r="A419" s="98"/>
      <c r="B419" s="37" t="str">
        <f>IF('Gene Table'!E419="","blank",'Gene Table'!E419)</f>
        <v>SLC45A2</v>
      </c>
      <c r="C419" s="161" t="s">
        <v>137</v>
      </c>
      <c r="D419" s="162"/>
      <c r="E419" s="162"/>
      <c r="F419" s="162"/>
      <c r="G419" s="162"/>
      <c r="H419" s="162"/>
      <c r="I419" s="162"/>
      <c r="J419" s="162"/>
      <c r="K419" s="162"/>
      <c r="L419" s="162"/>
      <c r="M419" s="162"/>
      <c r="N419" s="164" t="e">
        <f>AVERAGE(Calculations!D420:M420)</f>
        <v>#DIV/0!</v>
      </c>
      <c r="O419" s="164" t="e">
        <f>STDEV(Calculations!D420:M420)</f>
        <v>#DIV/0!</v>
      </c>
    </row>
    <row r="420" spans="1:15" ht="12.75">
      <c r="A420" s="98"/>
      <c r="B420" s="37" t="str">
        <f>IF('Gene Table'!E420="","blank",'Gene Table'!E420)</f>
        <v>HSD17B12</v>
      </c>
      <c r="C420" s="161" t="s">
        <v>141</v>
      </c>
      <c r="D420" s="162"/>
      <c r="E420" s="162"/>
      <c r="F420" s="162"/>
      <c r="G420" s="162"/>
      <c r="H420" s="162"/>
      <c r="I420" s="162"/>
      <c r="J420" s="162"/>
      <c r="K420" s="162"/>
      <c r="L420" s="162"/>
      <c r="M420" s="162"/>
      <c r="N420" s="164" t="e">
        <f>AVERAGE(Calculations!D421:M421)</f>
        <v>#DIV/0!</v>
      </c>
      <c r="O420" s="164" t="e">
        <f>STDEV(Calculations!D421:M421)</f>
        <v>#DIV/0!</v>
      </c>
    </row>
    <row r="421" spans="1:15" ht="12.75">
      <c r="A421" s="98"/>
      <c r="B421" s="37" t="str">
        <f>IF('Gene Table'!E421="","blank",'Gene Table'!E421)</f>
        <v>PCNA</v>
      </c>
      <c r="C421" s="161" t="s">
        <v>145</v>
      </c>
      <c r="D421" s="162"/>
      <c r="E421" s="162"/>
      <c r="F421" s="162"/>
      <c r="G421" s="162"/>
      <c r="H421" s="162"/>
      <c r="I421" s="162"/>
      <c r="J421" s="162"/>
      <c r="K421" s="162"/>
      <c r="L421" s="162"/>
      <c r="M421" s="162"/>
      <c r="N421" s="164" t="e">
        <f>AVERAGE(Calculations!D422:M422)</f>
        <v>#DIV/0!</v>
      </c>
      <c r="O421" s="164" t="e">
        <f>STDEV(Calculations!D422:M422)</f>
        <v>#DIV/0!</v>
      </c>
    </row>
    <row r="422" spans="1:15" ht="12.75">
      <c r="A422" s="98"/>
      <c r="B422" s="37" t="str">
        <f>IF('Gene Table'!E422="","blank",'Gene Table'!E422)</f>
        <v>SH3GLB1</v>
      </c>
      <c r="C422" s="161" t="s">
        <v>149</v>
      </c>
      <c r="D422" s="162"/>
      <c r="E422" s="162"/>
      <c r="F422" s="162"/>
      <c r="G422" s="162"/>
      <c r="H422" s="162"/>
      <c r="I422" s="162"/>
      <c r="J422" s="162"/>
      <c r="K422" s="162"/>
      <c r="L422" s="162"/>
      <c r="M422" s="162"/>
      <c r="N422" s="164" t="e">
        <f>AVERAGE(Calculations!D423:M423)</f>
        <v>#DIV/0!</v>
      </c>
      <c r="O422" s="164" t="e">
        <f>STDEV(Calculations!D423:M423)</f>
        <v>#DIV/0!</v>
      </c>
    </row>
    <row r="423" spans="1:15" ht="12.75">
      <c r="A423" s="98"/>
      <c r="B423" s="37" t="str">
        <f>IF('Gene Table'!E423="","blank",'Gene Table'!E423)</f>
        <v>MLXIPL</v>
      </c>
      <c r="C423" s="161" t="s">
        <v>153</v>
      </c>
      <c r="D423" s="162"/>
      <c r="E423" s="162"/>
      <c r="F423" s="162"/>
      <c r="G423" s="162"/>
      <c r="H423" s="162"/>
      <c r="I423" s="162"/>
      <c r="J423" s="162"/>
      <c r="K423" s="162"/>
      <c r="L423" s="162"/>
      <c r="M423" s="162"/>
      <c r="N423" s="164" t="e">
        <f>AVERAGE(Calculations!D424:M424)</f>
        <v>#DIV/0!</v>
      </c>
      <c r="O423" s="164" t="e">
        <f>STDEV(Calculations!D424:M424)</f>
        <v>#DIV/0!</v>
      </c>
    </row>
    <row r="424" spans="1:15" ht="12.75">
      <c r="A424" s="98"/>
      <c r="B424" s="37" t="str">
        <f>IF('Gene Table'!E424="","blank",'Gene Table'!E424)</f>
        <v>GMNN</v>
      </c>
      <c r="C424" s="161" t="s">
        <v>157</v>
      </c>
      <c r="D424" s="162"/>
      <c r="E424" s="162"/>
      <c r="F424" s="162"/>
      <c r="G424" s="162"/>
      <c r="H424" s="162"/>
      <c r="I424" s="162"/>
      <c r="J424" s="162"/>
      <c r="K424" s="162"/>
      <c r="L424" s="162"/>
      <c r="M424" s="162"/>
      <c r="N424" s="164" t="e">
        <f>AVERAGE(Calculations!D425:M425)</f>
        <v>#DIV/0!</v>
      </c>
      <c r="O424" s="164" t="e">
        <f>STDEV(Calculations!D425:M425)</f>
        <v>#DIV/0!</v>
      </c>
    </row>
    <row r="425" spans="1:15" ht="12.75">
      <c r="A425" s="98"/>
      <c r="B425" s="37" t="str">
        <f>IF('Gene Table'!E425="","blank",'Gene Table'!E425)</f>
        <v>ODC1</v>
      </c>
      <c r="C425" s="161" t="s">
        <v>161</v>
      </c>
      <c r="D425" s="162"/>
      <c r="E425" s="162"/>
      <c r="F425" s="162"/>
      <c r="G425" s="162"/>
      <c r="H425" s="162"/>
      <c r="I425" s="162"/>
      <c r="J425" s="162"/>
      <c r="K425" s="162"/>
      <c r="L425" s="162"/>
      <c r="M425" s="162"/>
      <c r="N425" s="164" t="e">
        <f>AVERAGE(Calculations!D426:M426)</f>
        <v>#DIV/0!</v>
      </c>
      <c r="O425" s="164" t="e">
        <f>STDEV(Calculations!D426:M426)</f>
        <v>#DIV/0!</v>
      </c>
    </row>
    <row r="426" spans="1:15" ht="12.75">
      <c r="A426" s="98"/>
      <c r="B426" s="37" t="str">
        <f>IF('Gene Table'!E426="","blank",'Gene Table'!E426)</f>
        <v>NFKB1</v>
      </c>
      <c r="C426" s="161" t="s">
        <v>165</v>
      </c>
      <c r="D426" s="162"/>
      <c r="E426" s="162"/>
      <c r="F426" s="162"/>
      <c r="G426" s="162"/>
      <c r="H426" s="162"/>
      <c r="I426" s="162"/>
      <c r="J426" s="162"/>
      <c r="K426" s="162"/>
      <c r="L426" s="162"/>
      <c r="M426" s="162"/>
      <c r="N426" s="164" t="e">
        <f>AVERAGE(Calculations!D427:M427)</f>
        <v>#DIV/0!</v>
      </c>
      <c r="O426" s="164" t="e">
        <f>STDEV(Calculations!D427:M427)</f>
        <v>#DIV/0!</v>
      </c>
    </row>
    <row r="427" spans="1:15" ht="12.75">
      <c r="A427" s="98"/>
      <c r="B427" s="37" t="str">
        <f>IF('Gene Table'!E427="","blank",'Gene Table'!E427)</f>
        <v>NEK2</v>
      </c>
      <c r="C427" s="161" t="s">
        <v>169</v>
      </c>
      <c r="D427" s="162"/>
      <c r="E427" s="162"/>
      <c r="F427" s="162"/>
      <c r="G427" s="162"/>
      <c r="H427" s="162"/>
      <c r="I427" s="162"/>
      <c r="J427" s="162"/>
      <c r="K427" s="162"/>
      <c r="L427" s="162"/>
      <c r="M427" s="162"/>
      <c r="N427" s="164" t="e">
        <f>AVERAGE(Calculations!D428:M428)</f>
        <v>#DIV/0!</v>
      </c>
      <c r="O427" s="164" t="e">
        <f>STDEV(Calculations!D428:M428)</f>
        <v>#DIV/0!</v>
      </c>
    </row>
    <row r="428" spans="1:15" ht="12.75">
      <c r="A428" s="98"/>
      <c r="B428" s="37" t="str">
        <f>IF('Gene Table'!E428="","blank",'Gene Table'!E428)</f>
        <v>NCF4</v>
      </c>
      <c r="C428" s="161" t="s">
        <v>173</v>
      </c>
      <c r="D428" s="162"/>
      <c r="E428" s="162"/>
      <c r="F428" s="162"/>
      <c r="G428" s="162"/>
      <c r="H428" s="162"/>
      <c r="I428" s="162"/>
      <c r="J428" s="162"/>
      <c r="K428" s="162"/>
      <c r="L428" s="162"/>
      <c r="M428" s="162"/>
      <c r="N428" s="164" t="e">
        <f>AVERAGE(Calculations!D429:M429)</f>
        <v>#DIV/0!</v>
      </c>
      <c r="O428" s="164" t="e">
        <f>STDEV(Calculations!D429:M429)</f>
        <v>#DIV/0!</v>
      </c>
    </row>
    <row r="429" spans="1:15" ht="12.75">
      <c r="A429" s="98"/>
      <c r="B429" s="37" t="str">
        <f>IF('Gene Table'!E429="","blank",'Gene Table'!E429)</f>
        <v>NCF2</v>
      </c>
      <c r="C429" s="161" t="s">
        <v>177</v>
      </c>
      <c r="D429" s="162"/>
      <c r="E429" s="162"/>
      <c r="F429" s="162"/>
      <c r="G429" s="162"/>
      <c r="H429" s="162"/>
      <c r="I429" s="162"/>
      <c r="J429" s="162"/>
      <c r="K429" s="162"/>
      <c r="L429" s="162"/>
      <c r="M429" s="162"/>
      <c r="N429" s="164" t="e">
        <f>AVERAGE(Calculations!D430:M430)</f>
        <v>#DIV/0!</v>
      </c>
      <c r="O429" s="164" t="e">
        <f>STDEV(Calculations!D430:M430)</f>
        <v>#DIV/0!</v>
      </c>
    </row>
    <row r="430" spans="1:15" ht="12.75">
      <c r="A430" s="98"/>
      <c r="B430" s="37" t="str">
        <f>IF('Gene Table'!E430="","blank",'Gene Table'!E430)</f>
        <v>MYT1</v>
      </c>
      <c r="C430" s="161" t="s">
        <v>181</v>
      </c>
      <c r="D430" s="162"/>
      <c r="E430" s="162"/>
      <c r="F430" s="162"/>
      <c r="G430" s="162"/>
      <c r="H430" s="162"/>
      <c r="I430" s="162"/>
      <c r="J430" s="162"/>
      <c r="K430" s="162"/>
      <c r="L430" s="162"/>
      <c r="M430" s="162"/>
      <c r="N430" s="164" t="e">
        <f>AVERAGE(Calculations!D431:M431)</f>
        <v>#DIV/0!</v>
      </c>
      <c r="O430" s="164" t="e">
        <f>STDEV(Calculations!D431:M431)</f>
        <v>#DIV/0!</v>
      </c>
    </row>
    <row r="431" spans="1:15" ht="12.75">
      <c r="A431" s="98"/>
      <c r="B431" s="37" t="str">
        <f>IF('Gene Table'!E431="","blank",'Gene Table'!E431)</f>
        <v>MSH3</v>
      </c>
      <c r="C431" s="161" t="s">
        <v>185</v>
      </c>
      <c r="D431" s="162"/>
      <c r="E431" s="162"/>
      <c r="F431" s="162"/>
      <c r="G431" s="162"/>
      <c r="H431" s="162"/>
      <c r="I431" s="162"/>
      <c r="J431" s="162"/>
      <c r="K431" s="162"/>
      <c r="L431" s="162"/>
      <c r="M431" s="162"/>
      <c r="N431" s="164" t="e">
        <f>AVERAGE(Calculations!D432:M432)</f>
        <v>#DIV/0!</v>
      </c>
      <c r="O431" s="164" t="e">
        <f>STDEV(Calculations!D432:M432)</f>
        <v>#DIV/0!</v>
      </c>
    </row>
    <row r="432" spans="1:15" ht="12.75">
      <c r="A432" s="98"/>
      <c r="B432" s="37" t="str">
        <f>IF('Gene Table'!E432="","blank",'Gene Table'!E432)</f>
        <v>MSH2</v>
      </c>
      <c r="C432" s="161" t="s">
        <v>189</v>
      </c>
      <c r="D432" s="162"/>
      <c r="E432" s="162"/>
      <c r="F432" s="162"/>
      <c r="G432" s="162"/>
      <c r="H432" s="162"/>
      <c r="I432" s="162"/>
      <c r="J432" s="162"/>
      <c r="K432" s="162"/>
      <c r="L432" s="162"/>
      <c r="M432" s="162"/>
      <c r="N432" s="164" t="e">
        <f>AVERAGE(Calculations!D433:M433)</f>
        <v>#DIV/0!</v>
      </c>
      <c r="O432" s="164" t="e">
        <f>STDEV(Calculations!D433:M433)</f>
        <v>#DIV/0!</v>
      </c>
    </row>
    <row r="433" spans="1:15" ht="12.75">
      <c r="A433" s="98"/>
      <c r="B433" s="37" t="str">
        <f>IF('Gene Table'!E433="","blank",'Gene Table'!E433)</f>
        <v>MPG</v>
      </c>
      <c r="C433" s="161" t="s">
        <v>193</v>
      </c>
      <c r="D433" s="162"/>
      <c r="E433" s="162"/>
      <c r="F433" s="162"/>
      <c r="G433" s="162"/>
      <c r="H433" s="162"/>
      <c r="I433" s="162"/>
      <c r="J433" s="162"/>
      <c r="K433" s="162"/>
      <c r="L433" s="162"/>
      <c r="M433" s="162"/>
      <c r="N433" s="164" t="e">
        <f>AVERAGE(Calculations!D434:M434)</f>
        <v>#DIV/0!</v>
      </c>
      <c r="O433" s="164" t="e">
        <f>STDEV(Calculations!D434:M434)</f>
        <v>#DIV/0!</v>
      </c>
    </row>
    <row r="434" spans="1:15" ht="12.75">
      <c r="A434" s="98"/>
      <c r="B434" s="37" t="str">
        <f>IF('Gene Table'!E434="","blank",'Gene Table'!E434)</f>
        <v>MMP12</v>
      </c>
      <c r="C434" s="161" t="s">
        <v>197</v>
      </c>
      <c r="D434" s="162"/>
      <c r="E434" s="162"/>
      <c r="F434" s="162"/>
      <c r="G434" s="162"/>
      <c r="H434" s="162"/>
      <c r="I434" s="162"/>
      <c r="J434" s="162"/>
      <c r="K434" s="162"/>
      <c r="L434" s="162"/>
      <c r="M434" s="162"/>
      <c r="N434" s="164" t="e">
        <f>AVERAGE(Calculations!D435:M435)</f>
        <v>#DIV/0!</v>
      </c>
      <c r="O434" s="164" t="e">
        <f>STDEV(Calculations!D435:M435)</f>
        <v>#DIV/0!</v>
      </c>
    </row>
    <row r="435" spans="1:15" ht="12.75">
      <c r="A435" s="98"/>
      <c r="B435" s="37" t="str">
        <f>IF('Gene Table'!E435="","blank",'Gene Table'!E435)</f>
        <v>KITLG</v>
      </c>
      <c r="C435" s="161" t="s">
        <v>201</v>
      </c>
      <c r="D435" s="162"/>
      <c r="E435" s="162"/>
      <c r="F435" s="162"/>
      <c r="G435" s="162"/>
      <c r="H435" s="162"/>
      <c r="I435" s="162"/>
      <c r="J435" s="162"/>
      <c r="K435" s="162"/>
      <c r="L435" s="162"/>
      <c r="M435" s="162"/>
      <c r="N435" s="164" t="e">
        <f>AVERAGE(Calculations!D436:M436)</f>
        <v>#DIV/0!</v>
      </c>
      <c r="O435" s="164" t="e">
        <f>STDEV(Calculations!D436:M436)</f>
        <v>#DIV/0!</v>
      </c>
    </row>
    <row r="436" spans="1:15" ht="12.75">
      <c r="A436" s="98"/>
      <c r="B436" s="37" t="str">
        <f>IF('Gene Table'!E436="","blank",'Gene Table'!E436)</f>
        <v>MDM4</v>
      </c>
      <c r="C436" s="161" t="s">
        <v>205</v>
      </c>
      <c r="D436" s="162"/>
      <c r="E436" s="162"/>
      <c r="F436" s="162"/>
      <c r="G436" s="162"/>
      <c r="H436" s="162"/>
      <c r="I436" s="162"/>
      <c r="J436" s="162"/>
      <c r="K436" s="162"/>
      <c r="L436" s="162"/>
      <c r="M436" s="162"/>
      <c r="N436" s="164" t="e">
        <f>AVERAGE(Calculations!D437:M437)</f>
        <v>#DIV/0!</v>
      </c>
      <c r="O436" s="164" t="e">
        <f>STDEV(Calculations!D437:M437)</f>
        <v>#DIV/0!</v>
      </c>
    </row>
    <row r="437" spans="1:15" ht="12.75">
      <c r="A437" s="98"/>
      <c r="B437" s="37" t="str">
        <f>IF('Gene Table'!E437="","blank",'Gene Table'!E437)</f>
        <v>MBP</v>
      </c>
      <c r="C437" s="161" t="s">
        <v>209</v>
      </c>
      <c r="D437" s="162"/>
      <c r="E437" s="162"/>
      <c r="F437" s="162"/>
      <c r="G437" s="162"/>
      <c r="H437" s="162"/>
      <c r="I437" s="162"/>
      <c r="J437" s="162"/>
      <c r="K437" s="162"/>
      <c r="L437" s="162"/>
      <c r="M437" s="162"/>
      <c r="N437" s="164" t="e">
        <f>AVERAGE(Calculations!D438:M438)</f>
        <v>#DIV/0!</v>
      </c>
      <c r="O437" s="164" t="e">
        <f>STDEV(Calculations!D438:M438)</f>
        <v>#DIV/0!</v>
      </c>
    </row>
    <row r="438" spans="1:15" ht="12.75">
      <c r="A438" s="98"/>
      <c r="B438" s="37" t="str">
        <f>IF('Gene Table'!E438="","blank",'Gene Table'!E438)</f>
        <v>MAT2A</v>
      </c>
      <c r="C438" s="161" t="s">
        <v>213</v>
      </c>
      <c r="D438" s="162"/>
      <c r="E438" s="162"/>
      <c r="F438" s="162"/>
      <c r="G438" s="162"/>
      <c r="H438" s="162"/>
      <c r="I438" s="162"/>
      <c r="J438" s="162"/>
      <c r="K438" s="162"/>
      <c r="L438" s="162"/>
      <c r="M438" s="162"/>
      <c r="N438" s="164" t="e">
        <f>AVERAGE(Calculations!D439:M439)</f>
        <v>#DIV/0!</v>
      </c>
      <c r="O438" s="164" t="e">
        <f>STDEV(Calculations!D439:M439)</f>
        <v>#DIV/0!</v>
      </c>
    </row>
    <row r="439" spans="1:15" ht="12.75">
      <c r="A439" s="98"/>
      <c r="B439" s="37" t="str">
        <f>IF('Gene Table'!E439="","blank",'Gene Table'!E439)</f>
        <v>SMAD7</v>
      </c>
      <c r="C439" s="161" t="s">
        <v>217</v>
      </c>
      <c r="D439" s="162"/>
      <c r="E439" s="162"/>
      <c r="F439" s="162"/>
      <c r="G439" s="162"/>
      <c r="H439" s="162"/>
      <c r="I439" s="162"/>
      <c r="J439" s="162"/>
      <c r="K439" s="162"/>
      <c r="L439" s="162"/>
      <c r="M439" s="162"/>
      <c r="N439" s="164" t="e">
        <f>AVERAGE(Calculations!D440:M440)</f>
        <v>#DIV/0!</v>
      </c>
      <c r="O439" s="164" t="e">
        <f>STDEV(Calculations!D440:M440)</f>
        <v>#DIV/0!</v>
      </c>
    </row>
    <row r="440" spans="1:15" ht="12.75">
      <c r="A440" s="98"/>
      <c r="B440" s="37" t="str">
        <f>IF('Gene Table'!E440="","blank",'Gene Table'!E440)</f>
        <v>LRP1</v>
      </c>
      <c r="C440" s="161" t="s">
        <v>221</v>
      </c>
      <c r="D440" s="162"/>
      <c r="E440" s="162"/>
      <c r="F440" s="162"/>
      <c r="G440" s="162"/>
      <c r="H440" s="162"/>
      <c r="I440" s="162"/>
      <c r="J440" s="162"/>
      <c r="K440" s="162"/>
      <c r="L440" s="162"/>
      <c r="M440" s="162"/>
      <c r="N440" s="164" t="e">
        <f>AVERAGE(Calculations!D441:M441)</f>
        <v>#DIV/0!</v>
      </c>
      <c r="O440" s="164" t="e">
        <f>STDEV(Calculations!D441:M441)</f>
        <v>#DIV/0!</v>
      </c>
    </row>
    <row r="441" spans="1:15" ht="12.75">
      <c r="A441" s="98"/>
      <c r="B441" s="37" t="str">
        <f>IF('Gene Table'!E441="","blank",'Gene Table'!E441)</f>
        <v>LPL</v>
      </c>
      <c r="C441" s="161" t="s">
        <v>225</v>
      </c>
      <c r="D441" s="162"/>
      <c r="E441" s="162"/>
      <c r="F441" s="162"/>
      <c r="G441" s="162"/>
      <c r="H441" s="162"/>
      <c r="I441" s="162"/>
      <c r="J441" s="162"/>
      <c r="K441" s="162"/>
      <c r="L441" s="162"/>
      <c r="M441" s="162"/>
      <c r="N441" s="164" t="e">
        <f>AVERAGE(Calculations!D442:M442)</f>
        <v>#DIV/0!</v>
      </c>
      <c r="O441" s="164" t="e">
        <f>STDEV(Calculations!D442:M442)</f>
        <v>#DIV/0!</v>
      </c>
    </row>
    <row r="442" spans="1:15" ht="12.75">
      <c r="A442" s="98"/>
      <c r="B442" s="37" t="str">
        <f>IF('Gene Table'!E442="","blank",'Gene Table'!E442)</f>
        <v>RHOC</v>
      </c>
      <c r="C442" s="161" t="s">
        <v>229</v>
      </c>
      <c r="D442" s="162"/>
      <c r="E442" s="162"/>
      <c r="F442" s="162"/>
      <c r="G442" s="162"/>
      <c r="H442" s="162"/>
      <c r="I442" s="162"/>
      <c r="J442" s="162"/>
      <c r="K442" s="162"/>
      <c r="L442" s="162"/>
      <c r="M442" s="162"/>
      <c r="N442" s="164" t="e">
        <f>AVERAGE(Calculations!D443:M443)</f>
        <v>#DIV/0!</v>
      </c>
      <c r="O442" s="164" t="e">
        <f>STDEV(Calculations!D443:M443)</f>
        <v>#DIV/0!</v>
      </c>
    </row>
    <row r="443" spans="1:15" ht="12.75">
      <c r="A443" s="98"/>
      <c r="B443" s="37" t="str">
        <f>IF('Gene Table'!E443="","blank",'Gene Table'!E443)</f>
        <v>YPEL2</v>
      </c>
      <c r="C443" s="161" t="s">
        <v>233</v>
      </c>
      <c r="D443" s="162"/>
      <c r="E443" s="162"/>
      <c r="F443" s="162"/>
      <c r="G443" s="162"/>
      <c r="H443" s="162"/>
      <c r="I443" s="162"/>
      <c r="J443" s="162"/>
      <c r="K443" s="162"/>
      <c r="L443" s="162"/>
      <c r="M443" s="162"/>
      <c r="N443" s="164" t="e">
        <f>AVERAGE(Calculations!D444:M444)</f>
        <v>#DIV/0!</v>
      </c>
      <c r="O443" s="164" t="e">
        <f>STDEV(Calculations!D444:M444)</f>
        <v>#DIV/0!</v>
      </c>
    </row>
    <row r="444" spans="1:15" ht="12.75">
      <c r="A444" s="98"/>
      <c r="B444" s="37" t="str">
        <f>IF('Gene Table'!E444="","blank",'Gene Table'!E444)</f>
        <v>KPNB1</v>
      </c>
      <c r="C444" s="161" t="s">
        <v>237</v>
      </c>
      <c r="D444" s="162"/>
      <c r="E444" s="162"/>
      <c r="F444" s="162"/>
      <c r="G444" s="162"/>
      <c r="H444" s="162"/>
      <c r="I444" s="162"/>
      <c r="J444" s="162"/>
      <c r="K444" s="162"/>
      <c r="L444" s="162"/>
      <c r="M444" s="162"/>
      <c r="N444" s="164" t="e">
        <f>AVERAGE(Calculations!D445:M445)</f>
        <v>#DIV/0!</v>
      </c>
      <c r="O444" s="164" t="e">
        <f>STDEV(Calculations!D445:M445)</f>
        <v>#DIV/0!</v>
      </c>
    </row>
    <row r="445" spans="1:15" ht="12.75">
      <c r="A445" s="98"/>
      <c r="B445" s="37" t="str">
        <f>IF('Gene Table'!E445="","blank",'Gene Table'!E445)</f>
        <v>KLKB1</v>
      </c>
      <c r="C445" s="161" t="s">
        <v>241</v>
      </c>
      <c r="D445" s="162"/>
      <c r="E445" s="162"/>
      <c r="F445" s="162"/>
      <c r="G445" s="162"/>
      <c r="H445" s="162"/>
      <c r="I445" s="162"/>
      <c r="J445" s="162"/>
      <c r="K445" s="162"/>
      <c r="L445" s="162"/>
      <c r="M445" s="162"/>
      <c r="N445" s="164" t="e">
        <f>AVERAGE(Calculations!D446:M446)</f>
        <v>#DIV/0!</v>
      </c>
      <c r="O445" s="164" t="e">
        <f>STDEV(Calculations!D446:M446)</f>
        <v>#DIV/0!</v>
      </c>
    </row>
    <row r="446" spans="1:15" ht="12.75">
      <c r="A446" s="98"/>
      <c r="B446" s="37" t="str">
        <f>IF('Gene Table'!E446="","blank",'Gene Table'!E446)</f>
        <v>KISS1</v>
      </c>
      <c r="C446" s="161" t="s">
        <v>245</v>
      </c>
      <c r="D446" s="162"/>
      <c r="E446" s="162"/>
      <c r="F446" s="162"/>
      <c r="G446" s="162"/>
      <c r="H446" s="162"/>
      <c r="I446" s="162"/>
      <c r="J446" s="162"/>
      <c r="K446" s="162"/>
      <c r="L446" s="162"/>
      <c r="M446" s="162"/>
      <c r="N446" s="164" t="e">
        <f>AVERAGE(Calculations!D447:M447)</f>
        <v>#DIV/0!</v>
      </c>
      <c r="O446" s="164" t="e">
        <f>STDEV(Calculations!D447:M447)</f>
        <v>#DIV/0!</v>
      </c>
    </row>
    <row r="447" spans="1:15" ht="12.75">
      <c r="A447" s="98"/>
      <c r="B447" s="37" t="str">
        <f>IF('Gene Table'!E447="","blank",'Gene Table'!E447)</f>
        <v>JUN</v>
      </c>
      <c r="C447" s="161" t="s">
        <v>249</v>
      </c>
      <c r="D447" s="162"/>
      <c r="E447" s="162"/>
      <c r="F447" s="162"/>
      <c r="G447" s="162"/>
      <c r="H447" s="162"/>
      <c r="I447" s="162"/>
      <c r="J447" s="162"/>
      <c r="K447" s="162"/>
      <c r="L447" s="162"/>
      <c r="M447" s="162"/>
      <c r="N447" s="164" t="e">
        <f>AVERAGE(Calculations!D448:M448)</f>
        <v>#DIV/0!</v>
      </c>
      <c r="O447" s="164" t="e">
        <f>STDEV(Calculations!D448:M448)</f>
        <v>#DIV/0!</v>
      </c>
    </row>
    <row r="448" spans="1:15" ht="12.75">
      <c r="A448" s="98"/>
      <c r="B448" s="37" t="str">
        <f>IF('Gene Table'!E448="","blank",'Gene Table'!E448)</f>
        <v>ITGB5</v>
      </c>
      <c r="C448" s="161" t="s">
        <v>253</v>
      </c>
      <c r="D448" s="162"/>
      <c r="E448" s="162"/>
      <c r="F448" s="162"/>
      <c r="G448" s="162"/>
      <c r="H448" s="162"/>
      <c r="I448" s="162"/>
      <c r="J448" s="162"/>
      <c r="K448" s="162"/>
      <c r="L448" s="162"/>
      <c r="M448" s="162"/>
      <c r="N448" s="164" t="e">
        <f>AVERAGE(Calculations!D449:M449)</f>
        <v>#DIV/0!</v>
      </c>
      <c r="O448" s="164" t="e">
        <f>STDEV(Calculations!D449:M449)</f>
        <v>#DIV/0!</v>
      </c>
    </row>
    <row r="449" spans="1:15" ht="12.75">
      <c r="A449" s="98"/>
      <c r="B449" s="37" t="str">
        <f>IF('Gene Table'!E449="","blank",'Gene Table'!E449)</f>
        <v>ITGAV</v>
      </c>
      <c r="C449" s="161" t="s">
        <v>257</v>
      </c>
      <c r="D449" s="162"/>
      <c r="E449" s="162"/>
      <c r="F449" s="162"/>
      <c r="G449" s="162"/>
      <c r="H449" s="162"/>
      <c r="I449" s="162"/>
      <c r="J449" s="162"/>
      <c r="K449" s="162"/>
      <c r="L449" s="162"/>
      <c r="M449" s="162"/>
      <c r="N449" s="164" t="e">
        <f>AVERAGE(Calculations!D450:M450)</f>
        <v>#DIV/0!</v>
      </c>
      <c r="O449" s="164" t="e">
        <f>STDEV(Calculations!D450:M450)</f>
        <v>#DIV/0!</v>
      </c>
    </row>
    <row r="450" spans="1:15" ht="12.75">
      <c r="A450" s="98"/>
      <c r="B450" s="37" t="str">
        <f>IF('Gene Table'!E450="","blank",'Gene Table'!E450)</f>
        <v>ITGA6</v>
      </c>
      <c r="C450" s="161" t="s">
        <v>261</v>
      </c>
      <c r="D450" s="162"/>
      <c r="E450" s="162"/>
      <c r="F450" s="162"/>
      <c r="G450" s="162"/>
      <c r="H450" s="162"/>
      <c r="I450" s="162"/>
      <c r="J450" s="162"/>
      <c r="K450" s="162"/>
      <c r="L450" s="162"/>
      <c r="M450" s="162"/>
      <c r="N450" s="164" t="e">
        <f>AVERAGE(Calculations!D451:M451)</f>
        <v>#DIV/0!</v>
      </c>
      <c r="O450" s="164" t="e">
        <f>STDEV(Calculations!D451:M451)</f>
        <v>#DIV/0!</v>
      </c>
    </row>
    <row r="451" spans="1:15" ht="12.75">
      <c r="A451" s="98"/>
      <c r="B451" s="37" t="str">
        <f>IF('Gene Table'!E451="","blank",'Gene Table'!E451)</f>
        <v>INSR</v>
      </c>
      <c r="C451" s="161" t="s">
        <v>265</v>
      </c>
      <c r="D451" s="162"/>
      <c r="E451" s="162"/>
      <c r="F451" s="162"/>
      <c r="G451" s="162"/>
      <c r="H451" s="162"/>
      <c r="I451" s="162"/>
      <c r="J451" s="162"/>
      <c r="K451" s="162"/>
      <c r="L451" s="162"/>
      <c r="M451" s="162"/>
      <c r="N451" s="164" t="e">
        <f>AVERAGE(Calculations!D452:M452)</f>
        <v>#DIV/0!</v>
      </c>
      <c r="O451" s="164" t="e">
        <f>STDEV(Calculations!D452:M452)</f>
        <v>#DIV/0!</v>
      </c>
    </row>
    <row r="452" spans="1:15" ht="12.75">
      <c r="A452" s="98"/>
      <c r="B452" s="37" t="str">
        <f>IF('Gene Table'!E452="","blank",'Gene Table'!E452)</f>
        <v>INS</v>
      </c>
      <c r="C452" s="161" t="s">
        <v>269</v>
      </c>
      <c r="D452" s="162"/>
      <c r="E452" s="162"/>
      <c r="F452" s="162"/>
      <c r="G452" s="162"/>
      <c r="H452" s="162"/>
      <c r="I452" s="162"/>
      <c r="J452" s="162"/>
      <c r="K452" s="162"/>
      <c r="L452" s="162"/>
      <c r="M452" s="162"/>
      <c r="N452" s="164" t="e">
        <f>AVERAGE(Calculations!D453:M453)</f>
        <v>#DIV/0!</v>
      </c>
      <c r="O452" s="164" t="e">
        <f>STDEV(Calculations!D453:M453)</f>
        <v>#DIV/0!</v>
      </c>
    </row>
    <row r="453" spans="1:15" ht="12.75">
      <c r="A453" s="98"/>
      <c r="B453" s="37" t="str">
        <f>IF('Gene Table'!E453="","blank",'Gene Table'!E453)</f>
        <v>IL18</v>
      </c>
      <c r="C453" s="161" t="s">
        <v>273</v>
      </c>
      <c r="D453" s="162"/>
      <c r="E453" s="162"/>
      <c r="F453" s="162"/>
      <c r="G453" s="162"/>
      <c r="H453" s="162"/>
      <c r="I453" s="162"/>
      <c r="J453" s="162"/>
      <c r="K453" s="162"/>
      <c r="L453" s="162"/>
      <c r="M453" s="162"/>
      <c r="N453" s="164" t="e">
        <f>AVERAGE(Calculations!D454:M454)</f>
        <v>#DIV/0!</v>
      </c>
      <c r="O453" s="164" t="e">
        <f>STDEV(Calculations!D454:M454)</f>
        <v>#DIV/0!</v>
      </c>
    </row>
    <row r="454" spans="1:15" ht="12.75">
      <c r="A454" s="98"/>
      <c r="B454" s="37" t="str">
        <f>IF('Gene Table'!E454="","blank",'Gene Table'!E454)</f>
        <v>IL13</v>
      </c>
      <c r="C454" s="161" t="s">
        <v>277</v>
      </c>
      <c r="D454" s="162"/>
      <c r="E454" s="162"/>
      <c r="F454" s="162"/>
      <c r="G454" s="162"/>
      <c r="H454" s="162"/>
      <c r="I454" s="162"/>
      <c r="J454" s="162"/>
      <c r="K454" s="162"/>
      <c r="L454" s="162"/>
      <c r="M454" s="162"/>
      <c r="N454" s="164" t="e">
        <f>AVERAGE(Calculations!D455:M455)</f>
        <v>#DIV/0!</v>
      </c>
      <c r="O454" s="164" t="e">
        <f>STDEV(Calculations!D455:M455)</f>
        <v>#DIV/0!</v>
      </c>
    </row>
    <row r="455" spans="1:15" ht="12.75">
      <c r="A455" s="98"/>
      <c r="B455" s="37" t="str">
        <f>IF('Gene Table'!E455="","blank",'Gene Table'!E455)</f>
        <v>IL12RB2</v>
      </c>
      <c r="C455" s="161" t="s">
        <v>281</v>
      </c>
      <c r="D455" s="162"/>
      <c r="E455" s="162"/>
      <c r="F455" s="162"/>
      <c r="G455" s="162"/>
      <c r="H455" s="162"/>
      <c r="I455" s="162"/>
      <c r="J455" s="162"/>
      <c r="K455" s="162"/>
      <c r="L455" s="162"/>
      <c r="M455" s="162"/>
      <c r="N455" s="164" t="e">
        <f>AVERAGE(Calculations!D456:M456)</f>
        <v>#DIV/0!</v>
      </c>
      <c r="O455" s="164" t="e">
        <f>STDEV(Calculations!D456:M456)</f>
        <v>#DIV/0!</v>
      </c>
    </row>
    <row r="456" spans="1:15" ht="12.75">
      <c r="A456" s="98"/>
      <c r="B456" s="37" t="str">
        <f>IF('Gene Table'!E456="","blank",'Gene Table'!E456)</f>
        <v>IL4</v>
      </c>
      <c r="C456" s="161" t="s">
        <v>285</v>
      </c>
      <c r="D456" s="162"/>
      <c r="E456" s="162"/>
      <c r="F456" s="162"/>
      <c r="G456" s="162"/>
      <c r="H456" s="162"/>
      <c r="I456" s="162"/>
      <c r="J456" s="162"/>
      <c r="K456" s="162"/>
      <c r="L456" s="162"/>
      <c r="M456" s="162"/>
      <c r="N456" s="164" t="e">
        <f>AVERAGE(Calculations!D457:M457)</f>
        <v>#DIV/0!</v>
      </c>
      <c r="O456" s="164" t="e">
        <f>STDEV(Calculations!D457:M457)</f>
        <v>#DIV/0!</v>
      </c>
    </row>
    <row r="457" spans="1:15" ht="12.75">
      <c r="A457" s="98"/>
      <c r="B457" s="37" t="str">
        <f>IF('Gene Table'!E457="","blank",'Gene Table'!E457)</f>
        <v>IGHMBP2</v>
      </c>
      <c r="C457" s="161" t="s">
        <v>289</v>
      </c>
      <c r="D457" s="162"/>
      <c r="E457" s="162"/>
      <c r="F457" s="162"/>
      <c r="G457" s="162"/>
      <c r="H457" s="162"/>
      <c r="I457" s="162"/>
      <c r="J457" s="162"/>
      <c r="K457" s="162"/>
      <c r="L457" s="162"/>
      <c r="M457" s="162"/>
      <c r="N457" s="164" t="e">
        <f>AVERAGE(Calculations!D458:M458)</f>
        <v>#DIV/0!</v>
      </c>
      <c r="O457" s="164" t="e">
        <f>STDEV(Calculations!D458:M458)</f>
        <v>#DIV/0!</v>
      </c>
    </row>
    <row r="458" spans="1:15" ht="12.75">
      <c r="A458" s="98"/>
      <c r="B458" s="37" t="str">
        <f>IF('Gene Table'!E458="","blank",'Gene Table'!E458)</f>
        <v>IGFBP7</v>
      </c>
      <c r="C458" s="161" t="s">
        <v>293</v>
      </c>
      <c r="D458" s="162"/>
      <c r="E458" s="162"/>
      <c r="F458" s="162"/>
      <c r="G458" s="162"/>
      <c r="H458" s="162"/>
      <c r="I458" s="162"/>
      <c r="J458" s="162"/>
      <c r="K458" s="162"/>
      <c r="L458" s="162"/>
      <c r="M458" s="162"/>
      <c r="N458" s="164" t="e">
        <f>AVERAGE(Calculations!D459:M459)</f>
        <v>#DIV/0!</v>
      </c>
      <c r="O458" s="164" t="e">
        <f>STDEV(Calculations!D459:M459)</f>
        <v>#DIV/0!</v>
      </c>
    </row>
    <row r="459" spans="1:15" ht="12.75">
      <c r="A459" s="98"/>
      <c r="B459" s="37" t="str">
        <f>IF('Gene Table'!E459="","blank",'Gene Table'!E459)</f>
        <v>IGFBP5</v>
      </c>
      <c r="C459" s="161" t="s">
        <v>297</v>
      </c>
      <c r="D459" s="162"/>
      <c r="E459" s="162"/>
      <c r="F459" s="162"/>
      <c r="G459" s="162"/>
      <c r="H459" s="162"/>
      <c r="I459" s="162"/>
      <c r="J459" s="162"/>
      <c r="K459" s="162"/>
      <c r="L459" s="162"/>
      <c r="M459" s="162"/>
      <c r="N459" s="164" t="e">
        <f>AVERAGE(Calculations!D460:M460)</f>
        <v>#DIV/0!</v>
      </c>
      <c r="O459" s="164" t="e">
        <f>STDEV(Calculations!D460:M460)</f>
        <v>#DIV/0!</v>
      </c>
    </row>
    <row r="460" spans="1:15" ht="12.75">
      <c r="A460" s="98"/>
      <c r="B460" s="37" t="str">
        <f>IF('Gene Table'!E460="","blank",'Gene Table'!E460)</f>
        <v>IGFBP2</v>
      </c>
      <c r="C460" s="161" t="s">
        <v>301</v>
      </c>
      <c r="D460" s="162"/>
      <c r="E460" s="162"/>
      <c r="F460" s="162"/>
      <c r="G460" s="162"/>
      <c r="H460" s="162"/>
      <c r="I460" s="162"/>
      <c r="J460" s="162"/>
      <c r="K460" s="162"/>
      <c r="L460" s="162"/>
      <c r="M460" s="162"/>
      <c r="N460" s="164" t="e">
        <f>AVERAGE(Calculations!D461:M461)</f>
        <v>#DIV/0!</v>
      </c>
      <c r="O460" s="164" t="e">
        <f>STDEV(Calculations!D461:M461)</f>
        <v>#DIV/0!</v>
      </c>
    </row>
    <row r="461" spans="1:15" ht="12.75">
      <c r="A461" s="98"/>
      <c r="B461" s="37" t="str">
        <f>IF('Gene Table'!E461="","blank",'Gene Table'!E461)</f>
        <v>IGF2</v>
      </c>
      <c r="C461" s="161" t="s">
        <v>305</v>
      </c>
      <c r="D461" s="162"/>
      <c r="E461" s="162"/>
      <c r="F461" s="162"/>
      <c r="G461" s="162"/>
      <c r="H461" s="162"/>
      <c r="I461" s="162"/>
      <c r="J461" s="162"/>
      <c r="K461" s="162"/>
      <c r="L461" s="162"/>
      <c r="M461" s="162"/>
      <c r="N461" s="164" t="e">
        <f>AVERAGE(Calculations!D462:M462)</f>
        <v>#DIV/0!</v>
      </c>
      <c r="O461" s="164" t="e">
        <f>STDEV(Calculations!D462:M462)</f>
        <v>#DIV/0!</v>
      </c>
    </row>
    <row r="462" spans="1:15" ht="12.75">
      <c r="A462" s="98"/>
      <c r="B462" s="37" t="str">
        <f>IF('Gene Table'!E462="","blank",'Gene Table'!E462)</f>
        <v>HUS1</v>
      </c>
      <c r="C462" s="161" t="s">
        <v>309</v>
      </c>
      <c r="D462" s="162"/>
      <c r="E462" s="162"/>
      <c r="F462" s="162"/>
      <c r="G462" s="162"/>
      <c r="H462" s="162"/>
      <c r="I462" s="162"/>
      <c r="J462" s="162"/>
      <c r="K462" s="162"/>
      <c r="L462" s="162"/>
      <c r="M462" s="162"/>
      <c r="N462" s="164" t="e">
        <f>AVERAGE(Calculations!D463:M463)</f>
        <v>#DIV/0!</v>
      </c>
      <c r="O462" s="164" t="e">
        <f>STDEV(Calculations!D463:M463)</f>
        <v>#DIV/0!</v>
      </c>
    </row>
    <row r="463" spans="1:15" ht="12.75">
      <c r="A463" s="98"/>
      <c r="B463" s="37" t="str">
        <f>IF('Gene Table'!E463="","blank",'Gene Table'!E463)</f>
        <v>HTR3A</v>
      </c>
      <c r="C463" s="161" t="s">
        <v>313</v>
      </c>
      <c r="D463" s="162"/>
      <c r="E463" s="162"/>
      <c r="F463" s="162"/>
      <c r="G463" s="162"/>
      <c r="H463" s="162"/>
      <c r="I463" s="162"/>
      <c r="J463" s="162"/>
      <c r="K463" s="162"/>
      <c r="L463" s="162"/>
      <c r="M463" s="162"/>
      <c r="N463" s="164" t="e">
        <f>AVERAGE(Calculations!D464:M464)</f>
        <v>#DIV/0!</v>
      </c>
      <c r="O463" s="164" t="e">
        <f>STDEV(Calculations!D464:M464)</f>
        <v>#DIV/0!</v>
      </c>
    </row>
    <row r="464" spans="1:15" ht="12.75">
      <c r="A464" s="98"/>
      <c r="B464" s="37" t="str">
        <f>IF('Gene Table'!E464="","blank",'Gene Table'!E464)</f>
        <v>HSD11B1</v>
      </c>
      <c r="C464" s="161" t="s">
        <v>317</v>
      </c>
      <c r="D464" s="162"/>
      <c r="E464" s="162"/>
      <c r="F464" s="162"/>
      <c r="G464" s="162"/>
      <c r="H464" s="162"/>
      <c r="I464" s="162"/>
      <c r="J464" s="162"/>
      <c r="K464" s="162"/>
      <c r="L464" s="162"/>
      <c r="M464" s="162"/>
      <c r="N464" s="164" t="e">
        <f>AVERAGE(Calculations!D465:M465)</f>
        <v>#DIV/0!</v>
      </c>
      <c r="O464" s="164" t="e">
        <f>STDEV(Calculations!D465:M465)</f>
        <v>#DIV/0!</v>
      </c>
    </row>
    <row r="465" spans="1:15" ht="12.75">
      <c r="A465" s="98"/>
      <c r="B465" s="37" t="str">
        <f>IF('Gene Table'!E465="","blank",'Gene Table'!E465)</f>
        <v>HSD3B1</v>
      </c>
      <c r="C465" s="161" t="s">
        <v>321</v>
      </c>
      <c r="D465" s="162"/>
      <c r="E465" s="162"/>
      <c r="F465" s="162"/>
      <c r="G465" s="162"/>
      <c r="H465" s="162"/>
      <c r="I465" s="162"/>
      <c r="J465" s="162"/>
      <c r="K465" s="162"/>
      <c r="L465" s="162"/>
      <c r="M465" s="162"/>
      <c r="N465" s="164" t="e">
        <f>AVERAGE(Calculations!D466:M466)</f>
        <v>#DIV/0!</v>
      </c>
      <c r="O465" s="164" t="e">
        <f>STDEV(Calculations!D466:M466)</f>
        <v>#DIV/0!</v>
      </c>
    </row>
    <row r="466" spans="1:15" ht="12.75">
      <c r="A466" s="98"/>
      <c r="B466" s="37" t="str">
        <f>IF('Gene Table'!E466="","blank",'Gene Table'!E466)</f>
        <v>PRMT1</v>
      </c>
      <c r="C466" s="161" t="s">
        <v>325</v>
      </c>
      <c r="D466" s="162"/>
      <c r="E466" s="162"/>
      <c r="F466" s="162"/>
      <c r="G466" s="162"/>
      <c r="H466" s="162"/>
      <c r="I466" s="162"/>
      <c r="J466" s="162"/>
      <c r="K466" s="162"/>
      <c r="L466" s="162"/>
      <c r="M466" s="162"/>
      <c r="N466" s="164" t="e">
        <f>AVERAGE(Calculations!D467:M467)</f>
        <v>#DIV/0!</v>
      </c>
      <c r="O466" s="164" t="e">
        <f>STDEV(Calculations!D467:M467)</f>
        <v>#DIV/0!</v>
      </c>
    </row>
    <row r="467" spans="1:15" ht="12.75">
      <c r="A467" s="98"/>
      <c r="B467" s="37" t="str">
        <f>IF('Gene Table'!E467="","blank",'Gene Table'!E467)</f>
        <v>HP</v>
      </c>
      <c r="C467" s="161" t="s">
        <v>329</v>
      </c>
      <c r="D467" s="162"/>
      <c r="E467" s="162"/>
      <c r="F467" s="162"/>
      <c r="G467" s="162"/>
      <c r="H467" s="162"/>
      <c r="I467" s="162"/>
      <c r="J467" s="162"/>
      <c r="K467" s="162"/>
      <c r="L467" s="162"/>
      <c r="M467" s="162"/>
      <c r="N467" s="164" t="e">
        <f>AVERAGE(Calculations!D468:M468)</f>
        <v>#DIV/0!</v>
      </c>
      <c r="O467" s="164" t="e">
        <f>STDEV(Calculations!D468:M468)</f>
        <v>#DIV/0!</v>
      </c>
    </row>
    <row r="468" spans="1:15" ht="12.75">
      <c r="A468" s="98"/>
      <c r="B468" s="37" t="str">
        <f>IF('Gene Table'!E468="","blank",'Gene Table'!E468)</f>
        <v>FOXA1</v>
      </c>
      <c r="C468" s="161" t="s">
        <v>333</v>
      </c>
      <c r="D468" s="162"/>
      <c r="E468" s="162"/>
      <c r="F468" s="162"/>
      <c r="G468" s="162"/>
      <c r="H468" s="162"/>
      <c r="I468" s="162"/>
      <c r="J468" s="162"/>
      <c r="K468" s="162"/>
      <c r="L468" s="162"/>
      <c r="M468" s="162"/>
      <c r="N468" s="164" t="e">
        <f>AVERAGE(Calculations!D469:M469)</f>
        <v>#DIV/0!</v>
      </c>
      <c r="O468" s="164" t="e">
        <f>STDEV(Calculations!D469:M469)</f>
        <v>#DIV/0!</v>
      </c>
    </row>
    <row r="469" spans="1:15" ht="12.75">
      <c r="A469" s="98"/>
      <c r="B469" s="37" t="str">
        <f>IF('Gene Table'!E469="","blank",'Gene Table'!E469)</f>
        <v>HMMR</v>
      </c>
      <c r="C469" s="161" t="s">
        <v>337</v>
      </c>
      <c r="D469" s="162"/>
      <c r="E469" s="162"/>
      <c r="F469" s="162"/>
      <c r="G469" s="162"/>
      <c r="H469" s="162"/>
      <c r="I469" s="162"/>
      <c r="J469" s="162"/>
      <c r="K469" s="162"/>
      <c r="L469" s="162"/>
      <c r="M469" s="162"/>
      <c r="N469" s="164" t="e">
        <f>AVERAGE(Calculations!D470:M470)</f>
        <v>#DIV/0!</v>
      </c>
      <c r="O469" s="164" t="e">
        <f>STDEV(Calculations!D470:M470)</f>
        <v>#DIV/0!</v>
      </c>
    </row>
    <row r="470" spans="1:15" ht="12.75">
      <c r="A470" s="98"/>
      <c r="B470" s="37" t="str">
        <f>IF('Gene Table'!E470="","blank",'Gene Table'!E470)</f>
        <v>HLA-A</v>
      </c>
      <c r="C470" s="161" t="s">
        <v>341</v>
      </c>
      <c r="D470" s="162"/>
      <c r="E470" s="162"/>
      <c r="F470" s="162"/>
      <c r="G470" s="162"/>
      <c r="H470" s="162"/>
      <c r="I470" s="162"/>
      <c r="J470" s="162"/>
      <c r="K470" s="162"/>
      <c r="L470" s="162"/>
      <c r="M470" s="162"/>
      <c r="N470" s="164" t="e">
        <f>AVERAGE(Calculations!D471:M471)</f>
        <v>#DIV/0!</v>
      </c>
      <c r="O470" s="164" t="e">
        <f>STDEV(Calculations!D471:M471)</f>
        <v>#DIV/0!</v>
      </c>
    </row>
    <row r="471" spans="1:15" ht="12.75">
      <c r="A471" s="98"/>
      <c r="B471" s="37" t="str">
        <f>IF('Gene Table'!E471="","blank",'Gene Table'!E471)</f>
        <v>HGDC</v>
      </c>
      <c r="C471" s="161" t="s">
        <v>345</v>
      </c>
      <c r="D471" s="162"/>
      <c r="E471" s="162"/>
      <c r="F471" s="162"/>
      <c r="G471" s="162"/>
      <c r="H471" s="162"/>
      <c r="I471" s="162"/>
      <c r="J471" s="162"/>
      <c r="K471" s="162"/>
      <c r="L471" s="162"/>
      <c r="M471" s="162"/>
      <c r="N471" s="164" t="e">
        <f>AVERAGE(Calculations!D472:M472)</f>
        <v>#DIV/0!</v>
      </c>
      <c r="O471" s="164" t="e">
        <f>STDEV(Calculations!D472:M472)</f>
        <v>#DIV/0!</v>
      </c>
    </row>
    <row r="472" spans="1:15" ht="12.75">
      <c r="A472" s="98"/>
      <c r="B472" s="37" t="str">
        <f>IF('Gene Table'!E472="","blank",'Gene Table'!E472)</f>
        <v>HGDC</v>
      </c>
      <c r="C472" s="161" t="s">
        <v>347</v>
      </c>
      <c r="D472" s="162"/>
      <c r="E472" s="162"/>
      <c r="F472" s="162"/>
      <c r="G472" s="162"/>
      <c r="H472" s="162"/>
      <c r="I472" s="162"/>
      <c r="J472" s="162"/>
      <c r="K472" s="162"/>
      <c r="L472" s="162"/>
      <c r="M472" s="162"/>
      <c r="N472" s="164" t="e">
        <f>AVERAGE(Calculations!D473:M473)</f>
        <v>#DIV/0!</v>
      </c>
      <c r="O472" s="164" t="e">
        <f>STDEV(Calculations!D473:M473)</f>
        <v>#DIV/0!</v>
      </c>
    </row>
    <row r="473" spans="1:15" ht="12.75">
      <c r="A473" s="98"/>
      <c r="B473" s="37" t="str">
        <f>IF('Gene Table'!E473="","blank",'Gene Table'!E473)</f>
        <v>GAPDH</v>
      </c>
      <c r="C473" s="161" t="s">
        <v>348</v>
      </c>
      <c r="D473" s="162"/>
      <c r="E473" s="162"/>
      <c r="F473" s="162"/>
      <c r="G473" s="162"/>
      <c r="H473" s="162"/>
      <c r="I473" s="162"/>
      <c r="J473" s="162"/>
      <c r="K473" s="162"/>
      <c r="L473" s="162"/>
      <c r="M473" s="162"/>
      <c r="N473" s="164" t="e">
        <f>AVERAGE(Calculations!D474:M474)</f>
        <v>#DIV/0!</v>
      </c>
      <c r="O473" s="164" t="e">
        <f>STDEV(Calculations!D474:M474)</f>
        <v>#DIV/0!</v>
      </c>
    </row>
    <row r="474" spans="1:15" ht="12.75">
      <c r="A474" s="98"/>
      <c r="B474" s="37" t="str">
        <f>IF('Gene Table'!E474="","blank",'Gene Table'!E474)</f>
        <v>ACTB</v>
      </c>
      <c r="C474" s="161" t="s">
        <v>352</v>
      </c>
      <c r="D474" s="162"/>
      <c r="E474" s="162"/>
      <c r="F474" s="162"/>
      <c r="G474" s="162"/>
      <c r="H474" s="162"/>
      <c r="I474" s="162"/>
      <c r="J474" s="162"/>
      <c r="K474" s="162"/>
      <c r="L474" s="162"/>
      <c r="M474" s="162"/>
      <c r="N474" s="164" t="e">
        <f>AVERAGE(Calculations!D475:M475)</f>
        <v>#DIV/0!</v>
      </c>
      <c r="O474" s="164" t="e">
        <f>STDEV(Calculations!D475:M475)</f>
        <v>#DIV/0!</v>
      </c>
    </row>
    <row r="475" spans="1:15" ht="12.75">
      <c r="A475" s="98"/>
      <c r="B475" s="37" t="str">
        <f>IF('Gene Table'!E475="","blank",'Gene Table'!E475)</f>
        <v>B2M</v>
      </c>
      <c r="C475" s="161" t="s">
        <v>356</v>
      </c>
      <c r="D475" s="162"/>
      <c r="E475" s="162"/>
      <c r="F475" s="162"/>
      <c r="G475" s="162"/>
      <c r="H475" s="162"/>
      <c r="I475" s="162"/>
      <c r="J475" s="162"/>
      <c r="K475" s="162"/>
      <c r="L475" s="162"/>
      <c r="M475" s="162"/>
      <c r="N475" s="164" t="e">
        <f>AVERAGE(Calculations!D476:M476)</f>
        <v>#DIV/0!</v>
      </c>
      <c r="O475" s="164" t="e">
        <f>STDEV(Calculations!D476:M476)</f>
        <v>#DIV/0!</v>
      </c>
    </row>
    <row r="476" spans="1:15" ht="12.75">
      <c r="A476" s="98"/>
      <c r="B476" s="37" t="str">
        <f>IF('Gene Table'!E476="","blank",'Gene Table'!E476)</f>
        <v>RPL13A</v>
      </c>
      <c r="C476" s="161" t="s">
        <v>360</v>
      </c>
      <c r="D476" s="162"/>
      <c r="E476" s="162"/>
      <c r="F476" s="162"/>
      <c r="G476" s="162"/>
      <c r="H476" s="162"/>
      <c r="I476" s="162"/>
      <c r="J476" s="162"/>
      <c r="K476" s="162"/>
      <c r="L476" s="162"/>
      <c r="M476" s="162"/>
      <c r="N476" s="164" t="e">
        <f>AVERAGE(Calculations!D477:M477)</f>
        <v>#DIV/0!</v>
      </c>
      <c r="O476" s="164" t="e">
        <f>STDEV(Calculations!D477:M477)</f>
        <v>#DIV/0!</v>
      </c>
    </row>
    <row r="477" spans="1:15" ht="12.75">
      <c r="A477" s="98"/>
      <c r="B477" s="37" t="str">
        <f>IF('Gene Table'!E477="","blank",'Gene Table'!E477)</f>
        <v>HPRT1</v>
      </c>
      <c r="C477" s="161" t="s">
        <v>364</v>
      </c>
      <c r="D477" s="162"/>
      <c r="E477" s="162"/>
      <c r="F477" s="162"/>
      <c r="G477" s="162"/>
      <c r="H477" s="162"/>
      <c r="I477" s="162"/>
      <c r="J477" s="162"/>
      <c r="K477" s="162"/>
      <c r="L477" s="162"/>
      <c r="M477" s="162"/>
      <c r="N477" s="164" t="e">
        <f>AVERAGE(Calculations!D478:M478)</f>
        <v>#DIV/0!</v>
      </c>
      <c r="O477" s="164" t="e">
        <f>STDEV(Calculations!D478:M478)</f>
        <v>#DIV/0!</v>
      </c>
    </row>
    <row r="478" spans="1:15" ht="12.75">
      <c r="A478" s="98"/>
      <c r="B478" s="37" t="str">
        <f>IF('Gene Table'!E478="","blank",'Gene Table'!E478)</f>
        <v>RN18S1</v>
      </c>
      <c r="C478" s="161" t="s">
        <v>368</v>
      </c>
      <c r="D478" s="162"/>
      <c r="E478" s="162"/>
      <c r="F478" s="162"/>
      <c r="G478" s="162"/>
      <c r="H478" s="162"/>
      <c r="I478" s="162"/>
      <c r="J478" s="162"/>
      <c r="K478" s="162"/>
      <c r="L478" s="162"/>
      <c r="M478" s="162"/>
      <c r="N478" s="164" t="e">
        <f>AVERAGE(Calculations!D479:M479)</f>
        <v>#DIV/0!</v>
      </c>
      <c r="O478" s="164" t="e">
        <f>STDEV(Calculations!D479:M479)</f>
        <v>#DIV/0!</v>
      </c>
    </row>
    <row r="479" spans="1:15" ht="12.75">
      <c r="A479" s="98"/>
      <c r="B479" s="37" t="str">
        <f>IF('Gene Table'!E479="","blank",'Gene Table'!E479)</f>
        <v>RT</v>
      </c>
      <c r="C479" s="161" t="s">
        <v>372</v>
      </c>
      <c r="D479" s="162"/>
      <c r="E479" s="162"/>
      <c r="F479" s="162"/>
      <c r="G479" s="162"/>
      <c r="H479" s="162"/>
      <c r="I479" s="162"/>
      <c r="J479" s="162"/>
      <c r="K479" s="162"/>
      <c r="L479" s="162"/>
      <c r="M479" s="162"/>
      <c r="N479" s="164" t="e">
        <f>AVERAGE(Calculations!D480:M480)</f>
        <v>#DIV/0!</v>
      </c>
      <c r="O479" s="164" t="e">
        <f>STDEV(Calculations!D480:M480)</f>
        <v>#DIV/0!</v>
      </c>
    </row>
    <row r="480" spans="1:15" ht="12.75">
      <c r="A480" s="98"/>
      <c r="B480" s="37" t="str">
        <f>IF('Gene Table'!E480="","blank",'Gene Table'!E480)</f>
        <v>RT</v>
      </c>
      <c r="C480" s="161" t="s">
        <v>374</v>
      </c>
      <c r="D480" s="162"/>
      <c r="E480" s="162"/>
      <c r="F480" s="162"/>
      <c r="G480" s="162"/>
      <c r="H480" s="162"/>
      <c r="I480" s="162"/>
      <c r="J480" s="162"/>
      <c r="K480" s="162"/>
      <c r="L480" s="162"/>
      <c r="M480" s="162"/>
      <c r="N480" s="164" t="e">
        <f>AVERAGE(Calculations!D481:M481)</f>
        <v>#DIV/0!</v>
      </c>
      <c r="O480" s="164" t="e">
        <f>STDEV(Calculations!D481:M481)</f>
        <v>#DIV/0!</v>
      </c>
    </row>
    <row r="481" spans="1:15" ht="12.75">
      <c r="A481" s="98"/>
      <c r="B481" s="37" t="str">
        <f>IF('Gene Table'!E481="","blank",'Gene Table'!E481)</f>
        <v>PCR</v>
      </c>
      <c r="C481" s="161" t="s">
        <v>375</v>
      </c>
      <c r="D481" s="162"/>
      <c r="E481" s="162"/>
      <c r="F481" s="162"/>
      <c r="G481" s="162"/>
      <c r="H481" s="162"/>
      <c r="I481" s="162"/>
      <c r="J481" s="162"/>
      <c r="K481" s="162"/>
      <c r="L481" s="162"/>
      <c r="M481" s="162"/>
      <c r="N481" s="164" t="e">
        <f>AVERAGE(Calculations!D482:M482)</f>
        <v>#DIV/0!</v>
      </c>
      <c r="O481" s="164" t="e">
        <f>STDEV(Calculations!D482:M482)</f>
        <v>#DIV/0!</v>
      </c>
    </row>
    <row r="482" spans="1:15" ht="12.75">
      <c r="A482" s="98"/>
      <c r="B482" s="37" t="str">
        <f>IF('Gene Table'!E482="","blank",'Gene Table'!E482)</f>
        <v>PCR</v>
      </c>
      <c r="C482" s="161" t="s">
        <v>377</v>
      </c>
      <c r="D482" s="162"/>
      <c r="E482" s="162"/>
      <c r="F482" s="162"/>
      <c r="G482" s="162"/>
      <c r="H482" s="162"/>
      <c r="I482" s="162"/>
      <c r="J482" s="162"/>
      <c r="K482" s="162"/>
      <c r="L482" s="162"/>
      <c r="M482" s="162"/>
      <c r="N482" s="164" t="e">
        <f>AVERAGE(Calculations!D483:M483)</f>
        <v>#DIV/0!</v>
      </c>
      <c r="O482" s="164" t="e">
        <f>STDEV(Calculations!D483:M483)</f>
        <v>#DIV/0!</v>
      </c>
    </row>
    <row r="483" spans="1:15" ht="12.75">
      <c r="A483" s="98" t="str">
        <f>'Gene Table'!A483:A578</f>
        <v>Plate 6</v>
      </c>
      <c r="B483" s="37" t="str">
        <f>IF('Gene Table'!E483="","blank",'Gene Table'!E483)</f>
        <v>HGF</v>
      </c>
      <c r="C483" s="161" t="s">
        <v>9</v>
      </c>
      <c r="D483" s="162"/>
      <c r="E483" s="162"/>
      <c r="F483" s="162"/>
      <c r="G483" s="162"/>
      <c r="H483" s="162"/>
      <c r="I483" s="162"/>
      <c r="J483" s="162"/>
      <c r="K483" s="162"/>
      <c r="L483" s="162"/>
      <c r="M483" s="162"/>
      <c r="N483" s="164" t="e">
        <f>AVERAGE(Calculations!D484:M484)</f>
        <v>#DIV/0!</v>
      </c>
      <c r="O483" s="164" t="e">
        <f>STDEV(Calculations!D484:M484)</f>
        <v>#DIV/0!</v>
      </c>
    </row>
    <row r="484" spans="1:15" ht="12.75">
      <c r="A484" s="98"/>
      <c r="B484" s="37" t="str">
        <f>IF('Gene Table'!E484="","blank",'Gene Table'!E484)</f>
        <v>SLC40A1</v>
      </c>
      <c r="C484" s="161" t="s">
        <v>13</v>
      </c>
      <c r="D484" s="162"/>
      <c r="E484" s="162"/>
      <c r="F484" s="162"/>
      <c r="G484" s="162"/>
      <c r="H484" s="162"/>
      <c r="I484" s="162"/>
      <c r="J484" s="162"/>
      <c r="K484" s="162"/>
      <c r="L484" s="162"/>
      <c r="M484" s="162"/>
      <c r="N484" s="164" t="e">
        <f>AVERAGE(Calculations!D485:M485)</f>
        <v>#DIV/0!</v>
      </c>
      <c r="O484" s="164" t="e">
        <f>STDEV(Calculations!D485:M485)</f>
        <v>#DIV/0!</v>
      </c>
    </row>
    <row r="485" spans="1:15" ht="12.75">
      <c r="A485" s="98"/>
      <c r="B485" s="37" t="str">
        <f>IF('Gene Table'!E485="","blank",'Gene Table'!E485)</f>
        <v>GZMB</v>
      </c>
      <c r="C485" s="161" t="s">
        <v>17</v>
      </c>
      <c r="D485" s="162"/>
      <c r="E485" s="162"/>
      <c r="F485" s="162"/>
      <c r="G485" s="162"/>
      <c r="H485" s="162"/>
      <c r="I485" s="162"/>
      <c r="J485" s="162"/>
      <c r="K485" s="162"/>
      <c r="L485" s="162"/>
      <c r="M485" s="162"/>
      <c r="N485" s="164" t="e">
        <f>AVERAGE(Calculations!D486:M486)</f>
        <v>#DIV/0!</v>
      </c>
      <c r="O485" s="164" t="e">
        <f>STDEV(Calculations!D486:M486)</f>
        <v>#DIV/0!</v>
      </c>
    </row>
    <row r="486" spans="1:15" ht="12.75">
      <c r="A486" s="98"/>
      <c r="B486" s="37" t="str">
        <f>IF('Gene Table'!E486="","blank",'Gene Table'!E486)</f>
        <v>GTF2E1</v>
      </c>
      <c r="C486" s="161" t="s">
        <v>21</v>
      </c>
      <c r="D486" s="162"/>
      <c r="E486" s="162"/>
      <c r="F486" s="162"/>
      <c r="G486" s="162"/>
      <c r="H486" s="162"/>
      <c r="I486" s="162"/>
      <c r="J486" s="162"/>
      <c r="K486" s="162"/>
      <c r="L486" s="162"/>
      <c r="M486" s="162"/>
      <c r="N486" s="164" t="e">
        <f>AVERAGE(Calculations!D487:M487)</f>
        <v>#DIV/0!</v>
      </c>
      <c r="O486" s="164" t="e">
        <f>STDEV(Calculations!D487:M487)</f>
        <v>#DIV/0!</v>
      </c>
    </row>
    <row r="487" spans="1:15" ht="12.75">
      <c r="A487" s="98"/>
      <c r="B487" s="37" t="str">
        <f>IF('Gene Table'!E487="","blank",'Gene Table'!E487)</f>
        <v>GTF2A1</v>
      </c>
      <c r="C487" s="161" t="s">
        <v>25</v>
      </c>
      <c r="D487" s="162"/>
      <c r="E487" s="162"/>
      <c r="F487" s="162"/>
      <c r="G487" s="162"/>
      <c r="H487" s="162"/>
      <c r="I487" s="162"/>
      <c r="J487" s="162"/>
      <c r="K487" s="162"/>
      <c r="L487" s="162"/>
      <c r="M487" s="162"/>
      <c r="N487" s="164" t="e">
        <f>AVERAGE(Calculations!D488:M488)</f>
        <v>#DIV/0!</v>
      </c>
      <c r="O487" s="164" t="e">
        <f>STDEV(Calculations!D488:M488)</f>
        <v>#DIV/0!</v>
      </c>
    </row>
    <row r="488" spans="1:15" ht="12.75">
      <c r="A488" s="98"/>
      <c r="B488" s="37" t="str">
        <f>IF('Gene Table'!E488="","blank",'Gene Table'!E488)</f>
        <v>GSK3B</v>
      </c>
      <c r="C488" s="161" t="s">
        <v>29</v>
      </c>
      <c r="D488" s="162"/>
      <c r="E488" s="162"/>
      <c r="F488" s="162"/>
      <c r="G488" s="162"/>
      <c r="H488" s="162"/>
      <c r="I488" s="162"/>
      <c r="J488" s="162"/>
      <c r="K488" s="162"/>
      <c r="L488" s="162"/>
      <c r="M488" s="162"/>
      <c r="N488" s="164" t="e">
        <f>AVERAGE(Calculations!D489:M489)</f>
        <v>#DIV/0!</v>
      </c>
      <c r="O488" s="164" t="e">
        <f>STDEV(Calculations!D489:M489)</f>
        <v>#DIV/0!</v>
      </c>
    </row>
    <row r="489" spans="1:15" ht="12.75">
      <c r="A489" s="98"/>
      <c r="B489" s="37" t="str">
        <f>IF('Gene Table'!E489="","blank",'Gene Table'!E489)</f>
        <v>GRIK1</v>
      </c>
      <c r="C489" s="161" t="s">
        <v>33</v>
      </c>
      <c r="D489" s="162"/>
      <c r="E489" s="162"/>
      <c r="F489" s="162"/>
      <c r="G489" s="162"/>
      <c r="H489" s="162"/>
      <c r="I489" s="162"/>
      <c r="J489" s="162"/>
      <c r="K489" s="162"/>
      <c r="L489" s="162"/>
      <c r="M489" s="162"/>
      <c r="N489" s="164" t="e">
        <f>AVERAGE(Calculations!D490:M490)</f>
        <v>#DIV/0!</v>
      </c>
      <c r="O489" s="164" t="e">
        <f>STDEV(Calculations!D490:M490)</f>
        <v>#DIV/0!</v>
      </c>
    </row>
    <row r="490" spans="1:15" ht="12.75">
      <c r="A490" s="98"/>
      <c r="B490" s="37" t="str">
        <f>IF('Gene Table'!E490="","blank",'Gene Table'!E490)</f>
        <v>GPC1</v>
      </c>
      <c r="C490" s="161" t="s">
        <v>37</v>
      </c>
      <c r="D490" s="162"/>
      <c r="E490" s="162"/>
      <c r="F490" s="162"/>
      <c r="G490" s="162"/>
      <c r="H490" s="162"/>
      <c r="I490" s="162"/>
      <c r="J490" s="162"/>
      <c r="K490" s="162"/>
      <c r="L490" s="162"/>
      <c r="M490" s="162"/>
      <c r="N490" s="164" t="e">
        <f>AVERAGE(Calculations!D491:M491)</f>
        <v>#DIV/0!</v>
      </c>
      <c r="O490" s="164" t="e">
        <f>STDEV(Calculations!D491:M491)</f>
        <v>#DIV/0!</v>
      </c>
    </row>
    <row r="491" spans="1:15" ht="12.75">
      <c r="A491" s="98"/>
      <c r="B491" s="37" t="str">
        <f>IF('Gene Table'!E491="","blank",'Gene Table'!E491)</f>
        <v>GP1BA</v>
      </c>
      <c r="C491" s="161" t="s">
        <v>41</v>
      </c>
      <c r="D491" s="162"/>
      <c r="E491" s="162"/>
      <c r="F491" s="162"/>
      <c r="G491" s="162"/>
      <c r="H491" s="162"/>
      <c r="I491" s="162"/>
      <c r="J491" s="162"/>
      <c r="K491" s="162"/>
      <c r="L491" s="162"/>
      <c r="M491" s="162"/>
      <c r="N491" s="164" t="e">
        <f>AVERAGE(Calculations!D492:M492)</f>
        <v>#DIV/0!</v>
      </c>
      <c r="O491" s="164" t="e">
        <f>STDEV(Calculations!D492:M492)</f>
        <v>#DIV/0!</v>
      </c>
    </row>
    <row r="492" spans="1:15" ht="12.75">
      <c r="A492" s="98"/>
      <c r="B492" s="37" t="str">
        <f>IF('Gene Table'!E492="","blank",'Gene Table'!E492)</f>
        <v>GNRHR</v>
      </c>
      <c r="C492" s="161" t="s">
        <v>45</v>
      </c>
      <c r="D492" s="162"/>
      <c r="E492" s="162"/>
      <c r="F492" s="162"/>
      <c r="G492" s="162"/>
      <c r="H492" s="162"/>
      <c r="I492" s="162"/>
      <c r="J492" s="162"/>
      <c r="K492" s="162"/>
      <c r="L492" s="162"/>
      <c r="M492" s="162"/>
      <c r="N492" s="164" t="e">
        <f>AVERAGE(Calculations!D493:M493)</f>
        <v>#DIV/0!</v>
      </c>
      <c r="O492" s="164" t="e">
        <f>STDEV(Calculations!D493:M493)</f>
        <v>#DIV/0!</v>
      </c>
    </row>
    <row r="493" spans="1:15" ht="12.75">
      <c r="A493" s="98"/>
      <c r="B493" s="37" t="str">
        <f>IF('Gene Table'!E493="","blank",'Gene Table'!E493)</f>
        <v>GNAS</v>
      </c>
      <c r="C493" s="161" t="s">
        <v>49</v>
      </c>
      <c r="D493" s="162"/>
      <c r="E493" s="162"/>
      <c r="F493" s="162"/>
      <c r="G493" s="162"/>
      <c r="H493" s="162"/>
      <c r="I493" s="162"/>
      <c r="J493" s="162"/>
      <c r="K493" s="162"/>
      <c r="L493" s="162"/>
      <c r="M493" s="162"/>
      <c r="N493" s="164" t="e">
        <f>AVERAGE(Calculations!D494:M494)</f>
        <v>#DIV/0!</v>
      </c>
      <c r="O493" s="164" t="e">
        <f>STDEV(Calculations!D494:M494)</f>
        <v>#DIV/0!</v>
      </c>
    </row>
    <row r="494" spans="1:15" ht="12.75">
      <c r="A494" s="98"/>
      <c r="B494" s="37" t="str">
        <f>IF('Gene Table'!E494="","blank",'Gene Table'!E494)</f>
        <v>GLG1</v>
      </c>
      <c r="C494" s="161" t="s">
        <v>53</v>
      </c>
      <c r="D494" s="162"/>
      <c r="E494" s="162"/>
      <c r="F494" s="162"/>
      <c r="G494" s="162"/>
      <c r="H494" s="162"/>
      <c r="I494" s="162"/>
      <c r="J494" s="162"/>
      <c r="K494" s="162"/>
      <c r="L494" s="162"/>
      <c r="M494" s="162"/>
      <c r="N494" s="164" t="e">
        <f>AVERAGE(Calculations!D495:M495)</f>
        <v>#DIV/0!</v>
      </c>
      <c r="O494" s="164" t="e">
        <f>STDEV(Calculations!D495:M495)</f>
        <v>#DIV/0!</v>
      </c>
    </row>
    <row r="495" spans="1:15" ht="12.75">
      <c r="A495" s="98"/>
      <c r="B495" s="37" t="str">
        <f>IF('Gene Table'!E495="","blank",'Gene Table'!E495)</f>
        <v>PELP1</v>
      </c>
      <c r="C495" s="161" t="s">
        <v>57</v>
      </c>
      <c r="D495" s="162"/>
      <c r="E495" s="162"/>
      <c r="F495" s="162"/>
      <c r="G495" s="162"/>
      <c r="H495" s="162"/>
      <c r="I495" s="162"/>
      <c r="J495" s="162"/>
      <c r="K495" s="162"/>
      <c r="L495" s="162"/>
      <c r="M495" s="162"/>
      <c r="N495" s="164" t="e">
        <f>AVERAGE(Calculations!D496:M496)</f>
        <v>#DIV/0!</v>
      </c>
      <c r="O495" s="164" t="e">
        <f>STDEV(Calculations!D496:M496)</f>
        <v>#DIV/0!</v>
      </c>
    </row>
    <row r="496" spans="1:15" ht="12.75">
      <c r="A496" s="98"/>
      <c r="B496" s="37" t="str">
        <f>IF('Gene Table'!E496="","blank",'Gene Table'!E496)</f>
        <v>STEAP1</v>
      </c>
      <c r="C496" s="161" t="s">
        <v>61</v>
      </c>
      <c r="D496" s="162"/>
      <c r="E496" s="162"/>
      <c r="F496" s="162"/>
      <c r="G496" s="162"/>
      <c r="H496" s="162"/>
      <c r="I496" s="162"/>
      <c r="J496" s="162"/>
      <c r="K496" s="162"/>
      <c r="L496" s="162"/>
      <c r="M496" s="162"/>
      <c r="N496" s="164" t="e">
        <f>AVERAGE(Calculations!D497:M497)</f>
        <v>#DIV/0!</v>
      </c>
      <c r="O496" s="164" t="e">
        <f>STDEV(Calculations!D497:M497)</f>
        <v>#DIV/0!</v>
      </c>
    </row>
    <row r="497" spans="1:15" ht="12.75">
      <c r="A497" s="98"/>
      <c r="B497" s="37" t="str">
        <f>IF('Gene Table'!E497="","blank",'Gene Table'!E497)</f>
        <v>AATF</v>
      </c>
      <c r="C497" s="161" t="s">
        <v>65</v>
      </c>
      <c r="D497" s="162"/>
      <c r="E497" s="162"/>
      <c r="F497" s="162"/>
      <c r="G497" s="162"/>
      <c r="H497" s="162"/>
      <c r="I497" s="162"/>
      <c r="J497" s="162"/>
      <c r="K497" s="162"/>
      <c r="L497" s="162"/>
      <c r="M497" s="162"/>
      <c r="N497" s="164" t="e">
        <f>AVERAGE(Calculations!D498:M498)</f>
        <v>#DIV/0!</v>
      </c>
      <c r="O497" s="164" t="e">
        <f>STDEV(Calculations!D498:M498)</f>
        <v>#DIV/0!</v>
      </c>
    </row>
    <row r="498" spans="1:15" ht="12.75">
      <c r="A498" s="98"/>
      <c r="B498" s="37" t="str">
        <f>IF('Gene Table'!E498="","blank",'Gene Table'!E498)</f>
        <v>EHF</v>
      </c>
      <c r="C498" s="161" t="s">
        <v>69</v>
      </c>
      <c r="D498" s="162"/>
      <c r="E498" s="162"/>
      <c r="F498" s="162"/>
      <c r="G498" s="162"/>
      <c r="H498" s="162"/>
      <c r="I498" s="162"/>
      <c r="J498" s="162"/>
      <c r="K498" s="162"/>
      <c r="L498" s="162"/>
      <c r="M498" s="162"/>
      <c r="N498" s="164" t="e">
        <f>AVERAGE(Calculations!D499:M499)</f>
        <v>#DIV/0!</v>
      </c>
      <c r="O498" s="164" t="e">
        <f>STDEV(Calculations!D499:M499)</f>
        <v>#DIV/0!</v>
      </c>
    </row>
    <row r="499" spans="1:15" ht="12.75">
      <c r="A499" s="98"/>
      <c r="B499" s="37" t="str">
        <f>IF('Gene Table'!E499="","blank",'Gene Table'!E499)</f>
        <v>RAD54B</v>
      </c>
      <c r="C499" s="161" t="s">
        <v>73</v>
      </c>
      <c r="D499" s="162"/>
      <c r="E499" s="162"/>
      <c r="F499" s="162"/>
      <c r="G499" s="162"/>
      <c r="H499" s="162"/>
      <c r="I499" s="162"/>
      <c r="J499" s="162"/>
      <c r="K499" s="162"/>
      <c r="L499" s="162"/>
      <c r="M499" s="162"/>
      <c r="N499" s="164" t="e">
        <f>AVERAGE(Calculations!D500:M500)</f>
        <v>#DIV/0!</v>
      </c>
      <c r="O499" s="164" t="e">
        <f>STDEV(Calculations!D500:M500)</f>
        <v>#DIV/0!</v>
      </c>
    </row>
    <row r="500" spans="1:15" ht="12.75">
      <c r="A500" s="98"/>
      <c r="B500" s="37" t="str">
        <f>IF('Gene Table'!E500="","blank",'Gene Table'!E500)</f>
        <v>ALOX5AP</v>
      </c>
      <c r="C500" s="161" t="s">
        <v>77</v>
      </c>
      <c r="D500" s="162"/>
      <c r="E500" s="162"/>
      <c r="F500" s="162"/>
      <c r="G500" s="162"/>
      <c r="H500" s="162"/>
      <c r="I500" s="162"/>
      <c r="J500" s="162"/>
      <c r="K500" s="162"/>
      <c r="L500" s="162"/>
      <c r="M500" s="162"/>
      <c r="N500" s="164" t="e">
        <f>AVERAGE(Calculations!D501:M501)</f>
        <v>#DIV/0!</v>
      </c>
      <c r="O500" s="164" t="e">
        <f>STDEV(Calculations!D501:M501)</f>
        <v>#DIV/0!</v>
      </c>
    </row>
    <row r="501" spans="1:15" ht="12.75">
      <c r="A501" s="98"/>
      <c r="B501" s="37" t="str">
        <f>IF('Gene Table'!E501="","blank",'Gene Table'!E501)</f>
        <v>PLD3</v>
      </c>
      <c r="C501" s="161" t="s">
        <v>81</v>
      </c>
      <c r="D501" s="162"/>
      <c r="E501" s="162"/>
      <c r="F501" s="162"/>
      <c r="G501" s="162"/>
      <c r="H501" s="162"/>
      <c r="I501" s="162"/>
      <c r="J501" s="162"/>
      <c r="K501" s="162"/>
      <c r="L501" s="162"/>
      <c r="M501" s="162"/>
      <c r="N501" s="164" t="e">
        <f>AVERAGE(Calculations!D502:M502)</f>
        <v>#DIV/0!</v>
      </c>
      <c r="O501" s="164" t="e">
        <f>STDEV(Calculations!D502:M502)</f>
        <v>#DIV/0!</v>
      </c>
    </row>
    <row r="502" spans="1:15" ht="12.75">
      <c r="A502" s="98"/>
      <c r="B502" s="37" t="str">
        <f>IF('Gene Table'!E502="","blank",'Gene Table'!E502)</f>
        <v>FN1</v>
      </c>
      <c r="C502" s="161" t="s">
        <v>85</v>
      </c>
      <c r="D502" s="162"/>
      <c r="E502" s="162"/>
      <c r="F502" s="162"/>
      <c r="G502" s="162"/>
      <c r="H502" s="162"/>
      <c r="I502" s="162"/>
      <c r="J502" s="162"/>
      <c r="K502" s="162"/>
      <c r="L502" s="162"/>
      <c r="M502" s="162"/>
      <c r="N502" s="164" t="e">
        <f>AVERAGE(Calculations!D503:M503)</f>
        <v>#DIV/0!</v>
      </c>
      <c r="O502" s="164" t="e">
        <f>STDEV(Calculations!D503:M503)</f>
        <v>#DIV/0!</v>
      </c>
    </row>
    <row r="503" spans="1:15" ht="12.75">
      <c r="A503" s="98"/>
      <c r="B503" s="37" t="str">
        <f>IF('Gene Table'!E503="","blank",'Gene Table'!E503)</f>
        <v>RRP1B</v>
      </c>
      <c r="C503" s="161" t="s">
        <v>89</v>
      </c>
      <c r="D503" s="162"/>
      <c r="E503" s="162"/>
      <c r="F503" s="162"/>
      <c r="G503" s="162"/>
      <c r="H503" s="162"/>
      <c r="I503" s="162"/>
      <c r="J503" s="162"/>
      <c r="K503" s="162"/>
      <c r="L503" s="162"/>
      <c r="M503" s="162"/>
      <c r="N503" s="164" t="e">
        <f>AVERAGE(Calculations!D504:M504)</f>
        <v>#DIV/0!</v>
      </c>
      <c r="O503" s="164" t="e">
        <f>STDEV(Calculations!D504:M504)</f>
        <v>#DIV/0!</v>
      </c>
    </row>
    <row r="504" spans="1:15" ht="12.75">
      <c r="A504" s="98"/>
      <c r="B504" s="37" t="str">
        <f>IF('Gene Table'!E504="","blank",'Gene Table'!E504)</f>
        <v>CD93</v>
      </c>
      <c r="C504" s="161" t="s">
        <v>93</v>
      </c>
      <c r="D504" s="162"/>
      <c r="E504" s="162"/>
      <c r="F504" s="162"/>
      <c r="G504" s="162"/>
      <c r="H504" s="162"/>
      <c r="I504" s="162"/>
      <c r="J504" s="162"/>
      <c r="K504" s="162"/>
      <c r="L504" s="162"/>
      <c r="M504" s="162"/>
      <c r="N504" s="164" t="e">
        <f>AVERAGE(Calculations!D505:M505)</f>
        <v>#DIV/0!</v>
      </c>
      <c r="O504" s="164" t="e">
        <f>STDEV(Calculations!D505:M505)</f>
        <v>#DIV/0!</v>
      </c>
    </row>
    <row r="505" spans="1:15" ht="12.75">
      <c r="A505" s="98"/>
      <c r="B505" s="37" t="str">
        <f>IF('Gene Table'!E505="","blank",'Gene Table'!E505)</f>
        <v>PPM1E</v>
      </c>
      <c r="C505" s="161" t="s">
        <v>97</v>
      </c>
      <c r="D505" s="162"/>
      <c r="E505" s="162"/>
      <c r="F505" s="162"/>
      <c r="G505" s="162"/>
      <c r="H505" s="162"/>
      <c r="I505" s="162"/>
      <c r="J505" s="162"/>
      <c r="K505" s="162"/>
      <c r="L505" s="162"/>
      <c r="M505" s="162"/>
      <c r="N505" s="164" t="e">
        <f>AVERAGE(Calculations!D506:M506)</f>
        <v>#DIV/0!</v>
      </c>
      <c r="O505" s="164" t="e">
        <f>STDEV(Calculations!D506:M506)</f>
        <v>#DIV/0!</v>
      </c>
    </row>
    <row r="506" spans="1:15" ht="12.75">
      <c r="A506" s="98"/>
      <c r="B506" s="37" t="str">
        <f>IF('Gene Table'!E506="","blank",'Gene Table'!E506)</f>
        <v>RRAS2</v>
      </c>
      <c r="C506" s="161" t="s">
        <v>101</v>
      </c>
      <c r="D506" s="162"/>
      <c r="E506" s="162"/>
      <c r="F506" s="162"/>
      <c r="G506" s="162"/>
      <c r="H506" s="162"/>
      <c r="I506" s="162"/>
      <c r="J506" s="162"/>
      <c r="K506" s="162"/>
      <c r="L506" s="162"/>
      <c r="M506" s="162"/>
      <c r="N506" s="164" t="e">
        <f>AVERAGE(Calculations!D507:M507)</f>
        <v>#DIV/0!</v>
      </c>
      <c r="O506" s="164" t="e">
        <f>STDEV(Calculations!D507:M507)</f>
        <v>#DIV/0!</v>
      </c>
    </row>
    <row r="507" spans="1:15" ht="12.75">
      <c r="A507" s="98"/>
      <c r="B507" s="37" t="str">
        <f>IF('Gene Table'!E507="","blank",'Gene Table'!E507)</f>
        <v>FEN1</v>
      </c>
      <c r="C507" s="161" t="s">
        <v>105</v>
      </c>
      <c r="D507" s="162"/>
      <c r="E507" s="162"/>
      <c r="F507" s="162"/>
      <c r="G507" s="162"/>
      <c r="H507" s="162"/>
      <c r="I507" s="162"/>
      <c r="J507" s="162"/>
      <c r="K507" s="162"/>
      <c r="L507" s="162"/>
      <c r="M507" s="162"/>
      <c r="N507" s="164" t="e">
        <f>AVERAGE(Calculations!D508:M508)</f>
        <v>#DIV/0!</v>
      </c>
      <c r="O507" s="164" t="e">
        <f>STDEV(Calculations!D508:M508)</f>
        <v>#DIV/0!</v>
      </c>
    </row>
    <row r="508" spans="1:15" ht="12.75">
      <c r="A508" s="98"/>
      <c r="B508" s="37" t="str">
        <f>IF('Gene Table'!E508="","blank",'Gene Table'!E508)</f>
        <v>FCGR2B</v>
      </c>
      <c r="C508" s="161" t="s">
        <v>109</v>
      </c>
      <c r="D508" s="162"/>
      <c r="E508" s="162"/>
      <c r="F508" s="162"/>
      <c r="G508" s="162"/>
      <c r="H508" s="162"/>
      <c r="I508" s="162"/>
      <c r="J508" s="162"/>
      <c r="K508" s="162"/>
      <c r="L508" s="162"/>
      <c r="M508" s="162"/>
      <c r="N508" s="164" t="e">
        <f>AVERAGE(Calculations!D509:M509)</f>
        <v>#DIV/0!</v>
      </c>
      <c r="O508" s="164" t="e">
        <f>STDEV(Calculations!D509:M509)</f>
        <v>#DIV/0!</v>
      </c>
    </row>
    <row r="509" spans="1:15" ht="12.75">
      <c r="A509" s="98"/>
      <c r="B509" s="37" t="str">
        <f>IF('Gene Table'!E509="","blank",'Gene Table'!E509)</f>
        <v>FCGR2A</v>
      </c>
      <c r="C509" s="161" t="s">
        <v>113</v>
      </c>
      <c r="D509" s="162"/>
      <c r="E509" s="162"/>
      <c r="F509" s="162"/>
      <c r="G509" s="162"/>
      <c r="H509" s="162"/>
      <c r="I509" s="162"/>
      <c r="J509" s="162"/>
      <c r="K509" s="162"/>
      <c r="L509" s="162"/>
      <c r="M509" s="162"/>
      <c r="N509" s="164" t="e">
        <f>AVERAGE(Calculations!D510:M510)</f>
        <v>#DIV/0!</v>
      </c>
      <c r="O509" s="164" t="e">
        <f>STDEV(Calculations!D510:M510)</f>
        <v>#DIV/0!</v>
      </c>
    </row>
    <row r="510" spans="1:15" ht="12.75">
      <c r="A510" s="98"/>
      <c r="B510" s="37" t="str">
        <f>IF('Gene Table'!E510="","blank",'Gene Table'!E510)</f>
        <v>FCER1A</v>
      </c>
      <c r="C510" s="161" t="s">
        <v>117</v>
      </c>
      <c r="D510" s="162"/>
      <c r="E510" s="162"/>
      <c r="F510" s="162"/>
      <c r="G510" s="162"/>
      <c r="H510" s="162"/>
      <c r="I510" s="162"/>
      <c r="J510" s="162"/>
      <c r="K510" s="162"/>
      <c r="L510" s="162"/>
      <c r="M510" s="162"/>
      <c r="N510" s="164" t="e">
        <f>AVERAGE(Calculations!D511:M511)</f>
        <v>#DIV/0!</v>
      </c>
      <c r="O510" s="164" t="e">
        <f>STDEV(Calculations!D511:M511)</f>
        <v>#DIV/0!</v>
      </c>
    </row>
    <row r="511" spans="1:15" ht="12.75">
      <c r="A511" s="98"/>
      <c r="B511" s="37" t="str">
        <f>IF('Gene Table'!E511="","blank",'Gene Table'!E511)</f>
        <v>FBN1</v>
      </c>
      <c r="C511" s="161" t="s">
        <v>121</v>
      </c>
      <c r="D511" s="162"/>
      <c r="E511" s="162"/>
      <c r="F511" s="162"/>
      <c r="G511" s="162"/>
      <c r="H511" s="162"/>
      <c r="I511" s="162"/>
      <c r="J511" s="162"/>
      <c r="K511" s="162"/>
      <c r="L511" s="162"/>
      <c r="M511" s="162"/>
      <c r="N511" s="164" t="e">
        <f>AVERAGE(Calculations!D512:M512)</f>
        <v>#DIV/0!</v>
      </c>
      <c r="O511" s="164" t="e">
        <f>STDEV(Calculations!D512:M512)</f>
        <v>#DIV/0!</v>
      </c>
    </row>
    <row r="512" spans="1:15" ht="12.75">
      <c r="A512" s="98"/>
      <c r="B512" s="37" t="str">
        <f>IF('Gene Table'!E512="","blank",'Gene Table'!E512)</f>
        <v>FASN</v>
      </c>
      <c r="C512" s="161" t="s">
        <v>125</v>
      </c>
      <c r="D512" s="162"/>
      <c r="E512" s="162"/>
      <c r="F512" s="162"/>
      <c r="G512" s="162"/>
      <c r="H512" s="162"/>
      <c r="I512" s="162"/>
      <c r="J512" s="162"/>
      <c r="K512" s="162"/>
      <c r="L512" s="162"/>
      <c r="M512" s="162"/>
      <c r="N512" s="164" t="e">
        <f>AVERAGE(Calculations!D513:M513)</f>
        <v>#DIV/0!</v>
      </c>
      <c r="O512" s="164" t="e">
        <f>STDEV(Calculations!D513:M513)</f>
        <v>#DIV/0!</v>
      </c>
    </row>
    <row r="513" spans="1:15" ht="12.75">
      <c r="A513" s="98"/>
      <c r="B513" s="37" t="str">
        <f>IF('Gene Table'!E513="","blank",'Gene Table'!E513)</f>
        <v>ALDH2</v>
      </c>
      <c r="C513" s="161" t="s">
        <v>129</v>
      </c>
      <c r="D513" s="162"/>
      <c r="E513" s="162"/>
      <c r="F513" s="162"/>
      <c r="G513" s="162"/>
      <c r="H513" s="162"/>
      <c r="I513" s="162"/>
      <c r="J513" s="162"/>
      <c r="K513" s="162"/>
      <c r="L513" s="162"/>
      <c r="M513" s="162"/>
      <c r="N513" s="164" t="e">
        <f>AVERAGE(Calculations!D514:M514)</f>
        <v>#DIV/0!</v>
      </c>
      <c r="O513" s="164" t="e">
        <f>STDEV(Calculations!D514:M514)</f>
        <v>#DIV/0!</v>
      </c>
    </row>
    <row r="514" spans="1:15" ht="12.75">
      <c r="A514" s="98"/>
      <c r="B514" s="37" t="str">
        <f>IF('Gene Table'!E514="","blank",'Gene Table'!E514)</f>
        <v>FANCA</v>
      </c>
      <c r="C514" s="161" t="s">
        <v>133</v>
      </c>
      <c r="D514" s="162"/>
      <c r="E514" s="162"/>
      <c r="F514" s="162"/>
      <c r="G514" s="162"/>
      <c r="H514" s="162"/>
      <c r="I514" s="162"/>
      <c r="J514" s="162"/>
      <c r="K514" s="162"/>
      <c r="L514" s="162"/>
      <c r="M514" s="162"/>
      <c r="N514" s="164" t="e">
        <f>AVERAGE(Calculations!D515:M515)</f>
        <v>#DIV/0!</v>
      </c>
      <c r="O514" s="164" t="e">
        <f>STDEV(Calculations!D515:M515)</f>
        <v>#DIV/0!</v>
      </c>
    </row>
    <row r="515" spans="1:15" ht="12.75">
      <c r="A515" s="98"/>
      <c r="B515" s="37" t="str">
        <f>IF('Gene Table'!E515="","blank",'Gene Table'!E515)</f>
        <v>ESRRG</v>
      </c>
      <c r="C515" s="161" t="s">
        <v>137</v>
      </c>
      <c r="D515" s="162"/>
      <c r="E515" s="162"/>
      <c r="F515" s="162"/>
      <c r="G515" s="162"/>
      <c r="H515" s="162"/>
      <c r="I515" s="162"/>
      <c r="J515" s="162"/>
      <c r="K515" s="162"/>
      <c r="L515" s="162"/>
      <c r="M515" s="162"/>
      <c r="N515" s="164" t="e">
        <f>AVERAGE(Calculations!D516:M516)</f>
        <v>#DIV/0!</v>
      </c>
      <c r="O515" s="164" t="e">
        <f>STDEV(Calculations!D516:M516)</f>
        <v>#DIV/0!</v>
      </c>
    </row>
    <row r="516" spans="1:15" ht="12.75">
      <c r="A516" s="98"/>
      <c r="B516" s="37" t="str">
        <f>IF('Gene Table'!E516="","blank",'Gene Table'!E516)</f>
        <v>AKT1</v>
      </c>
      <c r="C516" s="161" t="s">
        <v>141</v>
      </c>
      <c r="D516" s="162"/>
      <c r="E516" s="162"/>
      <c r="F516" s="162"/>
      <c r="G516" s="162"/>
      <c r="H516" s="162"/>
      <c r="I516" s="162"/>
      <c r="J516" s="162"/>
      <c r="K516" s="162"/>
      <c r="L516" s="162"/>
      <c r="M516" s="162"/>
      <c r="N516" s="164" t="e">
        <f>AVERAGE(Calculations!D517:M517)</f>
        <v>#DIV/0!</v>
      </c>
      <c r="O516" s="164" t="e">
        <f>STDEV(Calculations!D517:M517)</f>
        <v>#DIV/0!</v>
      </c>
    </row>
    <row r="517" spans="1:15" ht="12.75">
      <c r="A517" s="98"/>
      <c r="B517" s="37" t="str">
        <f>IF('Gene Table'!E517="","blank",'Gene Table'!E517)</f>
        <v>ABCA1</v>
      </c>
      <c r="C517" s="161" t="s">
        <v>145</v>
      </c>
      <c r="D517" s="162"/>
      <c r="E517" s="162"/>
      <c r="F517" s="162"/>
      <c r="G517" s="162"/>
      <c r="H517" s="162"/>
      <c r="I517" s="162"/>
      <c r="J517" s="162"/>
      <c r="K517" s="162"/>
      <c r="L517" s="162"/>
      <c r="M517" s="162"/>
      <c r="N517" s="164" t="e">
        <f>AVERAGE(Calculations!D518:M518)</f>
        <v>#DIV/0!</v>
      </c>
      <c r="O517" s="164" t="e">
        <f>STDEV(Calculations!D518:M518)</f>
        <v>#DIV/0!</v>
      </c>
    </row>
    <row r="518" spans="1:15" ht="12.75">
      <c r="A518" s="98"/>
      <c r="B518" s="37" t="str">
        <f>IF('Gene Table'!E518="","blank",'Gene Table'!E518)</f>
        <v>E2F2</v>
      </c>
      <c r="C518" s="161" t="s">
        <v>149</v>
      </c>
      <c r="D518" s="162"/>
      <c r="E518" s="162"/>
      <c r="F518" s="162"/>
      <c r="G518" s="162"/>
      <c r="H518" s="162"/>
      <c r="I518" s="162"/>
      <c r="J518" s="162"/>
      <c r="K518" s="162"/>
      <c r="L518" s="162"/>
      <c r="M518" s="162"/>
      <c r="N518" s="164" t="e">
        <f>AVERAGE(Calculations!D519:M519)</f>
        <v>#DIV/0!</v>
      </c>
      <c r="O518" s="164" t="e">
        <f>STDEV(Calculations!D519:M519)</f>
        <v>#DIV/0!</v>
      </c>
    </row>
    <row r="519" spans="1:15" ht="12.75">
      <c r="A519" s="98"/>
      <c r="B519" s="37" t="str">
        <f>IF('Gene Table'!E519="","blank",'Gene Table'!E519)</f>
        <v>AGT</v>
      </c>
      <c r="C519" s="161" t="s">
        <v>153</v>
      </c>
      <c r="D519" s="162"/>
      <c r="E519" s="162"/>
      <c r="F519" s="162"/>
      <c r="G519" s="162"/>
      <c r="H519" s="162"/>
      <c r="I519" s="162"/>
      <c r="J519" s="162"/>
      <c r="K519" s="162"/>
      <c r="L519" s="162"/>
      <c r="M519" s="162"/>
      <c r="N519" s="164" t="e">
        <f>AVERAGE(Calculations!D520:M520)</f>
        <v>#DIV/0!</v>
      </c>
      <c r="O519" s="164" t="e">
        <f>STDEV(Calculations!D520:M520)</f>
        <v>#DIV/0!</v>
      </c>
    </row>
    <row r="520" spans="1:15" ht="12.75">
      <c r="A520" s="98"/>
      <c r="B520" s="37" t="str">
        <f>IF('Gene Table'!E520="","blank",'Gene Table'!E520)</f>
        <v>DRD2</v>
      </c>
      <c r="C520" s="161" t="s">
        <v>157</v>
      </c>
      <c r="D520" s="162"/>
      <c r="E520" s="162"/>
      <c r="F520" s="162"/>
      <c r="G520" s="162"/>
      <c r="H520" s="162"/>
      <c r="I520" s="162"/>
      <c r="J520" s="162"/>
      <c r="K520" s="162"/>
      <c r="L520" s="162"/>
      <c r="M520" s="162"/>
      <c r="N520" s="164" t="e">
        <f>AVERAGE(Calculations!D521:M521)</f>
        <v>#DIV/0!</v>
      </c>
      <c r="O520" s="164" t="e">
        <f>STDEV(Calculations!D521:M521)</f>
        <v>#DIV/0!</v>
      </c>
    </row>
    <row r="521" spans="1:15" ht="12.75">
      <c r="A521" s="98"/>
      <c r="B521" s="37" t="str">
        <f>IF('Gene Table'!E521="","blank",'Gene Table'!E521)</f>
        <v>ADAMTS18</v>
      </c>
      <c r="C521" s="161" t="s">
        <v>161</v>
      </c>
      <c r="D521" s="162"/>
      <c r="E521" s="162"/>
      <c r="F521" s="162"/>
      <c r="G521" s="162"/>
      <c r="H521" s="162"/>
      <c r="I521" s="162"/>
      <c r="J521" s="162"/>
      <c r="K521" s="162"/>
      <c r="L521" s="162"/>
      <c r="M521" s="162"/>
      <c r="N521" s="164" t="e">
        <f>AVERAGE(Calculations!D522:M522)</f>
        <v>#DIV/0!</v>
      </c>
      <c r="O521" s="164" t="e">
        <f>STDEV(Calculations!D522:M522)</f>
        <v>#DIV/0!</v>
      </c>
    </row>
    <row r="522" spans="1:15" ht="12.75">
      <c r="A522" s="98"/>
      <c r="B522" s="37" t="str">
        <f>IF('Gene Table'!E522="","blank",'Gene Table'!E522)</f>
        <v>HTR3C</v>
      </c>
      <c r="C522" s="161" t="s">
        <v>165</v>
      </c>
      <c r="D522" s="162"/>
      <c r="E522" s="162"/>
      <c r="F522" s="162"/>
      <c r="G522" s="162"/>
      <c r="H522" s="162"/>
      <c r="I522" s="162"/>
      <c r="J522" s="162"/>
      <c r="K522" s="162"/>
      <c r="L522" s="162"/>
      <c r="M522" s="162"/>
      <c r="N522" s="164" t="e">
        <f>AVERAGE(Calculations!D523:M523)</f>
        <v>#DIV/0!</v>
      </c>
      <c r="O522" s="164" t="e">
        <f>STDEV(Calculations!D523:M523)</f>
        <v>#DIV/0!</v>
      </c>
    </row>
    <row r="523" spans="1:15" ht="12.75">
      <c r="A523" s="98"/>
      <c r="B523" s="37" t="str">
        <f>IF('Gene Table'!E523="","blank",'Gene Table'!E523)</f>
        <v>DHX9</v>
      </c>
      <c r="C523" s="161" t="s">
        <v>169</v>
      </c>
      <c r="D523" s="162"/>
      <c r="E523" s="162"/>
      <c r="F523" s="162"/>
      <c r="G523" s="162"/>
      <c r="H523" s="162"/>
      <c r="I523" s="162"/>
      <c r="J523" s="162"/>
      <c r="K523" s="162"/>
      <c r="L523" s="162"/>
      <c r="M523" s="162"/>
      <c r="N523" s="164" t="e">
        <f>AVERAGE(Calculations!D524:M524)</f>
        <v>#DIV/0!</v>
      </c>
      <c r="O523" s="164" t="e">
        <f>STDEV(Calculations!D524:M524)</f>
        <v>#DIV/0!</v>
      </c>
    </row>
    <row r="524" spans="1:15" ht="12.75">
      <c r="A524" s="98"/>
      <c r="B524" s="37" t="str">
        <f>IF('Gene Table'!E524="","blank",'Gene Table'!E524)</f>
        <v>DCN</v>
      </c>
      <c r="C524" s="161" t="s">
        <v>173</v>
      </c>
      <c r="D524" s="162"/>
      <c r="E524" s="162"/>
      <c r="F524" s="162"/>
      <c r="G524" s="162"/>
      <c r="H524" s="162"/>
      <c r="I524" s="162"/>
      <c r="J524" s="162"/>
      <c r="K524" s="162"/>
      <c r="L524" s="162"/>
      <c r="M524" s="162"/>
      <c r="N524" s="164" t="e">
        <f>AVERAGE(Calculations!D525:M525)</f>
        <v>#DIV/0!</v>
      </c>
      <c r="O524" s="164" t="e">
        <f>STDEV(Calculations!D525:M525)</f>
        <v>#DIV/0!</v>
      </c>
    </row>
    <row r="525" spans="1:15" ht="12.75">
      <c r="A525" s="98"/>
      <c r="B525" s="37" t="str">
        <f>IF('Gene Table'!E525="","blank",'Gene Table'!E525)</f>
        <v>CYP24A1</v>
      </c>
      <c r="C525" s="161" t="s">
        <v>177</v>
      </c>
      <c r="D525" s="162"/>
      <c r="E525" s="162"/>
      <c r="F525" s="162"/>
      <c r="G525" s="162"/>
      <c r="H525" s="162"/>
      <c r="I525" s="162"/>
      <c r="J525" s="162"/>
      <c r="K525" s="162"/>
      <c r="L525" s="162"/>
      <c r="M525" s="162"/>
      <c r="N525" s="164" t="e">
        <f>AVERAGE(Calculations!D526:M526)</f>
        <v>#DIV/0!</v>
      </c>
      <c r="O525" s="164" t="e">
        <f>STDEV(Calculations!D526:M526)</f>
        <v>#DIV/0!</v>
      </c>
    </row>
    <row r="526" spans="1:15" ht="12.75">
      <c r="A526" s="98"/>
      <c r="B526" s="37" t="str">
        <f>IF('Gene Table'!E526="","blank",'Gene Table'!E526)</f>
        <v>CYP2E1</v>
      </c>
      <c r="C526" s="161" t="s">
        <v>181</v>
      </c>
      <c r="D526" s="162"/>
      <c r="E526" s="162"/>
      <c r="F526" s="162"/>
      <c r="G526" s="162"/>
      <c r="H526" s="162"/>
      <c r="I526" s="162"/>
      <c r="J526" s="162"/>
      <c r="K526" s="162"/>
      <c r="L526" s="162"/>
      <c r="M526" s="162"/>
      <c r="N526" s="164" t="e">
        <f>AVERAGE(Calculations!D527:M527)</f>
        <v>#DIV/0!</v>
      </c>
      <c r="O526" s="164" t="e">
        <f>STDEV(Calculations!D527:M527)</f>
        <v>#DIV/0!</v>
      </c>
    </row>
    <row r="527" spans="1:15" ht="12.75">
      <c r="A527" s="98"/>
      <c r="B527" s="37" t="str">
        <f>IF('Gene Table'!E527="","blank",'Gene Table'!E527)</f>
        <v>ADRB3</v>
      </c>
      <c r="C527" s="161" t="s">
        <v>185</v>
      </c>
      <c r="D527" s="162"/>
      <c r="E527" s="162"/>
      <c r="F527" s="162"/>
      <c r="G527" s="162"/>
      <c r="H527" s="162"/>
      <c r="I527" s="162"/>
      <c r="J527" s="162"/>
      <c r="K527" s="162"/>
      <c r="L527" s="162"/>
      <c r="M527" s="162"/>
      <c r="N527" s="164" t="e">
        <f>AVERAGE(Calculations!D528:M528)</f>
        <v>#DIV/0!</v>
      </c>
      <c r="O527" s="164" t="e">
        <f>STDEV(Calculations!D528:M528)</f>
        <v>#DIV/0!</v>
      </c>
    </row>
    <row r="528" spans="1:15" ht="12.75">
      <c r="A528" s="98"/>
      <c r="B528" s="37" t="str">
        <f>IF('Gene Table'!E528="","blank",'Gene Table'!E528)</f>
        <v>CYP2C8</v>
      </c>
      <c r="C528" s="161" t="s">
        <v>189</v>
      </c>
      <c r="D528" s="162"/>
      <c r="E528" s="162"/>
      <c r="F528" s="162"/>
      <c r="G528" s="162"/>
      <c r="H528" s="162"/>
      <c r="I528" s="162"/>
      <c r="J528" s="162"/>
      <c r="K528" s="162"/>
      <c r="L528" s="162"/>
      <c r="M528" s="162"/>
      <c r="N528" s="164" t="e">
        <f>AVERAGE(Calculations!D529:M529)</f>
        <v>#DIV/0!</v>
      </c>
      <c r="O528" s="164" t="e">
        <f>STDEV(Calculations!D529:M529)</f>
        <v>#DIV/0!</v>
      </c>
    </row>
    <row r="529" spans="1:15" ht="12.75">
      <c r="A529" s="98"/>
      <c r="B529" s="37" t="str">
        <f>IF('Gene Table'!E529="","blank",'Gene Table'!E529)</f>
        <v>BTLA</v>
      </c>
      <c r="C529" s="161" t="s">
        <v>193</v>
      </c>
      <c r="D529" s="162"/>
      <c r="E529" s="162"/>
      <c r="F529" s="162"/>
      <c r="G529" s="162"/>
      <c r="H529" s="162"/>
      <c r="I529" s="162"/>
      <c r="J529" s="162"/>
      <c r="K529" s="162"/>
      <c r="L529" s="162"/>
      <c r="M529" s="162"/>
      <c r="N529" s="164" t="e">
        <f>AVERAGE(Calculations!D530:M530)</f>
        <v>#DIV/0!</v>
      </c>
      <c r="O529" s="164" t="e">
        <f>STDEV(Calculations!D530:M530)</f>
        <v>#DIV/0!</v>
      </c>
    </row>
    <row r="530" spans="1:15" ht="12.75">
      <c r="A530" s="98"/>
      <c r="B530" s="37" t="str">
        <f>IF('Gene Table'!E530="","blank",'Gene Table'!E530)</f>
        <v>IL23R</v>
      </c>
      <c r="C530" s="161" t="s">
        <v>197</v>
      </c>
      <c r="D530" s="162"/>
      <c r="E530" s="162"/>
      <c r="F530" s="162"/>
      <c r="G530" s="162"/>
      <c r="H530" s="162"/>
      <c r="I530" s="162"/>
      <c r="J530" s="162"/>
      <c r="K530" s="162"/>
      <c r="L530" s="162"/>
      <c r="M530" s="162"/>
      <c r="N530" s="164" t="e">
        <f>AVERAGE(Calculations!D531:M531)</f>
        <v>#DIV/0!</v>
      </c>
      <c r="O530" s="164" t="e">
        <f>STDEV(Calculations!D531:M531)</f>
        <v>#DIV/0!</v>
      </c>
    </row>
    <row r="531" spans="1:15" ht="12.75">
      <c r="A531" s="98"/>
      <c r="B531" s="37" t="str">
        <f>IF('Gene Table'!E531="","blank",'Gene Table'!E531)</f>
        <v>CSTF1</v>
      </c>
      <c r="C531" s="161" t="s">
        <v>201</v>
      </c>
      <c r="D531" s="162"/>
      <c r="E531" s="162"/>
      <c r="F531" s="162"/>
      <c r="G531" s="162"/>
      <c r="H531" s="162"/>
      <c r="I531" s="162"/>
      <c r="J531" s="162"/>
      <c r="K531" s="162"/>
      <c r="L531" s="162"/>
      <c r="M531" s="162"/>
      <c r="N531" s="164" t="e">
        <f>AVERAGE(Calculations!D532:M532)</f>
        <v>#DIV/0!</v>
      </c>
      <c r="O531" s="164" t="e">
        <f>STDEV(Calculations!D532:M532)</f>
        <v>#DIV/0!</v>
      </c>
    </row>
    <row r="532" spans="1:15" ht="12.75">
      <c r="A532" s="98"/>
      <c r="B532" s="37" t="str">
        <f>IF('Gene Table'!E532="","blank",'Gene Table'!E532)</f>
        <v>CSNK1E</v>
      </c>
      <c r="C532" s="161" t="s">
        <v>205</v>
      </c>
      <c r="D532" s="162"/>
      <c r="E532" s="162"/>
      <c r="F532" s="162"/>
      <c r="G532" s="162"/>
      <c r="H532" s="162"/>
      <c r="I532" s="162"/>
      <c r="J532" s="162"/>
      <c r="K532" s="162"/>
      <c r="L532" s="162"/>
      <c r="M532" s="162"/>
      <c r="N532" s="164" t="e">
        <f>AVERAGE(Calculations!D533:M533)</f>
        <v>#DIV/0!</v>
      </c>
      <c r="O532" s="164" t="e">
        <f>STDEV(Calculations!D533:M533)</f>
        <v>#DIV/0!</v>
      </c>
    </row>
    <row r="533" spans="1:15" ht="12.75">
      <c r="A533" s="98"/>
      <c r="B533" s="37" t="str">
        <f>IF('Gene Table'!E533="","blank",'Gene Table'!E533)</f>
        <v>CSNK1D</v>
      </c>
      <c r="C533" s="161" t="s">
        <v>209</v>
      </c>
      <c r="D533" s="162"/>
      <c r="E533" s="162"/>
      <c r="F533" s="162"/>
      <c r="G533" s="162"/>
      <c r="H533" s="162"/>
      <c r="I533" s="162"/>
      <c r="J533" s="162"/>
      <c r="K533" s="162"/>
      <c r="L533" s="162"/>
      <c r="M533" s="162"/>
      <c r="N533" s="164" t="e">
        <f>AVERAGE(Calculations!D534:M534)</f>
        <v>#DIV/0!</v>
      </c>
      <c r="O533" s="164" t="e">
        <f>STDEV(Calculations!D534:M534)</f>
        <v>#DIV/0!</v>
      </c>
    </row>
    <row r="534" spans="1:15" ht="12.75">
      <c r="A534" s="98"/>
      <c r="B534" s="37" t="str">
        <f>IF('Gene Table'!E534="","blank",'Gene Table'!E534)</f>
        <v>CWF19L2</v>
      </c>
      <c r="C534" s="161" t="s">
        <v>213</v>
      </c>
      <c r="D534" s="162"/>
      <c r="E534" s="162"/>
      <c r="F534" s="162"/>
      <c r="G534" s="162"/>
      <c r="H534" s="162"/>
      <c r="I534" s="162"/>
      <c r="J534" s="162"/>
      <c r="K534" s="162"/>
      <c r="L534" s="162"/>
      <c r="M534" s="162"/>
      <c r="N534" s="164" t="e">
        <f>AVERAGE(Calculations!D535:M535)</f>
        <v>#DIV/0!</v>
      </c>
      <c r="O534" s="164" t="e">
        <f>STDEV(Calculations!D535:M535)</f>
        <v>#DIV/0!</v>
      </c>
    </row>
    <row r="535" spans="1:15" ht="12.75">
      <c r="A535" s="98"/>
      <c r="B535" s="37" t="str">
        <f>IF('Gene Table'!E535="","blank",'Gene Table'!E535)</f>
        <v>CRY2</v>
      </c>
      <c r="C535" s="161" t="s">
        <v>217</v>
      </c>
      <c r="D535" s="162"/>
      <c r="E535" s="162"/>
      <c r="F535" s="162"/>
      <c r="G535" s="162"/>
      <c r="H535" s="162"/>
      <c r="I535" s="162"/>
      <c r="J535" s="162"/>
      <c r="K535" s="162"/>
      <c r="L535" s="162"/>
      <c r="M535" s="162"/>
      <c r="N535" s="164" t="e">
        <f>AVERAGE(Calculations!D536:M536)</f>
        <v>#DIV/0!</v>
      </c>
      <c r="O535" s="164" t="e">
        <f>STDEV(Calculations!D536:M536)</f>
        <v>#DIV/0!</v>
      </c>
    </row>
    <row r="536" spans="1:15" ht="12.75">
      <c r="A536" s="98"/>
      <c r="B536" s="37" t="str">
        <f>IF('Gene Table'!E536="","blank",'Gene Table'!E536)</f>
        <v>JMY</v>
      </c>
      <c r="C536" s="161" t="s">
        <v>221</v>
      </c>
      <c r="D536" s="162"/>
      <c r="E536" s="162"/>
      <c r="F536" s="162"/>
      <c r="G536" s="162"/>
      <c r="H536" s="162"/>
      <c r="I536" s="162"/>
      <c r="J536" s="162"/>
      <c r="K536" s="162"/>
      <c r="L536" s="162"/>
      <c r="M536" s="162"/>
      <c r="N536" s="164" t="e">
        <f>AVERAGE(Calculations!D537:M537)</f>
        <v>#DIV/0!</v>
      </c>
      <c r="O536" s="164" t="e">
        <f>STDEV(Calculations!D537:M537)</f>
        <v>#DIV/0!</v>
      </c>
    </row>
    <row r="537" spans="1:15" ht="12.75">
      <c r="A537" s="98"/>
      <c r="B537" s="37" t="str">
        <f>IF('Gene Table'!E537="","blank",'Gene Table'!E537)</f>
        <v>GIPC3</v>
      </c>
      <c r="C537" s="161" t="s">
        <v>225</v>
      </c>
      <c r="D537" s="162"/>
      <c r="E537" s="162"/>
      <c r="F537" s="162"/>
      <c r="G537" s="162"/>
      <c r="H537" s="162"/>
      <c r="I537" s="162"/>
      <c r="J537" s="162"/>
      <c r="K537" s="162"/>
      <c r="L537" s="162"/>
      <c r="M537" s="162"/>
      <c r="N537" s="164" t="e">
        <f>AVERAGE(Calculations!D538:M538)</f>
        <v>#DIV/0!</v>
      </c>
      <c r="O537" s="164" t="e">
        <f>STDEV(Calculations!D538:M538)</f>
        <v>#DIV/0!</v>
      </c>
    </row>
    <row r="538" spans="1:15" ht="12.75">
      <c r="A538" s="98"/>
      <c r="B538" s="37" t="str">
        <f>IF('Gene Table'!E538="","blank",'Gene Table'!E538)</f>
        <v>ADH1A</v>
      </c>
      <c r="C538" s="161" t="s">
        <v>229</v>
      </c>
      <c r="D538" s="162"/>
      <c r="E538" s="162"/>
      <c r="F538" s="162"/>
      <c r="G538" s="162"/>
      <c r="H538" s="162"/>
      <c r="I538" s="162"/>
      <c r="J538" s="162"/>
      <c r="K538" s="162"/>
      <c r="L538" s="162"/>
      <c r="M538" s="162"/>
      <c r="N538" s="164" t="e">
        <f>AVERAGE(Calculations!D539:M539)</f>
        <v>#DIV/0!</v>
      </c>
      <c r="O538" s="164" t="e">
        <f>STDEV(Calculations!D539:M539)</f>
        <v>#DIV/0!</v>
      </c>
    </row>
    <row r="539" spans="1:15" ht="12.75">
      <c r="A539" s="98"/>
      <c r="B539" s="37" t="str">
        <f>IF('Gene Table'!E539="","blank",'Gene Table'!E539)</f>
        <v>CCR7</v>
      </c>
      <c r="C539" s="161" t="s">
        <v>233</v>
      </c>
      <c r="D539" s="162"/>
      <c r="E539" s="162"/>
      <c r="F539" s="162"/>
      <c r="G539" s="162"/>
      <c r="H539" s="162"/>
      <c r="I539" s="162"/>
      <c r="J539" s="162"/>
      <c r="K539" s="162"/>
      <c r="L539" s="162"/>
      <c r="M539" s="162"/>
      <c r="N539" s="164" t="e">
        <f>AVERAGE(Calculations!D540:M540)</f>
        <v>#DIV/0!</v>
      </c>
      <c r="O539" s="164" t="e">
        <f>STDEV(Calculations!D540:M540)</f>
        <v>#DIV/0!</v>
      </c>
    </row>
    <row r="540" spans="1:15" ht="12.75">
      <c r="A540" s="98"/>
      <c r="B540" s="37" t="str">
        <f>IF('Gene Table'!E540="","blank",'Gene Table'!E540)</f>
        <v>MMP21</v>
      </c>
      <c r="C540" s="161" t="s">
        <v>237</v>
      </c>
      <c r="D540" s="162"/>
      <c r="E540" s="162"/>
      <c r="F540" s="162"/>
      <c r="G540" s="162"/>
      <c r="H540" s="162"/>
      <c r="I540" s="162"/>
      <c r="J540" s="162"/>
      <c r="K540" s="162"/>
      <c r="L540" s="162"/>
      <c r="M540" s="162"/>
      <c r="N540" s="164" t="e">
        <f>AVERAGE(Calculations!D541:M541)</f>
        <v>#DIV/0!</v>
      </c>
      <c r="O540" s="164" t="e">
        <f>STDEV(Calculations!D541:M541)</f>
        <v>#DIV/0!</v>
      </c>
    </row>
    <row r="541" spans="1:15" ht="12.75">
      <c r="A541" s="98"/>
      <c r="B541" s="37" t="str">
        <f>IF('Gene Table'!E541="","blank",'Gene Table'!E541)</f>
        <v>AKAP10</v>
      </c>
      <c r="C541" s="161" t="s">
        <v>241</v>
      </c>
      <c r="D541" s="162"/>
      <c r="E541" s="162"/>
      <c r="F541" s="162"/>
      <c r="G541" s="162"/>
      <c r="H541" s="162"/>
      <c r="I541" s="162"/>
      <c r="J541" s="162"/>
      <c r="K541" s="162"/>
      <c r="L541" s="162"/>
      <c r="M541" s="162"/>
      <c r="N541" s="164" t="e">
        <f>AVERAGE(Calculations!D542:M542)</f>
        <v>#DIV/0!</v>
      </c>
      <c r="O541" s="164" t="e">
        <f>STDEV(Calculations!D542:M542)</f>
        <v>#DIV/0!</v>
      </c>
    </row>
    <row r="542" spans="1:15" ht="12.75">
      <c r="A542" s="98"/>
      <c r="B542" s="37" t="str">
        <f>IF('Gene Table'!E542="","blank",'Gene Table'!E542)</f>
        <v>IRAK3</v>
      </c>
      <c r="C542" s="161" t="s">
        <v>245</v>
      </c>
      <c r="D542" s="162"/>
      <c r="E542" s="162"/>
      <c r="F542" s="162"/>
      <c r="G542" s="162"/>
      <c r="H542" s="162"/>
      <c r="I542" s="162"/>
      <c r="J542" s="162"/>
      <c r="K542" s="162"/>
      <c r="L542" s="162"/>
      <c r="M542" s="162"/>
      <c r="N542" s="164" t="e">
        <f>AVERAGE(Calculations!D543:M543)</f>
        <v>#DIV/0!</v>
      </c>
      <c r="O542" s="164" t="e">
        <f>STDEV(Calculations!D543:M543)</f>
        <v>#DIV/0!</v>
      </c>
    </row>
    <row r="543" spans="1:15" ht="12.75">
      <c r="A543" s="98"/>
      <c r="B543" s="37" t="str">
        <f>IF('Gene Table'!E543="","blank",'Gene Table'!E543)</f>
        <v>YWHAQ</v>
      </c>
      <c r="C543" s="161" t="s">
        <v>249</v>
      </c>
      <c r="D543" s="162"/>
      <c r="E543" s="162"/>
      <c r="F543" s="162"/>
      <c r="G543" s="162"/>
      <c r="H543" s="162"/>
      <c r="I543" s="162"/>
      <c r="J543" s="162"/>
      <c r="K543" s="162"/>
      <c r="L543" s="162"/>
      <c r="M543" s="162"/>
      <c r="N543" s="164" t="e">
        <f>AVERAGE(Calculations!D544:M544)</f>
        <v>#DIV/0!</v>
      </c>
      <c r="O543" s="164" t="e">
        <f>STDEV(Calculations!D544:M544)</f>
        <v>#DIV/0!</v>
      </c>
    </row>
    <row r="544" spans="1:15" ht="12.75">
      <c r="A544" s="98"/>
      <c r="B544" s="37" t="str">
        <f>IF('Gene Table'!E544="","blank",'Gene Table'!E544)</f>
        <v>STIP1</v>
      </c>
      <c r="C544" s="161" t="s">
        <v>253</v>
      </c>
      <c r="D544" s="162"/>
      <c r="E544" s="162"/>
      <c r="F544" s="162"/>
      <c r="G544" s="162"/>
      <c r="H544" s="162"/>
      <c r="I544" s="162"/>
      <c r="J544" s="162"/>
      <c r="K544" s="162"/>
      <c r="L544" s="162"/>
      <c r="M544" s="162"/>
      <c r="N544" s="164" t="e">
        <f>AVERAGE(Calculations!D545:M545)</f>
        <v>#DIV/0!</v>
      </c>
      <c r="O544" s="164" t="e">
        <f>STDEV(Calculations!D545:M545)</f>
        <v>#DIV/0!</v>
      </c>
    </row>
    <row r="545" spans="1:15" ht="12.75">
      <c r="A545" s="98"/>
      <c r="B545" s="37" t="str">
        <f>IF('Gene Table'!E545="","blank",'Gene Table'!E545)</f>
        <v>EHMT2</v>
      </c>
      <c r="C545" s="161" t="s">
        <v>257</v>
      </c>
      <c r="D545" s="162"/>
      <c r="E545" s="162"/>
      <c r="F545" s="162"/>
      <c r="G545" s="162"/>
      <c r="H545" s="162"/>
      <c r="I545" s="162"/>
      <c r="J545" s="162"/>
      <c r="K545" s="162"/>
      <c r="L545" s="162"/>
      <c r="M545" s="162"/>
      <c r="N545" s="164" t="e">
        <f>AVERAGE(Calculations!D546:M546)</f>
        <v>#DIV/0!</v>
      </c>
      <c r="O545" s="164" t="e">
        <f>STDEV(Calculations!D546:M546)</f>
        <v>#DIV/0!</v>
      </c>
    </row>
    <row r="546" spans="1:15" ht="12.75">
      <c r="A546" s="98"/>
      <c r="B546" s="37" t="str">
        <f>IF('Gene Table'!E546="","blank",'Gene Table'!E546)</f>
        <v>MAGED2</v>
      </c>
      <c r="C546" s="161" t="s">
        <v>261</v>
      </c>
      <c r="D546" s="162"/>
      <c r="E546" s="162"/>
      <c r="F546" s="162"/>
      <c r="G546" s="162"/>
      <c r="H546" s="162"/>
      <c r="I546" s="162"/>
      <c r="J546" s="162"/>
      <c r="K546" s="162"/>
      <c r="L546" s="162"/>
      <c r="M546" s="162"/>
      <c r="N546" s="164" t="e">
        <f>AVERAGE(Calculations!D547:M547)</f>
        <v>#DIV/0!</v>
      </c>
      <c r="O546" s="164" t="e">
        <f>STDEV(Calculations!D547:M547)</f>
        <v>#DIV/0!</v>
      </c>
    </row>
    <row r="547" spans="1:15" ht="12.75">
      <c r="A547" s="98"/>
      <c r="B547" s="37" t="str">
        <f>IF('Gene Table'!E547="","blank",'Gene Table'!E547)</f>
        <v>PPP1R13L</v>
      </c>
      <c r="C547" s="161" t="s">
        <v>265</v>
      </c>
      <c r="D547" s="162"/>
      <c r="E547" s="162"/>
      <c r="F547" s="162"/>
      <c r="G547" s="162"/>
      <c r="H547" s="162"/>
      <c r="I547" s="162"/>
      <c r="J547" s="162"/>
      <c r="K547" s="162"/>
      <c r="L547" s="162"/>
      <c r="M547" s="162"/>
      <c r="N547" s="164" t="e">
        <f>AVERAGE(Calculations!D548:M548)</f>
        <v>#DIV/0!</v>
      </c>
      <c r="O547" s="164" t="e">
        <f>STDEV(Calculations!D548:M548)</f>
        <v>#DIV/0!</v>
      </c>
    </row>
    <row r="548" spans="1:15" ht="12.75">
      <c r="A548" s="98"/>
      <c r="B548" s="37" t="str">
        <f>IF('Gene Table'!E548="","blank",'Gene Table'!E548)</f>
        <v>ALDH1L1</v>
      </c>
      <c r="C548" s="161" t="s">
        <v>269</v>
      </c>
      <c r="D548" s="162"/>
      <c r="E548" s="162"/>
      <c r="F548" s="162"/>
      <c r="G548" s="162"/>
      <c r="H548" s="162"/>
      <c r="I548" s="162"/>
      <c r="J548" s="162"/>
      <c r="K548" s="162"/>
      <c r="L548" s="162"/>
      <c r="M548" s="162"/>
      <c r="N548" s="164" t="e">
        <f>AVERAGE(Calculations!D549:M549)</f>
        <v>#DIV/0!</v>
      </c>
      <c r="O548" s="164" t="e">
        <f>STDEV(Calculations!D549:M549)</f>
        <v>#DIV/0!</v>
      </c>
    </row>
    <row r="549" spans="1:15" ht="12.75">
      <c r="A549" s="98"/>
      <c r="B549" s="37" t="str">
        <f>IF('Gene Table'!E549="","blank",'Gene Table'!E549)</f>
        <v>CTCF</v>
      </c>
      <c r="C549" s="161" t="s">
        <v>273</v>
      </c>
      <c r="D549" s="162"/>
      <c r="E549" s="162"/>
      <c r="F549" s="162"/>
      <c r="G549" s="162"/>
      <c r="H549" s="162"/>
      <c r="I549" s="162"/>
      <c r="J549" s="162"/>
      <c r="K549" s="162"/>
      <c r="L549" s="162"/>
      <c r="M549" s="162"/>
      <c r="N549" s="164" t="e">
        <f>AVERAGE(Calculations!D550:M550)</f>
        <v>#DIV/0!</v>
      </c>
      <c r="O549" s="164" t="e">
        <f>STDEV(Calculations!D550:M550)</f>
        <v>#DIV/0!</v>
      </c>
    </row>
    <row r="550" spans="1:15" ht="12.75">
      <c r="A550" s="98"/>
      <c r="B550" s="37" t="str">
        <f>IF('Gene Table'!E550="","blank",'Gene Table'!E550)</f>
        <v>POSTN</v>
      </c>
      <c r="C550" s="161" t="s">
        <v>277</v>
      </c>
      <c r="D550" s="162"/>
      <c r="E550" s="162"/>
      <c r="F550" s="162"/>
      <c r="G550" s="162"/>
      <c r="H550" s="162"/>
      <c r="I550" s="162"/>
      <c r="J550" s="162"/>
      <c r="K550" s="162"/>
      <c r="L550" s="162"/>
      <c r="M550" s="162"/>
      <c r="N550" s="164" t="e">
        <f>AVERAGE(Calculations!D551:M551)</f>
        <v>#DIV/0!</v>
      </c>
      <c r="O550" s="164" t="e">
        <f>STDEV(Calculations!D551:M551)</f>
        <v>#DIV/0!</v>
      </c>
    </row>
    <row r="551" spans="1:15" ht="12.75">
      <c r="A551" s="98"/>
      <c r="B551" s="37" t="str">
        <f>IF('Gene Table'!E551="","blank",'Gene Table'!E551)</f>
        <v>CENPE</v>
      </c>
      <c r="C551" s="161" t="s">
        <v>281</v>
      </c>
      <c r="D551" s="162"/>
      <c r="E551" s="162"/>
      <c r="F551" s="162"/>
      <c r="G551" s="162"/>
      <c r="H551" s="162"/>
      <c r="I551" s="162"/>
      <c r="J551" s="162"/>
      <c r="K551" s="162"/>
      <c r="L551" s="162"/>
      <c r="M551" s="162"/>
      <c r="N551" s="164" t="e">
        <f>AVERAGE(Calculations!D552:M552)</f>
        <v>#DIV/0!</v>
      </c>
      <c r="O551" s="164" t="e">
        <f>STDEV(Calculations!D552:M552)</f>
        <v>#DIV/0!</v>
      </c>
    </row>
    <row r="552" spans="1:15" ht="12.75">
      <c r="A552" s="98"/>
      <c r="B552" s="37" t="str">
        <f>IF('Gene Table'!E552="","blank",'Gene Table'!E552)</f>
        <v>HOXB13</v>
      </c>
      <c r="C552" s="161" t="s">
        <v>285</v>
      </c>
      <c r="D552" s="162"/>
      <c r="E552" s="162"/>
      <c r="F552" s="162"/>
      <c r="G552" s="162"/>
      <c r="H552" s="162"/>
      <c r="I552" s="162"/>
      <c r="J552" s="162"/>
      <c r="K552" s="162"/>
      <c r="L552" s="162"/>
      <c r="M552" s="162"/>
      <c r="N552" s="164" t="e">
        <f>AVERAGE(Calculations!D553:M553)</f>
        <v>#DIV/0!</v>
      </c>
      <c r="O552" s="164" t="e">
        <f>STDEV(Calculations!D553:M553)</f>
        <v>#DIV/0!</v>
      </c>
    </row>
    <row r="553" spans="1:15" ht="12.75">
      <c r="A553" s="98"/>
      <c r="B553" s="37" t="str">
        <f>IF('Gene Table'!E553="","blank",'Gene Table'!E553)</f>
        <v>MAD2L2</v>
      </c>
      <c r="C553" s="161" t="s">
        <v>289</v>
      </c>
      <c r="D553" s="162"/>
      <c r="E553" s="162"/>
      <c r="F553" s="162"/>
      <c r="G553" s="162"/>
      <c r="H553" s="162"/>
      <c r="I553" s="162"/>
      <c r="J553" s="162"/>
      <c r="K553" s="162"/>
      <c r="L553" s="162"/>
      <c r="M553" s="162"/>
      <c r="N553" s="164" t="e">
        <f>AVERAGE(Calculations!D554:M554)</f>
        <v>#DIV/0!</v>
      </c>
      <c r="O553" s="164" t="e">
        <f>STDEV(Calculations!D554:M554)</f>
        <v>#DIV/0!</v>
      </c>
    </row>
    <row r="554" spans="1:15" ht="12.75">
      <c r="A554" s="98"/>
      <c r="B554" s="37" t="str">
        <f>IF('Gene Table'!E554="","blank",'Gene Table'!E554)</f>
        <v>TOMM40</v>
      </c>
      <c r="C554" s="161" t="s">
        <v>293</v>
      </c>
      <c r="D554" s="162"/>
      <c r="E554" s="162"/>
      <c r="F554" s="162"/>
      <c r="G554" s="162"/>
      <c r="H554" s="162"/>
      <c r="I554" s="162"/>
      <c r="J554" s="162"/>
      <c r="K554" s="162"/>
      <c r="L554" s="162"/>
      <c r="M554" s="162"/>
      <c r="N554" s="164" t="e">
        <f>AVERAGE(Calculations!D555:M555)</f>
        <v>#DIV/0!</v>
      </c>
      <c r="O554" s="164" t="e">
        <f>STDEV(Calculations!D555:M555)</f>
        <v>#DIV/0!</v>
      </c>
    </row>
    <row r="555" spans="1:15" ht="12.75">
      <c r="A555" s="98"/>
      <c r="B555" s="37" t="str">
        <f>IF('Gene Table'!E555="","blank",'Gene Table'!E555)</f>
        <v>EMG1</v>
      </c>
      <c r="C555" s="161" t="s">
        <v>297</v>
      </c>
      <c r="D555" s="162"/>
      <c r="E555" s="162"/>
      <c r="F555" s="162"/>
      <c r="G555" s="162"/>
      <c r="H555" s="162"/>
      <c r="I555" s="162"/>
      <c r="J555" s="162"/>
      <c r="K555" s="162"/>
      <c r="L555" s="162"/>
      <c r="M555" s="162"/>
      <c r="N555" s="164" t="e">
        <f>AVERAGE(Calculations!D556:M556)</f>
        <v>#DIV/0!</v>
      </c>
      <c r="O555" s="164" t="e">
        <f>STDEV(Calculations!D556:M556)</f>
        <v>#DIV/0!</v>
      </c>
    </row>
    <row r="556" spans="1:15" ht="12.75">
      <c r="A556" s="98"/>
      <c r="B556" s="37" t="str">
        <f>IF('Gene Table'!E556="","blank",'Gene Table'!E556)</f>
        <v>CDK7</v>
      </c>
      <c r="C556" s="161" t="s">
        <v>301</v>
      </c>
      <c r="D556" s="162"/>
      <c r="E556" s="162"/>
      <c r="F556" s="162"/>
      <c r="G556" s="162"/>
      <c r="H556" s="162"/>
      <c r="I556" s="162"/>
      <c r="J556" s="162"/>
      <c r="K556" s="162"/>
      <c r="L556" s="162"/>
      <c r="M556" s="162"/>
      <c r="N556" s="164" t="e">
        <f>AVERAGE(Calculations!D557:M557)</f>
        <v>#DIV/0!</v>
      </c>
      <c r="O556" s="164" t="e">
        <f>STDEV(Calculations!D557:M557)</f>
        <v>#DIV/0!</v>
      </c>
    </row>
    <row r="557" spans="1:15" ht="12.75">
      <c r="A557" s="98"/>
      <c r="B557" s="37" t="str">
        <f>IF('Gene Table'!E557="","blank",'Gene Table'!E557)</f>
        <v>AKAP9</v>
      </c>
      <c r="C557" s="161" t="s">
        <v>305</v>
      </c>
      <c r="D557" s="162"/>
      <c r="E557" s="162"/>
      <c r="F557" s="162"/>
      <c r="G557" s="162"/>
      <c r="H557" s="162"/>
      <c r="I557" s="162"/>
      <c r="J557" s="162"/>
      <c r="K557" s="162"/>
      <c r="L557" s="162"/>
      <c r="M557" s="162"/>
      <c r="N557" s="164" t="e">
        <f>AVERAGE(Calculations!D558:M558)</f>
        <v>#DIV/0!</v>
      </c>
      <c r="O557" s="164" t="e">
        <f>STDEV(Calculations!D558:M558)</f>
        <v>#DIV/0!</v>
      </c>
    </row>
    <row r="558" spans="1:15" ht="12.75">
      <c r="A558" s="98"/>
      <c r="B558" s="37" t="str">
        <f>IF('Gene Table'!E558="","blank",'Gene Table'!E558)</f>
        <v>MUC6</v>
      </c>
      <c r="C558" s="161" t="s">
        <v>309</v>
      </c>
      <c r="D558" s="162"/>
      <c r="E558" s="162"/>
      <c r="F558" s="162"/>
      <c r="G558" s="162"/>
      <c r="H558" s="162"/>
      <c r="I558" s="162"/>
      <c r="J558" s="162"/>
      <c r="K558" s="162"/>
      <c r="L558" s="162"/>
      <c r="M558" s="162"/>
      <c r="N558" s="164" t="e">
        <f>AVERAGE(Calculations!D559:M559)</f>
        <v>#DIV/0!</v>
      </c>
      <c r="O558" s="164" t="e">
        <f>STDEV(Calculations!D559:M559)</f>
        <v>#DIV/0!</v>
      </c>
    </row>
    <row r="559" spans="1:15" ht="12.75">
      <c r="A559" s="98"/>
      <c r="B559" s="37" t="str">
        <f>IF('Gene Table'!E559="","blank",'Gene Table'!E559)</f>
        <v>DIRAS3</v>
      </c>
      <c r="C559" s="161" t="s">
        <v>313</v>
      </c>
      <c r="D559" s="162"/>
      <c r="E559" s="162"/>
      <c r="F559" s="162"/>
      <c r="G559" s="162"/>
      <c r="H559" s="162"/>
      <c r="I559" s="162"/>
      <c r="J559" s="162"/>
      <c r="K559" s="162"/>
      <c r="L559" s="162"/>
      <c r="M559" s="162"/>
      <c r="N559" s="164" t="e">
        <f>AVERAGE(Calculations!D560:M560)</f>
        <v>#DIV/0!</v>
      </c>
      <c r="O559" s="164" t="e">
        <f>STDEV(Calculations!D560:M560)</f>
        <v>#DIV/0!</v>
      </c>
    </row>
    <row r="560" spans="1:15" ht="12.75">
      <c r="A560" s="98"/>
      <c r="B560" s="37" t="str">
        <f>IF('Gene Table'!E560="","blank",'Gene Table'!E560)</f>
        <v>SHARPIN</v>
      </c>
      <c r="C560" s="161" t="s">
        <v>317</v>
      </c>
      <c r="D560" s="162"/>
      <c r="E560" s="162"/>
      <c r="F560" s="162"/>
      <c r="G560" s="162"/>
      <c r="H560" s="162"/>
      <c r="I560" s="162"/>
      <c r="J560" s="162"/>
      <c r="K560" s="162"/>
      <c r="L560" s="162"/>
      <c r="M560" s="162"/>
      <c r="N560" s="164" t="e">
        <f>AVERAGE(Calculations!D561:M561)</f>
        <v>#DIV/0!</v>
      </c>
      <c r="O560" s="164" t="e">
        <f>STDEV(Calculations!D561:M561)</f>
        <v>#DIV/0!</v>
      </c>
    </row>
    <row r="561" spans="1:15" ht="12.75">
      <c r="A561" s="98"/>
      <c r="B561" s="37" t="str">
        <f>IF('Gene Table'!E561="","blank",'Gene Table'!E561)</f>
        <v>TPMT</v>
      </c>
      <c r="C561" s="161" t="s">
        <v>321</v>
      </c>
      <c r="D561" s="162"/>
      <c r="E561" s="162"/>
      <c r="F561" s="162"/>
      <c r="G561" s="162"/>
      <c r="H561" s="162"/>
      <c r="I561" s="162"/>
      <c r="J561" s="162"/>
      <c r="K561" s="162"/>
      <c r="L561" s="162"/>
      <c r="M561" s="162"/>
      <c r="N561" s="164" t="e">
        <f>AVERAGE(Calculations!D562:M562)</f>
        <v>#DIV/0!</v>
      </c>
      <c r="O561" s="164" t="e">
        <f>STDEV(Calculations!D562:M562)</f>
        <v>#DIV/0!</v>
      </c>
    </row>
    <row r="562" spans="1:15" ht="12.75">
      <c r="A562" s="98"/>
      <c r="B562" s="37" t="str">
        <f>IF('Gene Table'!E562="","blank",'Gene Table'!E562)</f>
        <v>SSTR4</v>
      </c>
      <c r="C562" s="161" t="s">
        <v>325</v>
      </c>
      <c r="D562" s="162"/>
      <c r="E562" s="162"/>
      <c r="F562" s="162"/>
      <c r="G562" s="162"/>
      <c r="H562" s="162"/>
      <c r="I562" s="162"/>
      <c r="J562" s="162"/>
      <c r="K562" s="162"/>
      <c r="L562" s="162"/>
      <c r="M562" s="162"/>
      <c r="N562" s="164" t="e">
        <f>AVERAGE(Calculations!D563:M563)</f>
        <v>#DIV/0!</v>
      </c>
      <c r="O562" s="164" t="e">
        <f>STDEV(Calculations!D563:M563)</f>
        <v>#DIV/0!</v>
      </c>
    </row>
    <row r="563" spans="1:15" ht="12.75">
      <c r="A563" s="98"/>
      <c r="B563" s="37" t="str">
        <f>IF('Gene Table'!E563="","blank",'Gene Table'!E563)</f>
        <v>SSTR1</v>
      </c>
      <c r="C563" s="161" t="s">
        <v>329</v>
      </c>
      <c r="D563" s="162"/>
      <c r="E563" s="162"/>
      <c r="F563" s="162"/>
      <c r="G563" s="162"/>
      <c r="H563" s="162"/>
      <c r="I563" s="162"/>
      <c r="J563" s="162"/>
      <c r="K563" s="162"/>
      <c r="L563" s="162"/>
      <c r="M563" s="162"/>
      <c r="N563" s="164" t="e">
        <f>AVERAGE(Calculations!D564:M564)</f>
        <v>#DIV/0!</v>
      </c>
      <c r="O563" s="164" t="e">
        <f>STDEV(Calculations!D564:M564)</f>
        <v>#DIV/0!</v>
      </c>
    </row>
    <row r="564" spans="1:15" ht="12.75">
      <c r="A564" s="98"/>
      <c r="B564" s="37" t="str">
        <f>IF('Gene Table'!E564="","blank",'Gene Table'!E564)</f>
        <v>KLK10</v>
      </c>
      <c r="C564" s="161" t="s">
        <v>333</v>
      </c>
      <c r="D564" s="162"/>
      <c r="E564" s="162"/>
      <c r="F564" s="162"/>
      <c r="G564" s="162"/>
      <c r="H564" s="162"/>
      <c r="I564" s="162"/>
      <c r="J564" s="162"/>
      <c r="K564" s="162"/>
      <c r="L564" s="162"/>
      <c r="M564" s="162"/>
      <c r="N564" s="164" t="e">
        <f>AVERAGE(Calculations!D565:M565)</f>
        <v>#DIV/0!</v>
      </c>
      <c r="O564" s="164" t="e">
        <f>STDEV(Calculations!D565:M565)</f>
        <v>#DIV/0!</v>
      </c>
    </row>
    <row r="565" spans="1:15" ht="12.75">
      <c r="A565" s="98"/>
      <c r="B565" s="37" t="str">
        <f>IF('Gene Table'!E565="","blank",'Gene Table'!E565)</f>
        <v>POU1F1</v>
      </c>
      <c r="C565" s="161" t="s">
        <v>337</v>
      </c>
      <c r="D565" s="162"/>
      <c r="E565" s="162"/>
      <c r="F565" s="162"/>
      <c r="G565" s="162"/>
      <c r="H565" s="162"/>
      <c r="I565" s="162"/>
      <c r="J565" s="162"/>
      <c r="K565" s="162"/>
      <c r="L565" s="162"/>
      <c r="M565" s="162"/>
      <c r="N565" s="164" t="e">
        <f>AVERAGE(Calculations!D566:M566)</f>
        <v>#DIV/0!</v>
      </c>
      <c r="O565" s="164" t="e">
        <f>STDEV(Calculations!D566:M566)</f>
        <v>#DIV/0!</v>
      </c>
    </row>
    <row r="566" spans="1:15" ht="12.75">
      <c r="A566" s="98"/>
      <c r="B566" s="37" t="str">
        <f>IF('Gene Table'!E566="","blank",'Gene Table'!E566)</f>
        <v>NOS1</v>
      </c>
      <c r="C566" s="161" t="s">
        <v>341</v>
      </c>
      <c r="D566" s="162"/>
      <c r="E566" s="162"/>
      <c r="F566" s="162"/>
      <c r="G566" s="162"/>
      <c r="H566" s="162"/>
      <c r="I566" s="162"/>
      <c r="J566" s="162"/>
      <c r="K566" s="162"/>
      <c r="L566" s="162"/>
      <c r="M566" s="162"/>
      <c r="N566" s="164" t="e">
        <f>AVERAGE(Calculations!D567:M567)</f>
        <v>#DIV/0!</v>
      </c>
      <c r="O566" s="164" t="e">
        <f>STDEV(Calculations!D567:M567)</f>
        <v>#DIV/0!</v>
      </c>
    </row>
    <row r="567" spans="1:15" ht="12.75">
      <c r="A567" s="98"/>
      <c r="B567" s="37" t="str">
        <f>IF('Gene Table'!E567="","blank",'Gene Table'!E567)</f>
        <v>HGDC</v>
      </c>
      <c r="C567" s="161" t="s">
        <v>345</v>
      </c>
      <c r="D567" s="162"/>
      <c r="E567" s="162"/>
      <c r="F567" s="162"/>
      <c r="G567" s="162"/>
      <c r="H567" s="162"/>
      <c r="I567" s="162"/>
      <c r="J567" s="162"/>
      <c r="K567" s="162"/>
      <c r="L567" s="162"/>
      <c r="M567" s="162"/>
      <c r="N567" s="164" t="e">
        <f>AVERAGE(Calculations!D568:M568)</f>
        <v>#DIV/0!</v>
      </c>
      <c r="O567" s="164" t="e">
        <f>STDEV(Calculations!D568:M568)</f>
        <v>#DIV/0!</v>
      </c>
    </row>
    <row r="568" spans="1:15" ht="12.75">
      <c r="A568" s="98"/>
      <c r="B568" s="37" t="str">
        <f>IF('Gene Table'!E568="","blank",'Gene Table'!E568)</f>
        <v>HGDC</v>
      </c>
      <c r="C568" s="161" t="s">
        <v>347</v>
      </c>
      <c r="D568" s="162"/>
      <c r="E568" s="162"/>
      <c r="F568" s="162"/>
      <c r="G568" s="162"/>
      <c r="H568" s="162"/>
      <c r="I568" s="162"/>
      <c r="J568" s="162"/>
      <c r="K568" s="162"/>
      <c r="L568" s="162"/>
      <c r="M568" s="162"/>
      <c r="N568" s="164" t="e">
        <f>AVERAGE(Calculations!D569:M569)</f>
        <v>#DIV/0!</v>
      </c>
      <c r="O568" s="164" t="e">
        <f>STDEV(Calculations!D569:M569)</f>
        <v>#DIV/0!</v>
      </c>
    </row>
    <row r="569" spans="1:15" ht="12.75">
      <c r="A569" s="98"/>
      <c r="B569" s="37" t="str">
        <f>IF('Gene Table'!E569="","blank",'Gene Table'!E569)</f>
        <v>GAPDH</v>
      </c>
      <c r="C569" s="161" t="s">
        <v>348</v>
      </c>
      <c r="D569" s="162"/>
      <c r="E569" s="162"/>
      <c r="F569" s="162"/>
      <c r="G569" s="162"/>
      <c r="H569" s="162"/>
      <c r="I569" s="162"/>
      <c r="J569" s="162"/>
      <c r="K569" s="162"/>
      <c r="L569" s="162"/>
      <c r="M569" s="162"/>
      <c r="N569" s="164" t="e">
        <f>AVERAGE(Calculations!D570:M570)</f>
        <v>#DIV/0!</v>
      </c>
      <c r="O569" s="164" t="e">
        <f>STDEV(Calculations!D570:M570)</f>
        <v>#DIV/0!</v>
      </c>
    </row>
    <row r="570" spans="1:15" ht="12.75">
      <c r="A570" s="98"/>
      <c r="B570" s="37" t="str">
        <f>IF('Gene Table'!E570="","blank",'Gene Table'!E570)</f>
        <v>ACTB</v>
      </c>
      <c r="C570" s="161" t="s">
        <v>352</v>
      </c>
      <c r="D570" s="162"/>
      <c r="E570" s="162"/>
      <c r="F570" s="162"/>
      <c r="G570" s="162"/>
      <c r="H570" s="162"/>
      <c r="I570" s="162"/>
      <c r="J570" s="162"/>
      <c r="K570" s="162"/>
      <c r="L570" s="162"/>
      <c r="M570" s="162"/>
      <c r="N570" s="164" t="e">
        <f>AVERAGE(Calculations!D571:M571)</f>
        <v>#DIV/0!</v>
      </c>
      <c r="O570" s="164" t="e">
        <f>STDEV(Calculations!D571:M571)</f>
        <v>#DIV/0!</v>
      </c>
    </row>
    <row r="571" spans="1:15" ht="12.75">
      <c r="A571" s="98"/>
      <c r="B571" s="37" t="str">
        <f>IF('Gene Table'!E571="","blank",'Gene Table'!E571)</f>
        <v>B2M</v>
      </c>
      <c r="C571" s="161" t="s">
        <v>356</v>
      </c>
      <c r="D571" s="162"/>
      <c r="E571" s="162"/>
      <c r="F571" s="162"/>
      <c r="G571" s="162"/>
      <c r="H571" s="162"/>
      <c r="I571" s="162"/>
      <c r="J571" s="162"/>
      <c r="K571" s="162"/>
      <c r="L571" s="162"/>
      <c r="M571" s="162"/>
      <c r="N571" s="164" t="e">
        <f>AVERAGE(Calculations!D572:M572)</f>
        <v>#DIV/0!</v>
      </c>
      <c r="O571" s="164" t="e">
        <f>STDEV(Calculations!D572:M572)</f>
        <v>#DIV/0!</v>
      </c>
    </row>
    <row r="572" spans="1:15" ht="12.75">
      <c r="A572" s="98"/>
      <c r="B572" s="37" t="str">
        <f>IF('Gene Table'!E572="","blank",'Gene Table'!E572)</f>
        <v>RPL13A</v>
      </c>
      <c r="C572" s="161" t="s">
        <v>360</v>
      </c>
      <c r="D572" s="162"/>
      <c r="E572" s="162"/>
      <c r="F572" s="162"/>
      <c r="G572" s="162"/>
      <c r="H572" s="162"/>
      <c r="I572" s="162"/>
      <c r="J572" s="162"/>
      <c r="K572" s="162"/>
      <c r="L572" s="162"/>
      <c r="M572" s="162"/>
      <c r="N572" s="164" t="e">
        <f>AVERAGE(Calculations!D573:M573)</f>
        <v>#DIV/0!</v>
      </c>
      <c r="O572" s="164" t="e">
        <f>STDEV(Calculations!D573:M573)</f>
        <v>#DIV/0!</v>
      </c>
    </row>
    <row r="573" spans="1:15" ht="12.75">
      <c r="A573" s="98"/>
      <c r="B573" s="37" t="str">
        <f>IF('Gene Table'!E573="","blank",'Gene Table'!E573)</f>
        <v>HPRT1</v>
      </c>
      <c r="C573" s="161" t="s">
        <v>364</v>
      </c>
      <c r="D573" s="162"/>
      <c r="E573" s="162"/>
      <c r="F573" s="162"/>
      <c r="G573" s="162"/>
      <c r="H573" s="162"/>
      <c r="I573" s="162"/>
      <c r="J573" s="162"/>
      <c r="K573" s="162"/>
      <c r="L573" s="162"/>
      <c r="M573" s="162"/>
      <c r="N573" s="164" t="e">
        <f>AVERAGE(Calculations!D574:M574)</f>
        <v>#DIV/0!</v>
      </c>
      <c r="O573" s="164" t="e">
        <f>STDEV(Calculations!D574:M574)</f>
        <v>#DIV/0!</v>
      </c>
    </row>
    <row r="574" spans="1:15" ht="12.75">
      <c r="A574" s="98"/>
      <c r="B574" s="37" t="str">
        <f>IF('Gene Table'!E574="","blank",'Gene Table'!E574)</f>
        <v>RN18S1</v>
      </c>
      <c r="C574" s="161" t="s">
        <v>368</v>
      </c>
      <c r="D574" s="162"/>
      <c r="E574" s="162"/>
      <c r="F574" s="162"/>
      <c r="G574" s="162"/>
      <c r="H574" s="162"/>
      <c r="I574" s="162"/>
      <c r="J574" s="162"/>
      <c r="K574" s="162"/>
      <c r="L574" s="162"/>
      <c r="M574" s="162"/>
      <c r="N574" s="164" t="e">
        <f>AVERAGE(Calculations!D575:M575)</f>
        <v>#DIV/0!</v>
      </c>
      <c r="O574" s="164" t="e">
        <f>STDEV(Calculations!D575:M575)</f>
        <v>#DIV/0!</v>
      </c>
    </row>
    <row r="575" spans="1:15" ht="12.75">
      <c r="A575" s="98"/>
      <c r="B575" s="37" t="str">
        <f>IF('Gene Table'!E575="","blank",'Gene Table'!E575)</f>
        <v>RT</v>
      </c>
      <c r="C575" s="161" t="s">
        <v>372</v>
      </c>
      <c r="D575" s="162"/>
      <c r="E575" s="162"/>
      <c r="F575" s="162"/>
      <c r="G575" s="162"/>
      <c r="H575" s="162"/>
      <c r="I575" s="162"/>
      <c r="J575" s="162"/>
      <c r="K575" s="162"/>
      <c r="L575" s="162"/>
      <c r="M575" s="162"/>
      <c r="N575" s="164" t="e">
        <f>AVERAGE(Calculations!D576:M576)</f>
        <v>#DIV/0!</v>
      </c>
      <c r="O575" s="164" t="e">
        <f>STDEV(Calculations!D576:M576)</f>
        <v>#DIV/0!</v>
      </c>
    </row>
    <row r="576" spans="1:15" ht="12.75">
      <c r="A576" s="98"/>
      <c r="B576" s="37" t="str">
        <f>IF('Gene Table'!E576="","blank",'Gene Table'!E576)</f>
        <v>RT</v>
      </c>
      <c r="C576" s="161" t="s">
        <v>374</v>
      </c>
      <c r="D576" s="162"/>
      <c r="E576" s="162"/>
      <c r="F576" s="162"/>
      <c r="G576" s="162"/>
      <c r="H576" s="162"/>
      <c r="I576" s="162"/>
      <c r="J576" s="162"/>
      <c r="K576" s="162"/>
      <c r="L576" s="162"/>
      <c r="M576" s="162"/>
      <c r="N576" s="164" t="e">
        <f>AVERAGE(Calculations!D577:M577)</f>
        <v>#DIV/0!</v>
      </c>
      <c r="O576" s="164" t="e">
        <f>STDEV(Calculations!D577:M577)</f>
        <v>#DIV/0!</v>
      </c>
    </row>
    <row r="577" spans="1:15" ht="12.75">
      <c r="A577" s="98"/>
      <c r="B577" s="37" t="str">
        <f>IF('Gene Table'!E577="","blank",'Gene Table'!E577)</f>
        <v>PCR</v>
      </c>
      <c r="C577" s="161" t="s">
        <v>375</v>
      </c>
      <c r="D577" s="162"/>
      <c r="E577" s="162"/>
      <c r="F577" s="162"/>
      <c r="G577" s="162"/>
      <c r="H577" s="162"/>
      <c r="I577" s="162"/>
      <c r="J577" s="162"/>
      <c r="K577" s="162"/>
      <c r="L577" s="162"/>
      <c r="M577" s="162"/>
      <c r="N577" s="164" t="e">
        <f>AVERAGE(Calculations!D578:M578)</f>
        <v>#DIV/0!</v>
      </c>
      <c r="O577" s="164" t="e">
        <f>STDEV(Calculations!D578:M578)</f>
        <v>#DIV/0!</v>
      </c>
    </row>
    <row r="578" spans="1:15" ht="12.75">
      <c r="A578" s="98"/>
      <c r="B578" s="37" t="str">
        <f>IF('Gene Table'!E578="","blank",'Gene Table'!E578)</f>
        <v>PCR</v>
      </c>
      <c r="C578" s="161" t="s">
        <v>377</v>
      </c>
      <c r="D578" s="162"/>
      <c r="E578" s="162"/>
      <c r="F578" s="162"/>
      <c r="G578" s="162"/>
      <c r="H578" s="162"/>
      <c r="I578" s="162"/>
      <c r="J578" s="162"/>
      <c r="K578" s="162"/>
      <c r="L578" s="162"/>
      <c r="M578" s="162"/>
      <c r="N578" s="164" t="e">
        <f>AVERAGE(Calculations!D579:M579)</f>
        <v>#DIV/0!</v>
      </c>
      <c r="O578" s="164" t="e">
        <f>STDEV(Calculations!D579:M579)</f>
        <v>#DIV/0!</v>
      </c>
    </row>
  </sheetData>
  <mergeCells count="15">
    <mergeCell ref="D1:O1"/>
    <mergeCell ref="R1:AA1"/>
    <mergeCell ref="Q7:AC7"/>
    <mergeCell ref="A1:A2"/>
    <mergeCell ref="A3:A98"/>
    <mergeCell ref="A99:A194"/>
    <mergeCell ref="A195:A290"/>
    <mergeCell ref="A291:A386"/>
    <mergeCell ref="A387:A482"/>
    <mergeCell ref="A483:A578"/>
    <mergeCell ref="B1:B2"/>
    <mergeCell ref="C1:C2"/>
    <mergeCell ref="Q1:Q2"/>
    <mergeCell ref="AB1:AB2"/>
    <mergeCell ref="AC1:AC2"/>
  </mergeCells>
  <conditionalFormatting sqref="D3:M57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578"/>
  <sheetViews>
    <sheetView workbookViewId="0" topLeftCell="A1">
      <pane ySplit="2" topLeftCell="A3" activePane="bottomLeft" state="frozen"/>
      <selection pane="bottomLeft" activeCell="H591" sqref="H591"/>
    </sheetView>
  </sheetViews>
  <sheetFormatPr defaultColWidth="9.00390625" defaultRowHeight="12.75"/>
  <cols>
    <col min="1" max="1" width="7.421875" style="0" customWidth="1"/>
    <col min="2" max="2" width="16.421875" style="0" customWidth="1"/>
    <col min="3" max="3" width="5.140625" style="160"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8" t="s">
        <v>3</v>
      </c>
      <c r="B1" s="68" t="s">
        <v>7</v>
      </c>
      <c r="C1" s="68" t="s">
        <v>1639</v>
      </c>
      <c r="D1" s="104" t="str">
        <f>Results!E2</f>
        <v>Control Sample</v>
      </c>
      <c r="E1" s="105"/>
      <c r="F1" s="105"/>
      <c r="G1" s="105"/>
      <c r="H1" s="105"/>
      <c r="I1" s="105"/>
      <c r="J1" s="105"/>
      <c r="K1" s="105"/>
      <c r="L1" s="105"/>
      <c r="M1" s="105"/>
      <c r="N1" s="45"/>
      <c r="O1" s="47"/>
      <c r="Q1" s="67" t="s">
        <v>1640</v>
      </c>
      <c r="R1" s="104" t="s">
        <v>1641</v>
      </c>
      <c r="S1" s="105"/>
      <c r="T1" s="105"/>
      <c r="U1" s="105"/>
      <c r="V1" s="105"/>
      <c r="W1" s="105"/>
      <c r="X1" s="105"/>
      <c r="Y1" s="105"/>
      <c r="Z1" s="105"/>
      <c r="AA1" s="132"/>
      <c r="AB1" s="67" t="s">
        <v>1642</v>
      </c>
      <c r="AC1" s="67" t="s">
        <v>1643</v>
      </c>
    </row>
    <row r="2" spans="1:29" ht="12.75">
      <c r="A2" s="68"/>
      <c r="B2" s="68"/>
      <c r="C2" s="68"/>
      <c r="D2" s="33" t="s">
        <v>1644</v>
      </c>
      <c r="E2" s="33" t="s">
        <v>1645</v>
      </c>
      <c r="F2" s="33" t="s">
        <v>1646</v>
      </c>
      <c r="G2" s="33" t="s">
        <v>1647</v>
      </c>
      <c r="H2" s="33" t="s">
        <v>1648</v>
      </c>
      <c r="I2" s="33" t="s">
        <v>1649</v>
      </c>
      <c r="J2" s="33" t="s">
        <v>1650</v>
      </c>
      <c r="K2" s="33" t="s">
        <v>1651</v>
      </c>
      <c r="L2" s="33" t="s">
        <v>1652</v>
      </c>
      <c r="M2" s="33" t="s">
        <v>1653</v>
      </c>
      <c r="N2" s="104" t="s">
        <v>1642</v>
      </c>
      <c r="O2" s="29" t="s">
        <v>1654</v>
      </c>
      <c r="Q2" s="79"/>
      <c r="R2" s="33" t="s">
        <v>1644</v>
      </c>
      <c r="S2" s="33" t="s">
        <v>1645</v>
      </c>
      <c r="T2" s="33" t="s">
        <v>1646</v>
      </c>
      <c r="U2" s="33" t="s">
        <v>1647</v>
      </c>
      <c r="V2" s="33" t="s">
        <v>1648</v>
      </c>
      <c r="W2" s="33" t="s">
        <v>1649</v>
      </c>
      <c r="X2" s="33" t="s">
        <v>1650</v>
      </c>
      <c r="Y2" s="33" t="s">
        <v>1651</v>
      </c>
      <c r="Z2" s="33" t="s">
        <v>1652</v>
      </c>
      <c r="AA2" s="33" t="s">
        <v>1653</v>
      </c>
      <c r="AB2" s="79"/>
      <c r="AC2" s="79"/>
    </row>
    <row r="3" spans="1:29" ht="12.75">
      <c r="A3" s="98" t="str">
        <f>'Gene Table'!A3</f>
        <v>Plate 1</v>
      </c>
      <c r="B3" s="37" t="str">
        <f>IF('Gene Table'!E3="","blank",'Gene Table'!E3)</f>
        <v>BRCA2</v>
      </c>
      <c r="C3" s="161" t="s">
        <v>9</v>
      </c>
      <c r="D3" s="162"/>
      <c r="E3" s="162"/>
      <c r="F3" s="162"/>
      <c r="G3" s="162"/>
      <c r="H3" s="162"/>
      <c r="I3" s="162"/>
      <c r="J3" s="162"/>
      <c r="K3" s="162"/>
      <c r="L3" s="162"/>
      <c r="M3" s="162"/>
      <c r="N3" s="163" t="e">
        <f>AVERAGE(Calculations!P4:Y4)</f>
        <v>#DIV/0!</v>
      </c>
      <c r="O3" s="164" t="e">
        <f>STDEV(Calculations!P4:Y4)</f>
        <v>#DIV/0!</v>
      </c>
      <c r="Q3" s="165" t="s">
        <v>1655</v>
      </c>
      <c r="R3" s="37" t="str">
        <f aca="true" t="shared" si="0" ref="R3:AA3">IF(COUNTIF(D$3:D$578,"&lt;35")=0,"",COUNTIF(D$3:D$578,"&lt;25"))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7" t="e">
        <f aca="true" t="shared" si="1" ref="AB3:AB6">AVERAGE(R3:AA3)</f>
        <v>#DIV/0!</v>
      </c>
      <c r="AC3" s="168" t="e">
        <f aca="true" t="shared" si="2" ref="AC3:AC6">STDEV(R3:AA3)</f>
        <v>#DIV/0!</v>
      </c>
    </row>
    <row r="4" spans="1:29" ht="12.75">
      <c r="A4" s="98"/>
      <c r="B4" s="37" t="str">
        <f>'Gene Table'!E4</f>
        <v>TP53</v>
      </c>
      <c r="C4" s="161" t="s">
        <v>13</v>
      </c>
      <c r="D4" s="162"/>
      <c r="E4" s="162"/>
      <c r="F4" s="162"/>
      <c r="G4" s="162"/>
      <c r="H4" s="162"/>
      <c r="I4" s="162"/>
      <c r="J4" s="162"/>
      <c r="K4" s="162"/>
      <c r="L4" s="162"/>
      <c r="M4" s="162"/>
      <c r="N4" s="163" t="e">
        <f>AVERAGE(Calculations!P5:Y5)</f>
        <v>#DIV/0!</v>
      </c>
      <c r="O4" s="164" t="e">
        <f>STDEV(Calculations!P5:Y5)</f>
        <v>#DIV/0!</v>
      </c>
      <c r="Q4" s="165" t="s">
        <v>1656</v>
      </c>
      <c r="R4" s="37" t="str">
        <f aca="true" t="shared" si="3" ref="R4:AA4">IF(COUNTIF(D$3:D$578,"&lt;35")=0,"",COUNTIF(D$3:D$578,"&lt;30")-R3)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7" t="e">
        <f t="shared" si="1"/>
        <v>#DIV/0!</v>
      </c>
      <c r="AC4" s="168" t="e">
        <f t="shared" si="2"/>
        <v>#DIV/0!</v>
      </c>
    </row>
    <row r="5" spans="1:29" ht="12.75">
      <c r="A5" s="98"/>
      <c r="B5" s="37" t="str">
        <f>'Gene Table'!E5</f>
        <v>CHEK2</v>
      </c>
      <c r="C5" s="161" t="s">
        <v>17</v>
      </c>
      <c r="D5" s="162"/>
      <c r="E5" s="162"/>
      <c r="F5" s="162"/>
      <c r="G5" s="162"/>
      <c r="H5" s="162"/>
      <c r="I5" s="162"/>
      <c r="J5" s="162"/>
      <c r="K5" s="162"/>
      <c r="L5" s="162"/>
      <c r="M5" s="162"/>
      <c r="N5" s="163" t="e">
        <f>AVERAGE(Calculations!P6:Y6)</f>
        <v>#DIV/0!</v>
      </c>
      <c r="O5" s="164" t="e">
        <f>STDEV(Calculations!P6:Y6)</f>
        <v>#DIV/0!</v>
      </c>
      <c r="Q5" s="165" t="s">
        <v>1657</v>
      </c>
      <c r="R5" s="37" t="str">
        <f aca="true" t="shared" si="4" ref="R5:AA5">IF(COUNTIF(D$3:D$578,"&lt;35")=0,"",COUNTIF(D$3:D$578,"&lt;35")-SUM(R3:R4))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7" t="e">
        <f t="shared" si="1"/>
        <v>#DIV/0!</v>
      </c>
      <c r="AC5" s="168" t="e">
        <f t="shared" si="2"/>
        <v>#DIV/0!</v>
      </c>
    </row>
    <row r="6" spans="1:29" ht="12.75">
      <c r="A6" s="98"/>
      <c r="B6" s="37" t="str">
        <f>'Gene Table'!E6</f>
        <v>XRCC1</v>
      </c>
      <c r="C6" s="161" t="s">
        <v>21</v>
      </c>
      <c r="D6" s="162"/>
      <c r="E6" s="162"/>
      <c r="F6" s="162"/>
      <c r="G6" s="162"/>
      <c r="H6" s="162"/>
      <c r="I6" s="162"/>
      <c r="J6" s="162"/>
      <c r="K6" s="162"/>
      <c r="L6" s="162"/>
      <c r="M6" s="162"/>
      <c r="N6" s="163" t="e">
        <f>AVERAGE(Calculations!P7:Y7)</f>
        <v>#DIV/0!</v>
      </c>
      <c r="O6" s="164" t="e">
        <f>STDEV(Calculations!P7:Y7)</f>
        <v>#DIV/0!</v>
      </c>
      <c r="Q6" s="165" t="s">
        <v>1658</v>
      </c>
      <c r="R6" s="37" t="str">
        <f aca="true" t="shared" si="5" ref="R6:AA6">IF(COUNTIF(D$3:D$578,"&lt;40")=0,"",COUNTIF(D$3:D$578,"N/A")+COUNTBLANK(D$3:D$578)+COUNTIF(D$3:D$578,"&gt;=35")+COUNTIF(D$3:D$578,"=0")+COUNTIF(D$3:D$578,"Undetermined"))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7" t="e">
        <f t="shared" si="1"/>
        <v>#DIV/0!</v>
      </c>
      <c r="AC6" s="168" t="e">
        <f t="shared" si="2"/>
        <v>#DIV/0!</v>
      </c>
    </row>
    <row r="7" spans="1:29" ht="16.5">
      <c r="A7" s="98"/>
      <c r="B7" s="37" t="str">
        <f>'Gene Table'!E7</f>
        <v>CYP17A1</v>
      </c>
      <c r="C7" s="161" t="s">
        <v>25</v>
      </c>
      <c r="D7" s="162"/>
      <c r="E7" s="162"/>
      <c r="F7" s="162"/>
      <c r="G7" s="162"/>
      <c r="H7" s="162"/>
      <c r="I7" s="162"/>
      <c r="J7" s="162"/>
      <c r="K7" s="162"/>
      <c r="L7" s="162"/>
      <c r="M7" s="162"/>
      <c r="N7" s="163" t="e">
        <f>AVERAGE(Calculations!P8:Y8)</f>
        <v>#DIV/0!</v>
      </c>
      <c r="O7" s="164" t="e">
        <f>STDEV(Calculations!P8:Y8)</f>
        <v>#DIV/0!</v>
      </c>
      <c r="Q7" s="104" t="s">
        <v>1659</v>
      </c>
      <c r="R7" s="105"/>
      <c r="S7" s="105"/>
      <c r="T7" s="105"/>
      <c r="U7" s="105"/>
      <c r="V7" s="105"/>
      <c r="W7" s="105"/>
      <c r="X7" s="105"/>
      <c r="Y7" s="105"/>
      <c r="Z7" s="105"/>
      <c r="AA7" s="105"/>
      <c r="AB7" s="105"/>
      <c r="AC7" s="132"/>
    </row>
    <row r="8" spans="1:29" ht="12.75">
      <c r="A8" s="98"/>
      <c r="B8" s="37" t="str">
        <f>'Gene Table'!E8</f>
        <v>CYP1B1</v>
      </c>
      <c r="C8" s="161" t="s">
        <v>29</v>
      </c>
      <c r="D8" s="162"/>
      <c r="E8" s="162"/>
      <c r="F8" s="162"/>
      <c r="G8" s="162"/>
      <c r="H8" s="162"/>
      <c r="I8" s="162"/>
      <c r="J8" s="162"/>
      <c r="K8" s="162"/>
      <c r="L8" s="162"/>
      <c r="M8" s="162"/>
      <c r="N8" s="163" t="e">
        <f>AVERAGE(Calculations!P9:Y9)</f>
        <v>#DIV/0!</v>
      </c>
      <c r="O8" s="164" t="e">
        <f>STDEV(Calculations!P9:Y9)</f>
        <v>#DIV/0!</v>
      </c>
      <c r="Q8" s="165" t="s">
        <v>1655</v>
      </c>
      <c r="R8" s="166" t="str">
        <f aca="true" t="shared" si="6" ref="R8:AB8">IF(R3="","",R3/SUM(R$3:R$6))</f>
        <v/>
      </c>
      <c r="S8" s="166" t="str">
        <f t="shared" si="6"/>
        <v/>
      </c>
      <c r="T8" s="166" t="str">
        <f t="shared" si="6"/>
        <v/>
      </c>
      <c r="U8" s="166" t="str">
        <f t="shared" si="6"/>
        <v/>
      </c>
      <c r="V8" s="166" t="str">
        <f t="shared" si="6"/>
        <v/>
      </c>
      <c r="W8" s="166" t="str">
        <f t="shared" si="6"/>
        <v/>
      </c>
      <c r="X8" s="166" t="str">
        <f t="shared" si="6"/>
        <v/>
      </c>
      <c r="Y8" s="166" t="str">
        <f t="shared" si="6"/>
        <v/>
      </c>
      <c r="Z8" s="166" t="str">
        <f t="shared" si="6"/>
        <v/>
      </c>
      <c r="AA8" s="169" t="str">
        <f t="shared" si="6"/>
        <v/>
      </c>
      <c r="AB8" s="170" t="e">
        <f t="shared" si="6"/>
        <v>#DIV/0!</v>
      </c>
      <c r="AC8" s="170" t="e">
        <f aca="true" t="shared" si="7" ref="AC8:AC11">STDEV(R8:AA8)</f>
        <v>#DIV/0!</v>
      </c>
    </row>
    <row r="9" spans="1:29" ht="12.75">
      <c r="A9" s="98"/>
      <c r="B9" s="37" t="str">
        <f>'Gene Table'!E9</f>
        <v>ESR1</v>
      </c>
      <c r="C9" s="161" t="s">
        <v>33</v>
      </c>
      <c r="D9" s="162"/>
      <c r="E9" s="162"/>
      <c r="F9" s="162"/>
      <c r="G9" s="162"/>
      <c r="H9" s="162"/>
      <c r="I9" s="162"/>
      <c r="J9" s="162"/>
      <c r="K9" s="162"/>
      <c r="L9" s="162"/>
      <c r="M9" s="162"/>
      <c r="N9" s="163" t="e">
        <f>AVERAGE(Calculations!P10:Y10)</f>
        <v>#DIV/0!</v>
      </c>
      <c r="O9" s="164" t="e">
        <f>STDEV(Calculations!P10:Y10)</f>
        <v>#DIV/0!</v>
      </c>
      <c r="Q9" s="165" t="s">
        <v>1656</v>
      </c>
      <c r="R9" s="166" t="str">
        <f aca="true" t="shared" si="8" ref="R9:AB9">IF(R4="","",R4/SUM(R$3:R$6))</f>
        <v/>
      </c>
      <c r="S9" s="166" t="str">
        <f t="shared" si="8"/>
        <v/>
      </c>
      <c r="T9" s="166" t="str">
        <f t="shared" si="8"/>
        <v/>
      </c>
      <c r="U9" s="166" t="str">
        <f t="shared" si="8"/>
        <v/>
      </c>
      <c r="V9" s="166" t="str">
        <f t="shared" si="8"/>
        <v/>
      </c>
      <c r="W9" s="166" t="str">
        <f t="shared" si="8"/>
        <v/>
      </c>
      <c r="X9" s="166" t="str">
        <f t="shared" si="8"/>
        <v/>
      </c>
      <c r="Y9" s="166" t="str">
        <f t="shared" si="8"/>
        <v/>
      </c>
      <c r="Z9" s="166" t="str">
        <f t="shared" si="8"/>
        <v/>
      </c>
      <c r="AA9" s="169" t="str">
        <f t="shared" si="8"/>
        <v/>
      </c>
      <c r="AB9" s="170" t="e">
        <f t="shared" si="8"/>
        <v>#DIV/0!</v>
      </c>
      <c r="AC9" s="170" t="e">
        <f t="shared" si="7"/>
        <v>#DIV/0!</v>
      </c>
    </row>
    <row r="10" spans="1:29" ht="12.75">
      <c r="A10" s="98"/>
      <c r="B10" s="37" t="str">
        <f>'Gene Table'!E10</f>
        <v>XRCC3</v>
      </c>
      <c r="C10" s="161" t="s">
        <v>37</v>
      </c>
      <c r="D10" s="162"/>
      <c r="E10" s="162"/>
      <c r="F10" s="162"/>
      <c r="G10" s="162"/>
      <c r="H10" s="162"/>
      <c r="I10" s="162"/>
      <c r="J10" s="162"/>
      <c r="K10" s="162"/>
      <c r="L10" s="162"/>
      <c r="M10" s="162"/>
      <c r="N10" s="163" t="e">
        <f>AVERAGE(Calculations!P11:Y11)</f>
        <v>#DIV/0!</v>
      </c>
      <c r="O10" s="164" t="e">
        <f>STDEV(Calculations!P11:Y11)</f>
        <v>#DIV/0!</v>
      </c>
      <c r="Q10" s="165" t="s">
        <v>1657</v>
      </c>
      <c r="R10" s="166" t="str">
        <f aca="true" t="shared" si="9" ref="R10:AB10">IF(R5="","",R5/SUM(R$3:R$6))</f>
        <v/>
      </c>
      <c r="S10" s="166" t="str">
        <f t="shared" si="9"/>
        <v/>
      </c>
      <c r="T10" s="166" t="str">
        <f t="shared" si="9"/>
        <v/>
      </c>
      <c r="U10" s="166" t="str">
        <f t="shared" si="9"/>
        <v/>
      </c>
      <c r="V10" s="166" t="str">
        <f t="shared" si="9"/>
        <v/>
      </c>
      <c r="W10" s="166" t="str">
        <f t="shared" si="9"/>
        <v/>
      </c>
      <c r="X10" s="166" t="str">
        <f t="shared" si="9"/>
        <v/>
      </c>
      <c r="Y10" s="166" t="str">
        <f t="shared" si="9"/>
        <v/>
      </c>
      <c r="Z10" s="166" t="str">
        <f t="shared" si="9"/>
        <v/>
      </c>
      <c r="AA10" s="169" t="str">
        <f t="shared" si="9"/>
        <v/>
      </c>
      <c r="AB10" s="170" t="e">
        <f t="shared" si="9"/>
        <v>#DIV/0!</v>
      </c>
      <c r="AC10" s="170" t="e">
        <f t="shared" si="7"/>
        <v>#DIV/0!</v>
      </c>
    </row>
    <row r="11" spans="1:29" ht="12.75">
      <c r="A11" s="98"/>
      <c r="B11" s="37" t="str">
        <f>'Gene Table'!E11</f>
        <v>COMT</v>
      </c>
      <c r="C11" s="161" t="s">
        <v>41</v>
      </c>
      <c r="D11" s="162"/>
      <c r="E11" s="162"/>
      <c r="F11" s="162"/>
      <c r="G11" s="162"/>
      <c r="H11" s="162"/>
      <c r="I11" s="162"/>
      <c r="J11" s="162"/>
      <c r="K11" s="162"/>
      <c r="L11" s="162"/>
      <c r="M11" s="162"/>
      <c r="N11" s="163" t="e">
        <f>AVERAGE(Calculations!P12:Y12)</f>
        <v>#DIV/0!</v>
      </c>
      <c r="O11" s="164" t="e">
        <f>STDEV(Calculations!P12:Y12)</f>
        <v>#DIV/0!</v>
      </c>
      <c r="Q11" s="165" t="s">
        <v>1658</v>
      </c>
      <c r="R11" s="166" t="str">
        <f aca="true" t="shared" si="10" ref="R11:AB11">IF(R6="","",R6/SUM(R$3:R$6))</f>
        <v/>
      </c>
      <c r="S11" s="166" t="str">
        <f t="shared" si="10"/>
        <v/>
      </c>
      <c r="T11" s="166" t="str">
        <f t="shared" si="10"/>
        <v/>
      </c>
      <c r="U11" s="166" t="str">
        <f t="shared" si="10"/>
        <v/>
      </c>
      <c r="V11" s="166" t="str">
        <f t="shared" si="10"/>
        <v/>
      </c>
      <c r="W11" s="166" t="str">
        <f t="shared" si="10"/>
        <v/>
      </c>
      <c r="X11" s="166" t="str">
        <f t="shared" si="10"/>
        <v/>
      </c>
      <c r="Y11" s="166" t="str">
        <f t="shared" si="10"/>
        <v/>
      </c>
      <c r="Z11" s="166" t="str">
        <f t="shared" si="10"/>
        <v/>
      </c>
      <c r="AA11" s="169" t="str">
        <f t="shared" si="10"/>
        <v/>
      </c>
      <c r="AB11" s="170" t="e">
        <f t="shared" si="10"/>
        <v>#DIV/0!</v>
      </c>
      <c r="AC11" s="170" t="e">
        <f t="shared" si="7"/>
        <v>#DIV/0!</v>
      </c>
    </row>
    <row r="12" spans="1:15" ht="12.75">
      <c r="A12" s="98"/>
      <c r="B12" s="37" t="str">
        <f>'Gene Table'!E12</f>
        <v>SULT1A1</v>
      </c>
      <c r="C12" s="161" t="s">
        <v>45</v>
      </c>
      <c r="D12" s="162"/>
      <c r="E12" s="162"/>
      <c r="F12" s="162"/>
      <c r="G12" s="162"/>
      <c r="H12" s="162"/>
      <c r="I12" s="162"/>
      <c r="J12" s="162"/>
      <c r="K12" s="162"/>
      <c r="L12" s="162"/>
      <c r="M12" s="162"/>
      <c r="N12" s="163" t="e">
        <f>AVERAGE(Calculations!P13:Y13)</f>
        <v>#DIV/0!</v>
      </c>
      <c r="O12" s="164" t="e">
        <f>STDEV(Calculations!P13:Y13)</f>
        <v>#DIV/0!</v>
      </c>
    </row>
    <row r="13" spans="1:15" ht="12.75">
      <c r="A13" s="98"/>
      <c r="B13" s="37" t="str">
        <f>'Gene Table'!E13</f>
        <v>CYP1A1</v>
      </c>
      <c r="C13" s="161" t="s">
        <v>49</v>
      </c>
      <c r="D13" s="162"/>
      <c r="E13" s="162"/>
      <c r="F13" s="162"/>
      <c r="G13" s="162"/>
      <c r="H13" s="162"/>
      <c r="I13" s="162"/>
      <c r="J13" s="162"/>
      <c r="K13" s="162"/>
      <c r="L13" s="162"/>
      <c r="M13" s="162"/>
      <c r="N13" s="163" t="e">
        <f>AVERAGE(Calculations!P14:Y14)</f>
        <v>#DIV/0!</v>
      </c>
      <c r="O13" s="164" t="e">
        <f>STDEV(Calculations!P14:Y14)</f>
        <v>#DIV/0!</v>
      </c>
    </row>
    <row r="14" spans="1:15" ht="12.75">
      <c r="A14" s="98"/>
      <c r="B14" s="37" t="str">
        <f>'Gene Table'!E14</f>
        <v>CYP19A1</v>
      </c>
      <c r="C14" s="161" t="s">
        <v>53</v>
      </c>
      <c r="D14" s="162"/>
      <c r="E14" s="162"/>
      <c r="F14" s="162"/>
      <c r="G14" s="162"/>
      <c r="H14" s="162"/>
      <c r="I14" s="162"/>
      <c r="J14" s="162"/>
      <c r="K14" s="162"/>
      <c r="L14" s="162"/>
      <c r="M14" s="162"/>
      <c r="N14" s="163" t="e">
        <f>AVERAGE(Calculations!P15:Y15)</f>
        <v>#DIV/0!</v>
      </c>
      <c r="O14" s="164" t="e">
        <f>STDEV(Calculations!P15:Y15)</f>
        <v>#DIV/0!</v>
      </c>
    </row>
    <row r="15" spans="1:15" ht="12.75">
      <c r="A15" s="98"/>
      <c r="B15" s="37" t="str">
        <f>'Gene Table'!E15</f>
        <v>SOD2</v>
      </c>
      <c r="C15" s="161" t="s">
        <v>57</v>
      </c>
      <c r="D15" s="162"/>
      <c r="E15" s="162"/>
      <c r="F15" s="162"/>
      <c r="G15" s="162"/>
      <c r="H15" s="162"/>
      <c r="I15" s="162"/>
      <c r="J15" s="162"/>
      <c r="K15" s="162"/>
      <c r="L15" s="162"/>
      <c r="M15" s="162"/>
      <c r="N15" s="163" t="e">
        <f>AVERAGE(Calculations!P16:Y16)</f>
        <v>#DIV/0!</v>
      </c>
      <c r="O15" s="164" t="e">
        <f>STDEV(Calculations!P16:Y16)</f>
        <v>#DIV/0!</v>
      </c>
    </row>
    <row r="16" spans="1:15" ht="12.75">
      <c r="A16" s="98"/>
      <c r="B16" s="37" t="str">
        <f>'Gene Table'!E16</f>
        <v>TGFB1</v>
      </c>
      <c r="C16" s="161" t="s">
        <v>61</v>
      </c>
      <c r="D16" s="162"/>
      <c r="E16" s="162"/>
      <c r="F16" s="162"/>
      <c r="G16" s="162"/>
      <c r="H16" s="162"/>
      <c r="I16" s="162"/>
      <c r="J16" s="162"/>
      <c r="K16" s="162"/>
      <c r="L16" s="162"/>
      <c r="M16" s="162"/>
      <c r="N16" s="163" t="e">
        <f>AVERAGE(Calculations!P17:Y17)</f>
        <v>#DIV/0!</v>
      </c>
      <c r="O16" s="164" t="e">
        <f>STDEV(Calculations!P17:Y17)</f>
        <v>#DIV/0!</v>
      </c>
    </row>
    <row r="17" spans="1:15" ht="12.75">
      <c r="A17" s="98"/>
      <c r="B17" s="37" t="str">
        <f>'Gene Table'!E17</f>
        <v>VDR</v>
      </c>
      <c r="C17" s="161" t="s">
        <v>65</v>
      </c>
      <c r="D17" s="162"/>
      <c r="E17" s="162"/>
      <c r="F17" s="162"/>
      <c r="G17" s="162"/>
      <c r="H17" s="162"/>
      <c r="I17" s="162"/>
      <c r="J17" s="162"/>
      <c r="K17" s="162"/>
      <c r="L17" s="162"/>
      <c r="M17" s="162"/>
      <c r="N17" s="163" t="e">
        <f>AVERAGE(Calculations!P18:Y18)</f>
        <v>#DIV/0!</v>
      </c>
      <c r="O17" s="164" t="e">
        <f>STDEV(Calculations!P18:Y18)</f>
        <v>#DIV/0!</v>
      </c>
    </row>
    <row r="18" spans="1:15" ht="12.75">
      <c r="A18" s="98"/>
      <c r="B18" s="37" t="str">
        <f>'Gene Table'!E18</f>
        <v>CYP2D6</v>
      </c>
      <c r="C18" s="161" t="s">
        <v>69</v>
      </c>
      <c r="D18" s="162"/>
      <c r="E18" s="162"/>
      <c r="F18" s="162"/>
      <c r="G18" s="162"/>
      <c r="H18" s="162"/>
      <c r="I18" s="162"/>
      <c r="J18" s="162"/>
      <c r="K18" s="162"/>
      <c r="L18" s="162"/>
      <c r="M18" s="162"/>
      <c r="N18" s="163" t="e">
        <f>AVERAGE(Calculations!P19:Y19)</f>
        <v>#DIV/0!</v>
      </c>
      <c r="O18" s="164" t="e">
        <f>STDEV(Calculations!P19:Y19)</f>
        <v>#DIV/0!</v>
      </c>
    </row>
    <row r="19" spans="1:15" ht="12.75">
      <c r="A19" s="98"/>
      <c r="B19" s="37" t="str">
        <f>'Gene Table'!E19</f>
        <v>MTHFR</v>
      </c>
      <c r="C19" s="161" t="s">
        <v>73</v>
      </c>
      <c r="D19" s="162"/>
      <c r="E19" s="162"/>
      <c r="F19" s="162"/>
      <c r="G19" s="162"/>
      <c r="H19" s="162"/>
      <c r="I19" s="162"/>
      <c r="J19" s="162"/>
      <c r="K19" s="162"/>
      <c r="L19" s="162"/>
      <c r="M19" s="162"/>
      <c r="N19" s="163" t="e">
        <f>AVERAGE(Calculations!P20:Y20)</f>
        <v>#DIV/0!</v>
      </c>
      <c r="O19" s="164" t="e">
        <f>STDEV(Calculations!P20:Y20)</f>
        <v>#DIV/0!</v>
      </c>
    </row>
    <row r="20" spans="1:15" ht="12.75">
      <c r="A20" s="98"/>
      <c r="B20" s="37" t="str">
        <f>'Gene Table'!E20</f>
        <v>ERCC2</v>
      </c>
      <c r="C20" s="161" t="s">
        <v>77</v>
      </c>
      <c r="D20" s="162"/>
      <c r="E20" s="162"/>
      <c r="F20" s="162"/>
      <c r="G20" s="162"/>
      <c r="H20" s="162"/>
      <c r="I20" s="162"/>
      <c r="J20" s="162"/>
      <c r="K20" s="162"/>
      <c r="L20" s="162"/>
      <c r="M20" s="162"/>
      <c r="N20" s="163" t="e">
        <f>AVERAGE(Calculations!P21:Y21)</f>
        <v>#DIV/0!</v>
      </c>
      <c r="O20" s="164" t="e">
        <f>STDEV(Calculations!P21:Y21)</f>
        <v>#DIV/0!</v>
      </c>
    </row>
    <row r="21" spans="1:15" ht="12.75">
      <c r="A21" s="98"/>
      <c r="B21" s="37" t="str">
        <f>'Gene Table'!E21</f>
        <v>NAT2</v>
      </c>
      <c r="C21" s="161" t="s">
        <v>81</v>
      </c>
      <c r="D21" s="162"/>
      <c r="E21" s="162"/>
      <c r="F21" s="162"/>
      <c r="G21" s="162"/>
      <c r="H21" s="162"/>
      <c r="I21" s="162"/>
      <c r="J21" s="162"/>
      <c r="K21" s="162"/>
      <c r="L21" s="162"/>
      <c r="M21" s="162"/>
      <c r="N21" s="163" t="e">
        <f>AVERAGE(Calculations!P22:Y22)</f>
        <v>#DIV/0!</v>
      </c>
      <c r="O21" s="164" t="e">
        <f>STDEV(Calculations!P22:Y22)</f>
        <v>#DIV/0!</v>
      </c>
    </row>
    <row r="22" spans="1:15" ht="12.75">
      <c r="A22" s="98"/>
      <c r="B22" s="37" t="str">
        <f>'Gene Table'!E22</f>
        <v>FGFR2</v>
      </c>
      <c r="C22" s="161" t="s">
        <v>85</v>
      </c>
      <c r="D22" s="162"/>
      <c r="E22" s="162"/>
      <c r="F22" s="162"/>
      <c r="G22" s="162"/>
      <c r="H22" s="162"/>
      <c r="I22" s="162"/>
      <c r="J22" s="162"/>
      <c r="K22" s="162"/>
      <c r="L22" s="162"/>
      <c r="M22" s="162"/>
      <c r="N22" s="163" t="e">
        <f>AVERAGE(Calculations!P23:Y23)</f>
        <v>#DIV/0!</v>
      </c>
      <c r="O22" s="164" t="e">
        <f>STDEV(Calculations!P23:Y23)</f>
        <v>#DIV/0!</v>
      </c>
    </row>
    <row r="23" spans="1:15" ht="12.75">
      <c r="A23" s="98"/>
      <c r="B23" s="37" t="str">
        <f>'Gene Table'!E23</f>
        <v>NBN</v>
      </c>
      <c r="C23" s="161" t="s">
        <v>89</v>
      </c>
      <c r="D23" s="162"/>
      <c r="E23" s="162"/>
      <c r="F23" s="162"/>
      <c r="G23" s="162"/>
      <c r="H23" s="162"/>
      <c r="I23" s="162"/>
      <c r="J23" s="162"/>
      <c r="K23" s="162"/>
      <c r="L23" s="162"/>
      <c r="M23" s="162"/>
      <c r="N23" s="163" t="e">
        <f>AVERAGE(Calculations!P24:Y24)</f>
        <v>#DIV/0!</v>
      </c>
      <c r="O23" s="164" t="e">
        <f>STDEV(Calculations!P24:Y24)</f>
        <v>#DIV/0!</v>
      </c>
    </row>
    <row r="24" spans="1:15" ht="12.75">
      <c r="A24" s="98"/>
      <c r="B24" s="37" t="str">
        <f>'Gene Table'!E24</f>
        <v>TNF</v>
      </c>
      <c r="C24" s="161" t="s">
        <v>93</v>
      </c>
      <c r="D24" s="162"/>
      <c r="E24" s="162"/>
      <c r="F24" s="162"/>
      <c r="G24" s="162"/>
      <c r="H24" s="162"/>
      <c r="I24" s="162"/>
      <c r="J24" s="162"/>
      <c r="K24" s="162"/>
      <c r="L24" s="162"/>
      <c r="M24" s="162"/>
      <c r="N24" s="163" t="e">
        <f>AVERAGE(Calculations!P25:Y25)</f>
        <v>#DIV/0!</v>
      </c>
      <c r="O24" s="164" t="e">
        <f>STDEV(Calculations!P25:Y25)</f>
        <v>#DIV/0!</v>
      </c>
    </row>
    <row r="25" spans="1:15" ht="12.75">
      <c r="A25" s="98"/>
      <c r="B25" s="37" t="str">
        <f>'Gene Table'!E25</f>
        <v>IGF1</v>
      </c>
      <c r="C25" s="161" t="s">
        <v>97</v>
      </c>
      <c r="D25" s="162"/>
      <c r="E25" s="162"/>
      <c r="F25" s="162"/>
      <c r="G25" s="162"/>
      <c r="H25" s="162"/>
      <c r="I25" s="162"/>
      <c r="J25" s="162"/>
      <c r="K25" s="162"/>
      <c r="L25" s="162"/>
      <c r="M25" s="162"/>
      <c r="N25" s="163" t="e">
        <f>AVERAGE(Calculations!P26:Y26)</f>
        <v>#DIV/0!</v>
      </c>
      <c r="O25" s="164" t="e">
        <f>STDEV(Calculations!P26:Y26)</f>
        <v>#DIV/0!</v>
      </c>
    </row>
    <row r="26" spans="1:15" ht="12.75">
      <c r="A26" s="98"/>
      <c r="B26" s="37" t="str">
        <f>'Gene Table'!E26</f>
        <v>MDM2</v>
      </c>
      <c r="C26" s="161" t="s">
        <v>101</v>
      </c>
      <c r="D26" s="162"/>
      <c r="E26" s="162"/>
      <c r="F26" s="162"/>
      <c r="G26" s="162"/>
      <c r="H26" s="162"/>
      <c r="I26" s="162"/>
      <c r="J26" s="162"/>
      <c r="K26" s="162"/>
      <c r="L26" s="162"/>
      <c r="M26" s="162"/>
      <c r="N26" s="163" t="e">
        <f>AVERAGE(Calculations!P27:Y27)</f>
        <v>#DIV/0!</v>
      </c>
      <c r="O26" s="164" t="e">
        <f>STDEV(Calculations!P27:Y27)</f>
        <v>#DIV/0!</v>
      </c>
    </row>
    <row r="27" spans="1:15" ht="12.75">
      <c r="A27" s="98"/>
      <c r="B27" s="37" t="str">
        <f>'Gene Table'!E27</f>
        <v>AR</v>
      </c>
      <c r="C27" s="161" t="s">
        <v>105</v>
      </c>
      <c r="D27" s="162"/>
      <c r="E27" s="162"/>
      <c r="F27" s="162"/>
      <c r="G27" s="162"/>
      <c r="H27" s="162"/>
      <c r="I27" s="162"/>
      <c r="J27" s="162"/>
      <c r="K27" s="162"/>
      <c r="L27" s="162"/>
      <c r="M27" s="162"/>
      <c r="N27" s="163" t="e">
        <f>AVERAGE(Calculations!P28:Y28)</f>
        <v>#DIV/0!</v>
      </c>
      <c r="O27" s="164" t="e">
        <f>STDEV(Calculations!P28:Y28)</f>
        <v>#DIV/0!</v>
      </c>
    </row>
    <row r="28" spans="1:15" ht="12.75">
      <c r="A28" s="98"/>
      <c r="B28" s="37" t="str">
        <f>'Gene Table'!E28</f>
        <v>ESR2</v>
      </c>
      <c r="C28" s="161" t="s">
        <v>109</v>
      </c>
      <c r="D28" s="162"/>
      <c r="E28" s="162"/>
      <c r="F28" s="162"/>
      <c r="G28" s="162"/>
      <c r="H28" s="162"/>
      <c r="I28" s="162"/>
      <c r="J28" s="162"/>
      <c r="K28" s="162"/>
      <c r="L28" s="162"/>
      <c r="M28" s="162"/>
      <c r="N28" s="163" t="e">
        <f>AVERAGE(Calculations!P29:Y29)</f>
        <v>#DIV/0!</v>
      </c>
      <c r="O28" s="164" t="e">
        <f>STDEV(Calculations!P29:Y29)</f>
        <v>#DIV/0!</v>
      </c>
    </row>
    <row r="29" spans="1:15" ht="12.75">
      <c r="A29" s="98"/>
      <c r="B29" s="37" t="str">
        <f>'Gene Table'!E29</f>
        <v>PGR</v>
      </c>
      <c r="C29" s="161" t="s">
        <v>113</v>
      </c>
      <c r="D29" s="162"/>
      <c r="E29" s="162"/>
      <c r="F29" s="162"/>
      <c r="G29" s="162"/>
      <c r="H29" s="162"/>
      <c r="I29" s="162"/>
      <c r="J29" s="162"/>
      <c r="K29" s="162"/>
      <c r="L29" s="162"/>
      <c r="M29" s="162"/>
      <c r="N29" s="163" t="e">
        <f>AVERAGE(Calculations!P30:Y30)</f>
        <v>#DIV/0!</v>
      </c>
      <c r="O29" s="164" t="e">
        <f>STDEV(Calculations!P30:Y30)</f>
        <v>#DIV/0!</v>
      </c>
    </row>
    <row r="30" spans="1:15" ht="12.75">
      <c r="A30" s="98"/>
      <c r="B30" s="37" t="str">
        <f>'Gene Table'!E30</f>
        <v>CCND1</v>
      </c>
      <c r="C30" s="161" t="s">
        <v>117</v>
      </c>
      <c r="D30" s="162"/>
      <c r="E30" s="162"/>
      <c r="F30" s="162"/>
      <c r="G30" s="162"/>
      <c r="H30" s="162"/>
      <c r="I30" s="162"/>
      <c r="J30" s="162"/>
      <c r="K30" s="162"/>
      <c r="L30" s="162"/>
      <c r="M30" s="162"/>
      <c r="N30" s="163" t="e">
        <f>AVERAGE(Calculations!P31:Y31)</f>
        <v>#DIV/0!</v>
      </c>
      <c r="O30" s="164" t="e">
        <f>STDEV(Calculations!P31:Y31)</f>
        <v>#DIV/0!</v>
      </c>
    </row>
    <row r="31" spans="1:15" ht="12.75">
      <c r="A31" s="98"/>
      <c r="B31" s="37" t="str">
        <f>'Gene Table'!E31</f>
        <v>VEGFA</v>
      </c>
      <c r="C31" s="161" t="s">
        <v>121</v>
      </c>
      <c r="D31" s="162"/>
      <c r="E31" s="162"/>
      <c r="F31" s="162"/>
      <c r="G31" s="162"/>
      <c r="H31" s="162"/>
      <c r="I31" s="162"/>
      <c r="J31" s="162"/>
      <c r="K31" s="162"/>
      <c r="L31" s="162"/>
      <c r="M31" s="162"/>
      <c r="N31" s="163" t="e">
        <f>AVERAGE(Calculations!P32:Y32)</f>
        <v>#DIV/0!</v>
      </c>
      <c r="O31" s="164" t="e">
        <f>STDEV(Calculations!P32:Y32)</f>
        <v>#DIV/0!</v>
      </c>
    </row>
    <row r="32" spans="1:15" ht="12.75">
      <c r="A32" s="98"/>
      <c r="B32" s="37" t="str">
        <f>'Gene Table'!E32</f>
        <v>ABCB1</v>
      </c>
      <c r="C32" s="161" t="s">
        <v>125</v>
      </c>
      <c r="D32" s="162"/>
      <c r="E32" s="162"/>
      <c r="F32" s="162"/>
      <c r="G32" s="162"/>
      <c r="H32" s="162"/>
      <c r="I32" s="162"/>
      <c r="J32" s="162"/>
      <c r="K32" s="162"/>
      <c r="L32" s="162"/>
      <c r="M32" s="162"/>
      <c r="N32" s="163" t="e">
        <f>AVERAGE(Calculations!P33:Y33)</f>
        <v>#DIV/0!</v>
      </c>
      <c r="O32" s="164" t="e">
        <f>STDEV(Calculations!P33:Y33)</f>
        <v>#DIV/0!</v>
      </c>
    </row>
    <row r="33" spans="1:15" ht="12.75">
      <c r="A33" s="98"/>
      <c r="B33" s="37" t="str">
        <f>'Gene Table'!E33</f>
        <v>XRCC2</v>
      </c>
      <c r="C33" s="161" t="s">
        <v>129</v>
      </c>
      <c r="D33" s="162"/>
      <c r="E33" s="162"/>
      <c r="F33" s="162"/>
      <c r="G33" s="162"/>
      <c r="H33" s="162"/>
      <c r="I33" s="162"/>
      <c r="J33" s="162"/>
      <c r="K33" s="162"/>
      <c r="L33" s="162"/>
      <c r="M33" s="162"/>
      <c r="N33" s="163" t="e">
        <f>AVERAGE(Calculations!P34:Y34)</f>
        <v>#DIV/0!</v>
      </c>
      <c r="O33" s="164" t="e">
        <f>STDEV(Calculations!P34:Y34)</f>
        <v>#DIV/0!</v>
      </c>
    </row>
    <row r="34" spans="1:15" ht="12.75">
      <c r="A34" s="98"/>
      <c r="B34" s="37" t="str">
        <f>'Gene Table'!E34</f>
        <v>CASP8</v>
      </c>
      <c r="C34" s="161" t="s">
        <v>133</v>
      </c>
      <c r="D34" s="162"/>
      <c r="E34" s="162"/>
      <c r="F34" s="162"/>
      <c r="G34" s="162"/>
      <c r="H34" s="162"/>
      <c r="I34" s="162"/>
      <c r="J34" s="162"/>
      <c r="K34" s="162"/>
      <c r="L34" s="162"/>
      <c r="M34" s="162"/>
      <c r="N34" s="163" t="e">
        <f>AVERAGE(Calculations!P35:Y35)</f>
        <v>#DIV/0!</v>
      </c>
      <c r="O34" s="164" t="e">
        <f>STDEV(Calculations!P35:Y35)</f>
        <v>#DIV/0!</v>
      </c>
    </row>
    <row r="35" spans="1:15" ht="12.75">
      <c r="A35" s="98"/>
      <c r="B35" s="37" t="str">
        <f>'Gene Table'!E35</f>
        <v>IGFBP3</v>
      </c>
      <c r="C35" s="161" t="s">
        <v>137</v>
      </c>
      <c r="D35" s="162"/>
      <c r="E35" s="162"/>
      <c r="F35" s="162"/>
      <c r="G35" s="162"/>
      <c r="H35" s="162"/>
      <c r="I35" s="162"/>
      <c r="J35" s="162"/>
      <c r="K35" s="162"/>
      <c r="L35" s="162"/>
      <c r="M35" s="162"/>
      <c r="N35" s="163" t="e">
        <f>AVERAGE(Calculations!P36:Y36)</f>
        <v>#DIV/0!</v>
      </c>
      <c r="O35" s="164" t="e">
        <f>STDEV(Calculations!P36:Y36)</f>
        <v>#DIV/0!</v>
      </c>
    </row>
    <row r="36" spans="1:15" ht="12.75">
      <c r="A36" s="98"/>
      <c r="B36" s="37" t="str">
        <f>'Gene Table'!E36</f>
        <v>PIK3CA</v>
      </c>
      <c r="C36" s="161" t="s">
        <v>141</v>
      </c>
      <c r="D36" s="162"/>
      <c r="E36" s="162"/>
      <c r="F36" s="162"/>
      <c r="G36" s="162"/>
      <c r="H36" s="162"/>
      <c r="I36" s="162"/>
      <c r="J36" s="162"/>
      <c r="K36" s="162"/>
      <c r="L36" s="162"/>
      <c r="M36" s="162"/>
      <c r="N36" s="163" t="e">
        <f>AVERAGE(Calculations!P37:Y37)</f>
        <v>#DIV/0!</v>
      </c>
      <c r="O36" s="164" t="e">
        <f>STDEV(Calculations!P37:Y37)</f>
        <v>#DIV/0!</v>
      </c>
    </row>
    <row r="37" spans="1:15" ht="12.75">
      <c r="A37" s="98"/>
      <c r="B37" s="37" t="str">
        <f>'Gene Table'!E37</f>
        <v>ERCC4</v>
      </c>
      <c r="C37" s="161" t="s">
        <v>145</v>
      </c>
      <c r="D37" s="162"/>
      <c r="E37" s="162"/>
      <c r="F37" s="162"/>
      <c r="G37" s="162"/>
      <c r="H37" s="162"/>
      <c r="I37" s="162"/>
      <c r="J37" s="162"/>
      <c r="K37" s="162"/>
      <c r="L37" s="162"/>
      <c r="M37" s="162"/>
      <c r="N37" s="163" t="e">
        <f>AVERAGE(Calculations!P38:Y38)</f>
        <v>#DIV/0!</v>
      </c>
      <c r="O37" s="164" t="e">
        <f>STDEV(Calculations!P38:Y38)</f>
        <v>#DIV/0!</v>
      </c>
    </row>
    <row r="38" spans="1:15" ht="12.75">
      <c r="A38" s="98"/>
      <c r="B38" s="37" t="str">
        <f>'Gene Table'!E38</f>
        <v>MAP3K1</v>
      </c>
      <c r="C38" s="161" t="s">
        <v>149</v>
      </c>
      <c r="D38" s="162"/>
      <c r="E38" s="162"/>
      <c r="F38" s="162"/>
      <c r="G38" s="162"/>
      <c r="H38" s="162"/>
      <c r="I38" s="162"/>
      <c r="J38" s="162"/>
      <c r="K38" s="162"/>
      <c r="L38" s="162"/>
      <c r="M38" s="162"/>
      <c r="N38" s="163" t="e">
        <f>AVERAGE(Calculations!P39:Y39)</f>
        <v>#DIV/0!</v>
      </c>
      <c r="O38" s="164" t="e">
        <f>STDEV(Calculations!P39:Y39)</f>
        <v>#DIV/0!</v>
      </c>
    </row>
    <row r="39" spans="1:15" ht="12.75">
      <c r="A39" s="98"/>
      <c r="B39" s="37" t="str">
        <f>'Gene Table'!E39</f>
        <v>PTGS2</v>
      </c>
      <c r="C39" s="161" t="s">
        <v>153</v>
      </c>
      <c r="D39" s="162"/>
      <c r="E39" s="162"/>
      <c r="F39" s="162"/>
      <c r="G39" s="162"/>
      <c r="H39" s="162"/>
      <c r="I39" s="162"/>
      <c r="J39" s="162"/>
      <c r="K39" s="162"/>
      <c r="L39" s="162"/>
      <c r="M39" s="162"/>
      <c r="N39" s="163" t="e">
        <f>AVERAGE(Calculations!P40:Y40)</f>
        <v>#DIV/0!</v>
      </c>
      <c r="O39" s="164" t="e">
        <f>STDEV(Calculations!P40:Y40)</f>
        <v>#DIV/0!</v>
      </c>
    </row>
    <row r="40" spans="1:15" ht="12.75">
      <c r="A40" s="98"/>
      <c r="B40" s="37" t="str">
        <f>'Gene Table'!E40</f>
        <v>CYP3A5</v>
      </c>
      <c r="C40" s="161" t="s">
        <v>157</v>
      </c>
      <c r="D40" s="162"/>
      <c r="E40" s="162"/>
      <c r="F40" s="162"/>
      <c r="G40" s="162"/>
      <c r="H40" s="162"/>
      <c r="I40" s="162"/>
      <c r="J40" s="162"/>
      <c r="K40" s="162"/>
      <c r="L40" s="162"/>
      <c r="M40" s="162"/>
      <c r="N40" s="163" t="e">
        <f>AVERAGE(Calculations!P41:Y41)</f>
        <v>#DIV/0!</v>
      </c>
      <c r="O40" s="164" t="e">
        <f>STDEV(Calculations!P41:Y41)</f>
        <v>#DIV/0!</v>
      </c>
    </row>
    <row r="41" spans="1:15" ht="12.75">
      <c r="A41" s="98"/>
      <c r="B41" s="37" t="str">
        <f>'Gene Table'!E41</f>
        <v>HSD17B1</v>
      </c>
      <c r="C41" s="161" t="s">
        <v>161</v>
      </c>
      <c r="D41" s="162"/>
      <c r="E41" s="162"/>
      <c r="F41" s="162"/>
      <c r="G41" s="162"/>
      <c r="H41" s="162"/>
      <c r="I41" s="162"/>
      <c r="J41" s="162"/>
      <c r="K41" s="162"/>
      <c r="L41" s="162"/>
      <c r="M41" s="162"/>
      <c r="N41" s="163" t="e">
        <f>AVERAGE(Calculations!P42:Y42)</f>
        <v>#DIV/0!</v>
      </c>
      <c r="O41" s="164" t="e">
        <f>STDEV(Calculations!P42:Y42)</f>
        <v>#DIV/0!</v>
      </c>
    </row>
    <row r="42" spans="1:15" ht="12.75">
      <c r="A42" s="98"/>
      <c r="B42" s="37" t="str">
        <f>'Gene Table'!E42</f>
        <v>BARD1</v>
      </c>
      <c r="C42" s="161" t="s">
        <v>165</v>
      </c>
      <c r="D42" s="162"/>
      <c r="E42" s="162"/>
      <c r="F42" s="162"/>
      <c r="G42" s="162"/>
      <c r="H42" s="162"/>
      <c r="I42" s="162"/>
      <c r="J42" s="162"/>
      <c r="K42" s="162"/>
      <c r="L42" s="162"/>
      <c r="M42" s="162"/>
      <c r="N42" s="163" t="e">
        <f>AVERAGE(Calculations!P43:Y43)</f>
        <v>#DIV/0!</v>
      </c>
      <c r="O42" s="164" t="e">
        <f>STDEV(Calculations!P43:Y43)</f>
        <v>#DIV/0!</v>
      </c>
    </row>
    <row r="43" spans="1:15" ht="12.75">
      <c r="A43" s="98"/>
      <c r="B43" s="37" t="str">
        <f>'Gene Table'!E43</f>
        <v>NQO1</v>
      </c>
      <c r="C43" s="161" t="s">
        <v>169</v>
      </c>
      <c r="D43" s="162"/>
      <c r="E43" s="162"/>
      <c r="F43" s="162"/>
      <c r="G43" s="162"/>
      <c r="H43" s="162"/>
      <c r="I43" s="162"/>
      <c r="J43" s="162"/>
      <c r="K43" s="162"/>
      <c r="L43" s="162"/>
      <c r="M43" s="162"/>
      <c r="N43" s="163" t="e">
        <f>AVERAGE(Calculations!P44:Y44)</f>
        <v>#DIV/0!</v>
      </c>
      <c r="O43" s="164" t="e">
        <f>STDEV(Calculations!P44:Y44)</f>
        <v>#DIV/0!</v>
      </c>
    </row>
    <row r="44" spans="1:15" ht="12.75">
      <c r="A44" s="98"/>
      <c r="B44" s="37" t="str">
        <f>'Gene Table'!E44</f>
        <v>LIG4</v>
      </c>
      <c r="C44" s="161" t="s">
        <v>173</v>
      </c>
      <c r="D44" s="162"/>
      <c r="E44" s="162"/>
      <c r="F44" s="162"/>
      <c r="G44" s="162"/>
      <c r="H44" s="162"/>
      <c r="I44" s="162"/>
      <c r="J44" s="162"/>
      <c r="K44" s="162"/>
      <c r="L44" s="162"/>
      <c r="M44" s="162"/>
      <c r="N44" s="163" t="e">
        <f>AVERAGE(Calculations!P45:Y45)</f>
        <v>#DIV/0!</v>
      </c>
      <c r="O44" s="164" t="e">
        <f>STDEV(Calculations!P45:Y45)</f>
        <v>#DIV/0!</v>
      </c>
    </row>
    <row r="45" spans="1:15" ht="12.75">
      <c r="A45" s="98"/>
      <c r="B45" s="37" t="str">
        <f>'Gene Table'!E45</f>
        <v>NOS3</v>
      </c>
      <c r="C45" s="161" t="s">
        <v>177</v>
      </c>
      <c r="D45" s="162"/>
      <c r="E45" s="162"/>
      <c r="F45" s="162"/>
      <c r="G45" s="162"/>
      <c r="H45" s="162"/>
      <c r="I45" s="162"/>
      <c r="J45" s="162"/>
      <c r="K45" s="162"/>
      <c r="L45" s="162"/>
      <c r="M45" s="162"/>
      <c r="N45" s="163" t="e">
        <f>AVERAGE(Calculations!P46:Y46)</f>
        <v>#DIV/0!</v>
      </c>
      <c r="O45" s="164" t="e">
        <f>STDEV(Calculations!P46:Y46)</f>
        <v>#DIV/0!</v>
      </c>
    </row>
    <row r="46" spans="1:15" ht="12.75">
      <c r="A46" s="98"/>
      <c r="B46" s="37" t="str">
        <f>'Gene Table'!E46</f>
        <v>XPC</v>
      </c>
      <c r="C46" s="161" t="s">
        <v>181</v>
      </c>
      <c r="D46" s="162"/>
      <c r="E46" s="162"/>
      <c r="F46" s="162"/>
      <c r="G46" s="162"/>
      <c r="H46" s="162"/>
      <c r="I46" s="162"/>
      <c r="J46" s="162"/>
      <c r="K46" s="162"/>
      <c r="L46" s="162"/>
      <c r="M46" s="162"/>
      <c r="N46" s="163" t="e">
        <f>AVERAGE(Calculations!P47:Y47)</f>
        <v>#DIV/0!</v>
      </c>
      <c r="O46" s="164" t="e">
        <f>STDEV(Calculations!P47:Y47)</f>
        <v>#DIV/0!</v>
      </c>
    </row>
    <row r="47" spans="1:15" ht="12.75">
      <c r="A47" s="98"/>
      <c r="B47" s="37" t="str">
        <f>'Gene Table'!E47</f>
        <v>EGFR</v>
      </c>
      <c r="C47" s="161" t="s">
        <v>185</v>
      </c>
      <c r="D47" s="162"/>
      <c r="E47" s="162"/>
      <c r="F47" s="162"/>
      <c r="G47" s="162"/>
      <c r="H47" s="162"/>
      <c r="I47" s="162"/>
      <c r="J47" s="162"/>
      <c r="K47" s="162"/>
      <c r="L47" s="162"/>
      <c r="M47" s="162"/>
      <c r="N47" s="163" t="e">
        <f>AVERAGE(Calculations!P48:Y48)</f>
        <v>#DIV/0!</v>
      </c>
      <c r="O47" s="164" t="e">
        <f>STDEV(Calculations!P48:Y48)</f>
        <v>#DIV/0!</v>
      </c>
    </row>
    <row r="48" spans="1:15" ht="12.75">
      <c r="A48" s="98"/>
      <c r="B48" s="37" t="str">
        <f>'Gene Table'!E48</f>
        <v>IL6</v>
      </c>
      <c r="C48" s="161" t="s">
        <v>189</v>
      </c>
      <c r="D48" s="162"/>
      <c r="E48" s="162"/>
      <c r="F48" s="162"/>
      <c r="G48" s="162"/>
      <c r="H48" s="162"/>
      <c r="I48" s="162"/>
      <c r="J48" s="162"/>
      <c r="K48" s="162"/>
      <c r="L48" s="162"/>
      <c r="M48" s="162"/>
      <c r="N48" s="163" t="e">
        <f>AVERAGE(Calculations!P49:Y49)</f>
        <v>#DIV/0!</v>
      </c>
      <c r="O48" s="164" t="e">
        <f>STDEV(Calculations!P49:Y49)</f>
        <v>#DIV/0!</v>
      </c>
    </row>
    <row r="49" spans="1:15" ht="12.75">
      <c r="A49" s="98"/>
      <c r="B49" s="37" t="str">
        <f>'Gene Table'!E49</f>
        <v>TYMS</v>
      </c>
      <c r="C49" s="161" t="s">
        <v>193</v>
      </c>
      <c r="D49" s="162"/>
      <c r="E49" s="162"/>
      <c r="F49" s="162"/>
      <c r="G49" s="162"/>
      <c r="H49" s="162"/>
      <c r="I49" s="162"/>
      <c r="J49" s="162"/>
      <c r="K49" s="162"/>
      <c r="L49" s="162"/>
      <c r="M49" s="162"/>
      <c r="N49" s="163" t="e">
        <f>AVERAGE(Calculations!P50:Y50)</f>
        <v>#DIV/0!</v>
      </c>
      <c r="O49" s="164" t="e">
        <f>STDEV(Calculations!P50:Y50)</f>
        <v>#DIV/0!</v>
      </c>
    </row>
    <row r="50" spans="1:15" ht="12.75">
      <c r="A50" s="98"/>
      <c r="B50" s="37" t="str">
        <f>'Gene Table'!E50</f>
        <v>CDKN2A</v>
      </c>
      <c r="C50" s="161" t="s">
        <v>197</v>
      </c>
      <c r="D50" s="162"/>
      <c r="E50" s="162"/>
      <c r="F50" s="162"/>
      <c r="G50" s="162"/>
      <c r="H50" s="162"/>
      <c r="I50" s="162"/>
      <c r="J50" s="162"/>
      <c r="K50" s="162"/>
      <c r="L50" s="162"/>
      <c r="M50" s="162"/>
      <c r="N50" s="163" t="e">
        <f>AVERAGE(Calculations!P51:Y51)</f>
        <v>#DIV/0!</v>
      </c>
      <c r="O50" s="164" t="e">
        <f>STDEV(Calculations!P51:Y51)</f>
        <v>#DIV/0!</v>
      </c>
    </row>
    <row r="51" spans="1:15" ht="12.75">
      <c r="A51" s="98"/>
      <c r="B51" s="37" t="str">
        <f>'Gene Table'!E51</f>
        <v>ERCC5</v>
      </c>
      <c r="C51" s="161" t="s">
        <v>201</v>
      </c>
      <c r="D51" s="162"/>
      <c r="E51" s="162"/>
      <c r="F51" s="162"/>
      <c r="G51" s="162"/>
      <c r="H51" s="162"/>
      <c r="I51" s="162"/>
      <c r="J51" s="162"/>
      <c r="K51" s="162"/>
      <c r="L51" s="162"/>
      <c r="M51" s="162"/>
      <c r="N51" s="163" t="e">
        <f>AVERAGE(Calculations!P52:Y52)</f>
        <v>#DIV/0!</v>
      </c>
      <c r="O51" s="164" t="e">
        <f>STDEV(Calculations!P52:Y52)</f>
        <v>#DIV/0!</v>
      </c>
    </row>
    <row r="52" spans="1:15" ht="12.75">
      <c r="A52" s="98"/>
      <c r="B52" s="37" t="str">
        <f>'Gene Table'!E52</f>
        <v>IL10</v>
      </c>
      <c r="C52" s="161" t="s">
        <v>205</v>
      </c>
      <c r="D52" s="162"/>
      <c r="E52" s="162"/>
      <c r="F52" s="162"/>
      <c r="G52" s="162"/>
      <c r="H52" s="162"/>
      <c r="I52" s="162"/>
      <c r="J52" s="162"/>
      <c r="K52" s="162"/>
      <c r="L52" s="162"/>
      <c r="M52" s="162"/>
      <c r="N52" s="163" t="e">
        <f>AVERAGE(Calculations!P53:Y53)</f>
        <v>#DIV/0!</v>
      </c>
      <c r="O52" s="164" t="e">
        <f>STDEV(Calculations!P53:Y53)</f>
        <v>#DIV/0!</v>
      </c>
    </row>
    <row r="53" spans="1:15" ht="12.75">
      <c r="A53" s="98"/>
      <c r="B53" s="37" t="str">
        <f>'Gene Table'!E53</f>
        <v>LEPR</v>
      </c>
      <c r="C53" s="161" t="s">
        <v>209</v>
      </c>
      <c r="D53" s="162"/>
      <c r="E53" s="162"/>
      <c r="F53" s="162"/>
      <c r="G53" s="162"/>
      <c r="H53" s="162"/>
      <c r="I53" s="162"/>
      <c r="J53" s="162"/>
      <c r="K53" s="162"/>
      <c r="L53" s="162"/>
      <c r="M53" s="162"/>
      <c r="N53" s="163" t="e">
        <f>AVERAGE(Calculations!P54:Y54)</f>
        <v>#DIV/0!</v>
      </c>
      <c r="O53" s="164" t="e">
        <f>STDEV(Calculations!P54:Y54)</f>
        <v>#DIV/0!</v>
      </c>
    </row>
    <row r="54" spans="1:15" ht="12.75">
      <c r="A54" s="98"/>
      <c r="B54" s="37" t="str">
        <f>'Gene Table'!E54</f>
        <v>LSP1</v>
      </c>
      <c r="C54" s="161" t="s">
        <v>213</v>
      </c>
      <c r="D54" s="162"/>
      <c r="E54" s="162"/>
      <c r="F54" s="162"/>
      <c r="G54" s="162"/>
      <c r="H54" s="162"/>
      <c r="I54" s="162"/>
      <c r="J54" s="162"/>
      <c r="K54" s="162"/>
      <c r="L54" s="162"/>
      <c r="M54" s="162"/>
      <c r="N54" s="163" t="e">
        <f>AVERAGE(Calculations!P55:Y55)</f>
        <v>#DIV/0!</v>
      </c>
      <c r="O54" s="164" t="e">
        <f>STDEV(Calculations!P55:Y55)</f>
        <v>#DIV/0!</v>
      </c>
    </row>
    <row r="55" spans="1:15" ht="12.75">
      <c r="A55" s="98"/>
      <c r="B55" s="37" t="str">
        <f>'Gene Table'!E55</f>
        <v>NCOA3</v>
      </c>
      <c r="C55" s="161" t="s">
        <v>217</v>
      </c>
      <c r="D55" s="162"/>
      <c r="E55" s="162"/>
      <c r="F55" s="162"/>
      <c r="G55" s="162"/>
      <c r="H55" s="162"/>
      <c r="I55" s="162"/>
      <c r="J55" s="162"/>
      <c r="K55" s="162"/>
      <c r="L55" s="162"/>
      <c r="M55" s="162"/>
      <c r="N55" s="163" t="e">
        <f>AVERAGE(Calculations!P56:Y56)</f>
        <v>#DIV/0!</v>
      </c>
      <c r="O55" s="164" t="e">
        <f>STDEV(Calculations!P56:Y56)</f>
        <v>#DIV/0!</v>
      </c>
    </row>
    <row r="56" spans="1:15" ht="12.75">
      <c r="A56" s="98"/>
      <c r="B56" s="37" t="str">
        <f>'Gene Table'!E56</f>
        <v>CDH1</v>
      </c>
      <c r="C56" s="161" t="s">
        <v>221</v>
      </c>
      <c r="D56" s="162"/>
      <c r="E56" s="162"/>
      <c r="F56" s="162"/>
      <c r="G56" s="162"/>
      <c r="H56" s="162"/>
      <c r="I56" s="162"/>
      <c r="J56" s="162"/>
      <c r="K56" s="162"/>
      <c r="L56" s="162"/>
      <c r="M56" s="162"/>
      <c r="N56" s="163" t="e">
        <f>AVERAGE(Calculations!P57:Y57)</f>
        <v>#DIV/0!</v>
      </c>
      <c r="O56" s="164" t="e">
        <f>STDEV(Calculations!P57:Y57)</f>
        <v>#DIV/0!</v>
      </c>
    </row>
    <row r="57" spans="1:15" ht="12.75">
      <c r="A57" s="98"/>
      <c r="B57" s="37" t="str">
        <f>'Gene Table'!E57</f>
        <v>CYP2C19</v>
      </c>
      <c r="C57" s="161" t="s">
        <v>225</v>
      </c>
      <c r="D57" s="162"/>
      <c r="E57" s="162"/>
      <c r="F57" s="162"/>
      <c r="G57" s="162"/>
      <c r="H57" s="162"/>
      <c r="I57" s="162"/>
      <c r="J57" s="162"/>
      <c r="K57" s="162"/>
      <c r="L57" s="162"/>
      <c r="M57" s="162"/>
      <c r="N57" s="163" t="e">
        <f>AVERAGE(Calculations!P58:Y58)</f>
        <v>#DIV/0!</v>
      </c>
      <c r="O57" s="164" t="e">
        <f>STDEV(Calculations!P58:Y58)</f>
        <v>#DIV/0!</v>
      </c>
    </row>
    <row r="58" spans="1:15" ht="12.75">
      <c r="A58" s="98"/>
      <c r="B58" s="37" t="str">
        <f>'Gene Table'!E58</f>
        <v>AHR</v>
      </c>
      <c r="C58" s="161" t="s">
        <v>229</v>
      </c>
      <c r="D58" s="162"/>
      <c r="E58" s="162"/>
      <c r="F58" s="162"/>
      <c r="G58" s="162"/>
      <c r="H58" s="162"/>
      <c r="I58" s="162"/>
      <c r="J58" s="162"/>
      <c r="K58" s="162"/>
      <c r="L58" s="162"/>
      <c r="M58" s="162"/>
      <c r="N58" s="163" t="e">
        <f>AVERAGE(Calculations!P59:Y59)</f>
        <v>#DIV/0!</v>
      </c>
      <c r="O58" s="164" t="e">
        <f>STDEV(Calculations!P59:Y59)</f>
        <v>#DIV/0!</v>
      </c>
    </row>
    <row r="59" spans="1:15" ht="12.75">
      <c r="A59" s="98"/>
      <c r="B59" s="37" t="str">
        <f>'Gene Table'!E59</f>
        <v>MMP2</v>
      </c>
      <c r="C59" s="161" t="s">
        <v>233</v>
      </c>
      <c r="D59" s="162"/>
      <c r="E59" s="162"/>
      <c r="F59" s="162"/>
      <c r="G59" s="162"/>
      <c r="H59" s="162"/>
      <c r="I59" s="162"/>
      <c r="J59" s="162"/>
      <c r="K59" s="162"/>
      <c r="L59" s="162"/>
      <c r="M59" s="162"/>
      <c r="N59" s="163" t="e">
        <f>AVERAGE(Calculations!P60:Y60)</f>
        <v>#DIV/0!</v>
      </c>
      <c r="O59" s="164" t="e">
        <f>STDEV(Calculations!P60:Y60)</f>
        <v>#DIV/0!</v>
      </c>
    </row>
    <row r="60" spans="1:15" ht="12.75">
      <c r="A60" s="98"/>
      <c r="B60" s="37" t="str">
        <f>'Gene Table'!E60</f>
        <v>MPO</v>
      </c>
      <c r="C60" s="161" t="s">
        <v>237</v>
      </c>
      <c r="D60" s="162"/>
      <c r="E60" s="162"/>
      <c r="F60" s="162"/>
      <c r="G60" s="162"/>
      <c r="H60" s="162"/>
      <c r="I60" s="162"/>
      <c r="J60" s="162"/>
      <c r="K60" s="162"/>
      <c r="L60" s="162"/>
      <c r="M60" s="162"/>
      <c r="N60" s="163" t="e">
        <f>AVERAGE(Calculations!P61:Y61)</f>
        <v>#DIV/0!</v>
      </c>
      <c r="O60" s="164" t="e">
        <f>STDEV(Calculations!P61:Y61)</f>
        <v>#DIV/0!</v>
      </c>
    </row>
    <row r="61" spans="1:15" ht="12.75">
      <c r="A61" s="98"/>
      <c r="B61" s="37" t="str">
        <f>'Gene Table'!E61</f>
        <v>MTR</v>
      </c>
      <c r="C61" s="161" t="s">
        <v>241</v>
      </c>
      <c r="D61" s="162"/>
      <c r="E61" s="162"/>
      <c r="F61" s="162"/>
      <c r="G61" s="162"/>
      <c r="H61" s="162"/>
      <c r="I61" s="162"/>
      <c r="J61" s="162"/>
      <c r="K61" s="162"/>
      <c r="L61" s="162"/>
      <c r="M61" s="162"/>
      <c r="N61" s="163" t="e">
        <f>AVERAGE(Calculations!P62:Y62)</f>
        <v>#DIV/0!</v>
      </c>
      <c r="O61" s="164" t="e">
        <f>STDEV(Calculations!P62:Y62)</f>
        <v>#DIV/0!</v>
      </c>
    </row>
    <row r="62" spans="1:15" ht="12.75">
      <c r="A62" s="98"/>
      <c r="B62" s="37" t="str">
        <f>'Gene Table'!E62</f>
        <v>SERPINE1</v>
      </c>
      <c r="C62" s="161" t="s">
        <v>245</v>
      </c>
      <c r="D62" s="162"/>
      <c r="E62" s="162"/>
      <c r="F62" s="162"/>
      <c r="G62" s="162"/>
      <c r="H62" s="162"/>
      <c r="I62" s="162"/>
      <c r="J62" s="162"/>
      <c r="K62" s="162"/>
      <c r="L62" s="162"/>
      <c r="M62" s="162"/>
      <c r="N62" s="163" t="e">
        <f>AVERAGE(Calculations!P63:Y63)</f>
        <v>#DIV/0!</v>
      </c>
      <c r="O62" s="164" t="e">
        <f>STDEV(Calculations!P63:Y63)</f>
        <v>#DIV/0!</v>
      </c>
    </row>
    <row r="63" spans="1:15" ht="12.75">
      <c r="A63" s="98"/>
      <c r="B63" s="37" t="str">
        <f>'Gene Table'!E63</f>
        <v>RAD52</v>
      </c>
      <c r="C63" s="161" t="s">
        <v>249</v>
      </c>
      <c r="D63" s="162"/>
      <c r="E63" s="162"/>
      <c r="F63" s="162"/>
      <c r="G63" s="162"/>
      <c r="H63" s="162"/>
      <c r="I63" s="162"/>
      <c r="J63" s="162"/>
      <c r="K63" s="162"/>
      <c r="L63" s="162"/>
      <c r="M63" s="162"/>
      <c r="N63" s="163" t="e">
        <f>AVERAGE(Calculations!P64:Y64)</f>
        <v>#DIV/0!</v>
      </c>
      <c r="O63" s="164" t="e">
        <f>STDEV(Calculations!P64:Y64)</f>
        <v>#DIV/0!</v>
      </c>
    </row>
    <row r="64" spans="1:15" ht="12.75">
      <c r="A64" s="98"/>
      <c r="B64" s="37" t="str">
        <f>'Gene Table'!E64</f>
        <v>RAD50</v>
      </c>
      <c r="C64" s="161" t="s">
        <v>253</v>
      </c>
      <c r="D64" s="162"/>
      <c r="E64" s="162"/>
      <c r="F64" s="162"/>
      <c r="G64" s="162"/>
      <c r="H64" s="162"/>
      <c r="I64" s="162"/>
      <c r="J64" s="162"/>
      <c r="K64" s="162"/>
      <c r="L64" s="162"/>
      <c r="M64" s="162"/>
      <c r="N64" s="163" t="e">
        <f>AVERAGE(Calculations!P65:Y65)</f>
        <v>#DIV/0!</v>
      </c>
      <c r="O64" s="164" t="e">
        <f>STDEV(Calculations!P65:Y65)</f>
        <v>#DIV/0!</v>
      </c>
    </row>
    <row r="65" spans="1:15" ht="12.75">
      <c r="A65" s="98"/>
      <c r="B65" s="37" t="str">
        <f>'Gene Table'!E65</f>
        <v>ADH1B</v>
      </c>
      <c r="C65" s="161" t="s">
        <v>257</v>
      </c>
      <c r="D65" s="162"/>
      <c r="E65" s="162"/>
      <c r="F65" s="162"/>
      <c r="G65" s="162"/>
      <c r="H65" s="162"/>
      <c r="I65" s="162"/>
      <c r="J65" s="162"/>
      <c r="K65" s="162"/>
      <c r="L65" s="162"/>
      <c r="M65" s="162"/>
      <c r="N65" s="163" t="e">
        <f>AVERAGE(Calculations!P66:Y66)</f>
        <v>#DIV/0!</v>
      </c>
      <c r="O65" s="164" t="e">
        <f>STDEV(Calculations!P66:Y66)</f>
        <v>#DIV/0!</v>
      </c>
    </row>
    <row r="66" spans="1:15" ht="12.75">
      <c r="A66" s="98"/>
      <c r="B66" s="37" t="str">
        <f>'Gene Table'!E66</f>
        <v>CYP2C9</v>
      </c>
      <c r="C66" s="161" t="s">
        <v>261</v>
      </c>
      <c r="D66" s="162"/>
      <c r="E66" s="162"/>
      <c r="F66" s="162"/>
      <c r="G66" s="162"/>
      <c r="H66" s="162"/>
      <c r="I66" s="162"/>
      <c r="J66" s="162"/>
      <c r="K66" s="162"/>
      <c r="L66" s="162"/>
      <c r="M66" s="162"/>
      <c r="N66" s="163" t="e">
        <f>AVERAGE(Calculations!P67:Y67)</f>
        <v>#DIV/0!</v>
      </c>
      <c r="O66" s="164" t="e">
        <f>STDEV(Calculations!P67:Y67)</f>
        <v>#DIV/0!</v>
      </c>
    </row>
    <row r="67" spans="1:15" ht="12.75">
      <c r="A67" s="98"/>
      <c r="B67" s="37" t="str">
        <f>'Gene Table'!E67</f>
        <v>IRS1</v>
      </c>
      <c r="C67" s="161" t="s">
        <v>265</v>
      </c>
      <c r="D67" s="162"/>
      <c r="E67" s="162"/>
      <c r="F67" s="162"/>
      <c r="G67" s="162"/>
      <c r="H67" s="162"/>
      <c r="I67" s="162"/>
      <c r="J67" s="162"/>
      <c r="K67" s="162"/>
      <c r="L67" s="162"/>
      <c r="M67" s="162"/>
      <c r="N67" s="163" t="e">
        <f>AVERAGE(Calculations!P68:Y68)</f>
        <v>#DIV/0!</v>
      </c>
      <c r="O67" s="164" t="e">
        <f>STDEV(Calculations!P68:Y68)</f>
        <v>#DIV/0!</v>
      </c>
    </row>
    <row r="68" spans="1:15" ht="12.75">
      <c r="A68" s="98"/>
      <c r="B68" s="37" t="str">
        <f>'Gene Table'!E68</f>
        <v>SHBG</v>
      </c>
      <c r="C68" s="161" t="s">
        <v>269</v>
      </c>
      <c r="D68" s="162"/>
      <c r="E68" s="162"/>
      <c r="F68" s="162"/>
      <c r="G68" s="162"/>
      <c r="H68" s="162"/>
      <c r="I68" s="162"/>
      <c r="J68" s="162"/>
      <c r="K68" s="162"/>
      <c r="L68" s="162"/>
      <c r="M68" s="162"/>
      <c r="N68" s="163" t="e">
        <f>AVERAGE(Calculations!P69:Y69)</f>
        <v>#DIV/0!</v>
      </c>
      <c r="O68" s="164" t="e">
        <f>STDEV(Calculations!P69:Y69)</f>
        <v>#DIV/0!</v>
      </c>
    </row>
    <row r="69" spans="1:15" ht="12.75">
      <c r="A69" s="98"/>
      <c r="B69" s="37" t="str">
        <f>'Gene Table'!E69</f>
        <v>SRD5A2</v>
      </c>
      <c r="C69" s="161" t="s">
        <v>273</v>
      </c>
      <c r="D69" s="162"/>
      <c r="E69" s="162"/>
      <c r="F69" s="162"/>
      <c r="G69" s="162"/>
      <c r="H69" s="162"/>
      <c r="I69" s="162"/>
      <c r="J69" s="162"/>
      <c r="K69" s="162"/>
      <c r="L69" s="162"/>
      <c r="M69" s="162"/>
      <c r="N69" s="163" t="e">
        <f>AVERAGE(Calculations!P70:Y70)</f>
        <v>#DIV/0!</v>
      </c>
      <c r="O69" s="164" t="e">
        <f>STDEV(Calculations!P70:Y70)</f>
        <v>#DIV/0!</v>
      </c>
    </row>
    <row r="70" spans="1:15" ht="12.75">
      <c r="A70" s="98"/>
      <c r="B70" s="37" t="str">
        <f>'Gene Table'!E70</f>
        <v>TGFBR1</v>
      </c>
      <c r="C70" s="161" t="s">
        <v>277</v>
      </c>
      <c r="D70" s="162"/>
      <c r="E70" s="162"/>
      <c r="F70" s="162"/>
      <c r="G70" s="162"/>
      <c r="H70" s="162"/>
      <c r="I70" s="162"/>
      <c r="J70" s="162"/>
      <c r="K70" s="162"/>
      <c r="L70" s="162"/>
      <c r="M70" s="162"/>
      <c r="N70" s="163" t="e">
        <f>AVERAGE(Calculations!P71:Y71)</f>
        <v>#DIV/0!</v>
      </c>
      <c r="O70" s="164" t="e">
        <f>STDEV(Calculations!P71:Y71)</f>
        <v>#DIV/0!</v>
      </c>
    </row>
    <row r="71" spans="1:15" ht="12.75">
      <c r="A71" s="98"/>
      <c r="B71" s="37" t="str">
        <f>'Gene Table'!E71</f>
        <v>XRCC4</v>
      </c>
      <c r="C71" s="161" t="s">
        <v>281</v>
      </c>
      <c r="D71" s="162"/>
      <c r="E71" s="162"/>
      <c r="F71" s="162"/>
      <c r="G71" s="162"/>
      <c r="H71" s="162"/>
      <c r="I71" s="162"/>
      <c r="J71" s="162"/>
      <c r="K71" s="162"/>
      <c r="L71" s="162"/>
      <c r="M71" s="162"/>
      <c r="N71" s="163" t="e">
        <f>AVERAGE(Calculations!P72:Y72)</f>
        <v>#DIV/0!</v>
      </c>
      <c r="O71" s="164" t="e">
        <f>STDEV(Calculations!P72:Y72)</f>
        <v>#DIV/0!</v>
      </c>
    </row>
    <row r="72" spans="1:15" ht="12.75">
      <c r="A72" s="98"/>
      <c r="B72" s="37" t="str">
        <f>'Gene Table'!E72</f>
        <v>NAT1</v>
      </c>
      <c r="C72" s="161" t="s">
        <v>285</v>
      </c>
      <c r="D72" s="162"/>
      <c r="E72" s="162"/>
      <c r="F72" s="162"/>
      <c r="G72" s="162"/>
      <c r="H72" s="162"/>
      <c r="I72" s="162"/>
      <c r="J72" s="162"/>
      <c r="K72" s="162"/>
      <c r="L72" s="162"/>
      <c r="M72" s="162"/>
      <c r="N72" s="163" t="e">
        <f>AVERAGE(Calculations!P73:Y73)</f>
        <v>#DIV/0!</v>
      </c>
      <c r="O72" s="164" t="e">
        <f>STDEV(Calculations!P73:Y73)</f>
        <v>#DIV/0!</v>
      </c>
    </row>
    <row r="73" spans="1:15" ht="12.75">
      <c r="A73" s="98"/>
      <c r="B73" s="37" t="str">
        <f>'Gene Table'!E73</f>
        <v>ADH1C</v>
      </c>
      <c r="C73" s="161" t="s">
        <v>289</v>
      </c>
      <c r="D73" s="162"/>
      <c r="E73" s="162"/>
      <c r="F73" s="162"/>
      <c r="G73" s="162"/>
      <c r="H73" s="162"/>
      <c r="I73" s="162"/>
      <c r="J73" s="162"/>
      <c r="K73" s="162"/>
      <c r="L73" s="162"/>
      <c r="M73" s="162"/>
      <c r="N73" s="163" t="e">
        <f>AVERAGE(Calculations!P74:Y74)</f>
        <v>#DIV/0!</v>
      </c>
      <c r="O73" s="164" t="e">
        <f>STDEV(Calculations!P74:Y74)</f>
        <v>#DIV/0!</v>
      </c>
    </row>
    <row r="74" spans="1:15" ht="12.75">
      <c r="A74" s="98"/>
      <c r="B74" s="37" t="str">
        <f>'Gene Table'!E74</f>
        <v>CYP11A1</v>
      </c>
      <c r="C74" s="161" t="s">
        <v>293</v>
      </c>
      <c r="D74" s="162"/>
      <c r="E74" s="162"/>
      <c r="F74" s="162"/>
      <c r="G74" s="162"/>
      <c r="H74" s="162"/>
      <c r="I74" s="162"/>
      <c r="J74" s="162"/>
      <c r="K74" s="162"/>
      <c r="L74" s="162"/>
      <c r="M74" s="162"/>
      <c r="N74" s="163" t="e">
        <f>AVERAGE(Calculations!P75:Y75)</f>
        <v>#DIV/0!</v>
      </c>
      <c r="O74" s="164" t="e">
        <f>STDEV(Calculations!P75:Y75)</f>
        <v>#DIV/0!</v>
      </c>
    </row>
    <row r="75" spans="1:15" ht="12.75">
      <c r="A75" s="98"/>
      <c r="B75" s="37" t="str">
        <f>'Gene Table'!E75</f>
        <v>EPHX1</v>
      </c>
      <c r="C75" s="161" t="s">
        <v>297</v>
      </c>
      <c r="D75" s="162"/>
      <c r="E75" s="162"/>
      <c r="F75" s="162"/>
      <c r="G75" s="162"/>
      <c r="H75" s="162"/>
      <c r="I75" s="162"/>
      <c r="J75" s="162"/>
      <c r="K75" s="162"/>
      <c r="L75" s="162"/>
      <c r="M75" s="162"/>
      <c r="N75" s="163" t="e">
        <f>AVERAGE(Calculations!P76:Y76)</f>
        <v>#DIV/0!</v>
      </c>
      <c r="O75" s="164" t="e">
        <f>STDEV(Calculations!P76:Y76)</f>
        <v>#DIV/0!</v>
      </c>
    </row>
    <row r="76" spans="1:15" ht="12.75">
      <c r="A76" s="98"/>
      <c r="B76" s="37" t="str">
        <f>'Gene Table'!E76</f>
        <v>APEX1</v>
      </c>
      <c r="C76" s="161" t="s">
        <v>301</v>
      </c>
      <c r="D76" s="162"/>
      <c r="E76" s="162"/>
      <c r="F76" s="162"/>
      <c r="G76" s="162"/>
      <c r="H76" s="162"/>
      <c r="I76" s="162"/>
      <c r="J76" s="162"/>
      <c r="K76" s="162"/>
      <c r="L76" s="162"/>
      <c r="M76" s="162"/>
      <c r="N76" s="163" t="e">
        <f>AVERAGE(Calculations!P77:Y77)</f>
        <v>#DIV/0!</v>
      </c>
      <c r="O76" s="164" t="e">
        <f>STDEV(Calculations!P77:Y77)</f>
        <v>#DIV/0!</v>
      </c>
    </row>
    <row r="77" spans="1:15" ht="12.75">
      <c r="A77" s="98"/>
      <c r="B77" s="37" t="str">
        <f>'Gene Table'!E77</f>
        <v>IGFBP1</v>
      </c>
      <c r="C77" s="161" t="s">
        <v>305</v>
      </c>
      <c r="D77" s="162"/>
      <c r="E77" s="162"/>
      <c r="F77" s="162"/>
      <c r="G77" s="162"/>
      <c r="H77" s="162"/>
      <c r="I77" s="162"/>
      <c r="J77" s="162"/>
      <c r="K77" s="162"/>
      <c r="L77" s="162"/>
      <c r="M77" s="162"/>
      <c r="N77" s="163" t="e">
        <f>AVERAGE(Calculations!P78:Y78)</f>
        <v>#DIV/0!</v>
      </c>
      <c r="O77" s="164" t="e">
        <f>STDEV(Calculations!P78:Y78)</f>
        <v>#DIV/0!</v>
      </c>
    </row>
    <row r="78" spans="1:15" ht="12.75">
      <c r="A78" s="98"/>
      <c r="B78" s="37" t="str">
        <f>'Gene Table'!E78</f>
        <v>IL1B</v>
      </c>
      <c r="C78" s="161" t="s">
        <v>309</v>
      </c>
      <c r="D78" s="162"/>
      <c r="E78" s="162"/>
      <c r="F78" s="162"/>
      <c r="G78" s="162"/>
      <c r="H78" s="162"/>
      <c r="I78" s="162"/>
      <c r="J78" s="162"/>
      <c r="K78" s="162"/>
      <c r="L78" s="162"/>
      <c r="M78" s="162"/>
      <c r="N78" s="163" t="e">
        <f>AVERAGE(Calculations!P79:Y79)</f>
        <v>#DIV/0!</v>
      </c>
      <c r="O78" s="164" t="e">
        <f>STDEV(Calculations!P79:Y79)</f>
        <v>#DIV/0!</v>
      </c>
    </row>
    <row r="79" spans="1:15" ht="12.75">
      <c r="A79" s="98"/>
      <c r="B79" s="37" t="str">
        <f>'Gene Table'!E79</f>
        <v>ITGB3</v>
      </c>
      <c r="C79" s="161" t="s">
        <v>313</v>
      </c>
      <c r="D79" s="162"/>
      <c r="E79" s="162"/>
      <c r="F79" s="162"/>
      <c r="G79" s="162"/>
      <c r="H79" s="162"/>
      <c r="I79" s="162"/>
      <c r="J79" s="162"/>
      <c r="K79" s="162"/>
      <c r="L79" s="162"/>
      <c r="M79" s="162"/>
      <c r="N79" s="163" t="e">
        <f>AVERAGE(Calculations!P80:Y80)</f>
        <v>#DIV/0!</v>
      </c>
      <c r="O79" s="164" t="e">
        <f>STDEV(Calculations!P80:Y80)</f>
        <v>#DIV/0!</v>
      </c>
    </row>
    <row r="80" spans="1:15" ht="12.75">
      <c r="A80" s="98"/>
      <c r="B80" s="37" t="str">
        <f>'Gene Table'!E80</f>
        <v>MLH1</v>
      </c>
      <c r="C80" s="161" t="s">
        <v>317</v>
      </c>
      <c r="D80" s="162"/>
      <c r="E80" s="162"/>
      <c r="F80" s="162"/>
      <c r="G80" s="162"/>
      <c r="H80" s="162"/>
      <c r="I80" s="162"/>
      <c r="J80" s="162"/>
      <c r="K80" s="162"/>
      <c r="L80" s="162"/>
      <c r="M80" s="162"/>
      <c r="N80" s="163" t="e">
        <f>AVERAGE(Calculations!P81:Y81)</f>
        <v>#DIV/0!</v>
      </c>
      <c r="O80" s="164" t="e">
        <f>STDEV(Calculations!P81:Y81)</f>
        <v>#DIV/0!</v>
      </c>
    </row>
    <row r="81" spans="1:15" ht="12.75">
      <c r="A81" s="98"/>
      <c r="B81" s="37" t="str">
        <f>'Gene Table'!E81</f>
        <v>OGG1</v>
      </c>
      <c r="C81" s="161" t="s">
        <v>321</v>
      </c>
      <c r="D81" s="162"/>
      <c r="E81" s="162"/>
      <c r="F81" s="162"/>
      <c r="G81" s="162"/>
      <c r="H81" s="162"/>
      <c r="I81" s="162"/>
      <c r="J81" s="162"/>
      <c r="K81" s="162"/>
      <c r="L81" s="162"/>
      <c r="M81" s="162"/>
      <c r="N81" s="163" t="e">
        <f>AVERAGE(Calculations!P82:Y82)</f>
        <v>#DIV/0!</v>
      </c>
      <c r="O81" s="164" t="e">
        <f>STDEV(Calculations!P82:Y82)</f>
        <v>#DIV/0!</v>
      </c>
    </row>
    <row r="82" spans="1:15" ht="12.75">
      <c r="A82" s="98"/>
      <c r="B82" s="37" t="str">
        <f>'Gene Table'!E82</f>
        <v>PHB</v>
      </c>
      <c r="C82" s="161" t="s">
        <v>325</v>
      </c>
      <c r="D82" s="162"/>
      <c r="E82" s="162"/>
      <c r="F82" s="162"/>
      <c r="G82" s="162"/>
      <c r="H82" s="162"/>
      <c r="I82" s="162"/>
      <c r="J82" s="162"/>
      <c r="K82" s="162"/>
      <c r="L82" s="162"/>
      <c r="M82" s="162"/>
      <c r="N82" s="163" t="e">
        <f>AVERAGE(Calculations!P83:Y83)</f>
        <v>#DIV/0!</v>
      </c>
      <c r="O82" s="164" t="e">
        <f>STDEV(Calculations!P83:Y83)</f>
        <v>#DIV/0!</v>
      </c>
    </row>
    <row r="83" spans="1:15" ht="12.75">
      <c r="A83" s="98"/>
      <c r="B83" s="37" t="str">
        <f>'Gene Table'!E83</f>
        <v>ZNF350</v>
      </c>
      <c r="C83" s="161" t="s">
        <v>329</v>
      </c>
      <c r="D83" s="162"/>
      <c r="E83" s="162"/>
      <c r="F83" s="162"/>
      <c r="G83" s="162"/>
      <c r="H83" s="162"/>
      <c r="I83" s="162"/>
      <c r="J83" s="162"/>
      <c r="K83" s="162"/>
      <c r="L83" s="162"/>
      <c r="M83" s="162"/>
      <c r="N83" s="163" t="e">
        <f>AVERAGE(Calculations!P84:Y84)</f>
        <v>#DIV/0!</v>
      </c>
      <c r="O83" s="164" t="e">
        <f>STDEV(Calculations!P84:Y84)</f>
        <v>#DIV/0!</v>
      </c>
    </row>
    <row r="84" spans="1:15" ht="12.75">
      <c r="A84" s="98"/>
      <c r="B84" s="37" t="str">
        <f>'Gene Table'!E84</f>
        <v>SIPA1</v>
      </c>
      <c r="C84" s="161" t="s">
        <v>333</v>
      </c>
      <c r="D84" s="162"/>
      <c r="E84" s="162"/>
      <c r="F84" s="162"/>
      <c r="G84" s="162"/>
      <c r="H84" s="162"/>
      <c r="I84" s="162"/>
      <c r="J84" s="162"/>
      <c r="K84" s="162"/>
      <c r="L84" s="162"/>
      <c r="M84" s="162"/>
      <c r="N84" s="163" t="e">
        <f>AVERAGE(Calculations!P85:Y85)</f>
        <v>#DIV/0!</v>
      </c>
      <c r="O84" s="164" t="e">
        <f>STDEV(Calculations!P85:Y85)</f>
        <v>#DIV/0!</v>
      </c>
    </row>
    <row r="85" spans="1:15" ht="12.75">
      <c r="A85" s="98"/>
      <c r="B85" s="37" t="str">
        <f>'Gene Table'!E85</f>
        <v>NR1I2</v>
      </c>
      <c r="C85" s="161" t="s">
        <v>337</v>
      </c>
      <c r="D85" s="162"/>
      <c r="E85" s="162"/>
      <c r="F85" s="162"/>
      <c r="G85" s="162"/>
      <c r="H85" s="162"/>
      <c r="I85" s="162"/>
      <c r="J85" s="162"/>
      <c r="K85" s="162"/>
      <c r="L85" s="162"/>
      <c r="M85" s="162"/>
      <c r="N85" s="163" t="e">
        <f>AVERAGE(Calculations!P86:Y86)</f>
        <v>#DIV/0!</v>
      </c>
      <c r="O85" s="164" t="e">
        <f>STDEV(Calculations!P86:Y86)</f>
        <v>#DIV/0!</v>
      </c>
    </row>
    <row r="86" spans="1:15" ht="12.75">
      <c r="A86" s="98"/>
      <c r="B86" s="37" t="str">
        <f>'Gene Table'!E86</f>
        <v>CDK4</v>
      </c>
      <c r="C86" s="161" t="s">
        <v>341</v>
      </c>
      <c r="D86" s="162"/>
      <c r="E86" s="162"/>
      <c r="F86" s="162"/>
      <c r="G86" s="162"/>
      <c r="H86" s="162"/>
      <c r="I86" s="162"/>
      <c r="J86" s="162"/>
      <c r="K86" s="162"/>
      <c r="L86" s="162"/>
      <c r="M86" s="162"/>
      <c r="N86" s="163" t="e">
        <f>AVERAGE(Calculations!P87:Y87)</f>
        <v>#DIV/0!</v>
      </c>
      <c r="O86" s="164" t="e">
        <f>STDEV(Calculations!P87:Y87)</f>
        <v>#DIV/0!</v>
      </c>
    </row>
    <row r="87" spans="1:15" ht="12.75">
      <c r="A87" s="98"/>
      <c r="B87" s="37" t="str">
        <f>'Gene Table'!E87</f>
        <v>HGDC</v>
      </c>
      <c r="C87" s="161" t="s">
        <v>345</v>
      </c>
      <c r="D87" s="162"/>
      <c r="E87" s="162"/>
      <c r="F87" s="162"/>
      <c r="G87" s="162"/>
      <c r="H87" s="162"/>
      <c r="I87" s="162"/>
      <c r="J87" s="162"/>
      <c r="K87" s="162"/>
      <c r="L87" s="162"/>
      <c r="M87" s="162"/>
      <c r="N87" s="163" t="e">
        <f>AVERAGE(Calculations!P88:Y88)</f>
        <v>#DIV/0!</v>
      </c>
      <c r="O87" s="164" t="e">
        <f>STDEV(Calculations!P88:Y88)</f>
        <v>#DIV/0!</v>
      </c>
    </row>
    <row r="88" spans="1:15" ht="12.75">
      <c r="A88" s="98"/>
      <c r="B88" s="37" t="str">
        <f>'Gene Table'!E88</f>
        <v>HGDC</v>
      </c>
      <c r="C88" s="161" t="s">
        <v>347</v>
      </c>
      <c r="D88" s="162"/>
      <c r="E88" s="162"/>
      <c r="F88" s="162"/>
      <c r="G88" s="162"/>
      <c r="H88" s="162"/>
      <c r="I88" s="162"/>
      <c r="J88" s="162"/>
      <c r="K88" s="162"/>
      <c r="L88" s="162"/>
      <c r="M88" s="162"/>
      <c r="N88" s="163" t="e">
        <f>AVERAGE(Calculations!P89:Y89)</f>
        <v>#DIV/0!</v>
      </c>
      <c r="O88" s="164" t="e">
        <f>STDEV(Calculations!P89:Y89)</f>
        <v>#DIV/0!</v>
      </c>
    </row>
    <row r="89" spans="1:15" ht="12.75">
      <c r="A89" s="98"/>
      <c r="B89" s="37" t="str">
        <f>'Gene Table'!E89</f>
        <v>GAPDH</v>
      </c>
      <c r="C89" s="161" t="s">
        <v>348</v>
      </c>
      <c r="D89" s="162"/>
      <c r="E89" s="162"/>
      <c r="F89" s="162"/>
      <c r="G89" s="162"/>
      <c r="H89" s="162"/>
      <c r="I89" s="162"/>
      <c r="J89" s="162"/>
      <c r="K89" s="162"/>
      <c r="L89" s="162"/>
      <c r="M89" s="162"/>
      <c r="N89" s="163" t="e">
        <f>AVERAGE(Calculations!P90:Y90)</f>
        <v>#DIV/0!</v>
      </c>
      <c r="O89" s="164" t="e">
        <f>STDEV(Calculations!P90:Y90)</f>
        <v>#DIV/0!</v>
      </c>
    </row>
    <row r="90" spans="1:15" ht="12.75">
      <c r="A90" s="98"/>
      <c r="B90" s="37" t="str">
        <f>'Gene Table'!E90</f>
        <v>ACTB</v>
      </c>
      <c r="C90" s="161" t="s">
        <v>352</v>
      </c>
      <c r="D90" s="162"/>
      <c r="E90" s="162"/>
      <c r="F90" s="162"/>
      <c r="G90" s="162"/>
      <c r="H90" s="162"/>
      <c r="I90" s="162"/>
      <c r="J90" s="162"/>
      <c r="K90" s="162"/>
      <c r="L90" s="162"/>
      <c r="M90" s="162"/>
      <c r="N90" s="163" t="e">
        <f>AVERAGE(Calculations!P91:Y91)</f>
        <v>#DIV/0!</v>
      </c>
      <c r="O90" s="164" t="e">
        <f>STDEV(Calculations!P91:Y91)</f>
        <v>#DIV/0!</v>
      </c>
    </row>
    <row r="91" spans="1:15" ht="12.75">
      <c r="A91" s="98"/>
      <c r="B91" s="37" t="str">
        <f>'Gene Table'!E91</f>
        <v>B2M</v>
      </c>
      <c r="C91" s="161" t="s">
        <v>356</v>
      </c>
      <c r="D91" s="162"/>
      <c r="E91" s="162"/>
      <c r="F91" s="162"/>
      <c r="G91" s="162"/>
      <c r="H91" s="162"/>
      <c r="I91" s="162"/>
      <c r="J91" s="162"/>
      <c r="K91" s="162"/>
      <c r="L91" s="162"/>
      <c r="M91" s="162"/>
      <c r="N91" s="163" t="e">
        <f>AVERAGE(Calculations!P92:Y92)</f>
        <v>#DIV/0!</v>
      </c>
      <c r="O91" s="164" t="e">
        <f>STDEV(Calculations!P92:Y92)</f>
        <v>#DIV/0!</v>
      </c>
    </row>
    <row r="92" spans="1:15" ht="12.75">
      <c r="A92" s="98"/>
      <c r="B92" s="37" t="str">
        <f>'Gene Table'!E92</f>
        <v>RPL13A</v>
      </c>
      <c r="C92" s="161" t="s">
        <v>360</v>
      </c>
      <c r="D92" s="162"/>
      <c r="E92" s="162"/>
      <c r="F92" s="162"/>
      <c r="G92" s="162"/>
      <c r="H92" s="162"/>
      <c r="I92" s="162"/>
      <c r="J92" s="162"/>
      <c r="K92" s="162"/>
      <c r="L92" s="162"/>
      <c r="M92" s="162"/>
      <c r="N92" s="163" t="e">
        <f>AVERAGE(Calculations!P93:Y93)</f>
        <v>#DIV/0!</v>
      </c>
      <c r="O92" s="164" t="e">
        <f>STDEV(Calculations!P93:Y93)</f>
        <v>#DIV/0!</v>
      </c>
    </row>
    <row r="93" spans="1:15" ht="12.75">
      <c r="A93" s="98"/>
      <c r="B93" s="37" t="str">
        <f>'Gene Table'!E93</f>
        <v>HPRT1</v>
      </c>
      <c r="C93" s="161" t="s">
        <v>364</v>
      </c>
      <c r="D93" s="162"/>
      <c r="E93" s="162"/>
      <c r="F93" s="162"/>
      <c r="G93" s="162"/>
      <c r="H93" s="162"/>
      <c r="I93" s="162"/>
      <c r="J93" s="162"/>
      <c r="K93" s="162"/>
      <c r="L93" s="162"/>
      <c r="M93" s="162"/>
      <c r="N93" s="163" t="e">
        <f>AVERAGE(Calculations!P94:Y94)</f>
        <v>#DIV/0!</v>
      </c>
      <c r="O93" s="164" t="e">
        <f>STDEV(Calculations!P94:Y94)</f>
        <v>#DIV/0!</v>
      </c>
    </row>
    <row r="94" spans="1:15" ht="12.75">
      <c r="A94" s="98"/>
      <c r="B94" s="37" t="str">
        <f>'Gene Table'!E94</f>
        <v>RN18S1</v>
      </c>
      <c r="C94" s="161" t="s">
        <v>368</v>
      </c>
      <c r="D94" s="162"/>
      <c r="E94" s="162"/>
      <c r="F94" s="162"/>
      <c r="G94" s="162"/>
      <c r="H94" s="162"/>
      <c r="I94" s="162"/>
      <c r="J94" s="162"/>
      <c r="K94" s="162"/>
      <c r="L94" s="162"/>
      <c r="M94" s="162"/>
      <c r="N94" s="163" t="e">
        <f>AVERAGE(Calculations!P95:Y95)</f>
        <v>#DIV/0!</v>
      </c>
      <c r="O94" s="164" t="e">
        <f>STDEV(Calculations!P95:Y95)</f>
        <v>#DIV/0!</v>
      </c>
    </row>
    <row r="95" spans="1:15" ht="12.75">
      <c r="A95" s="98"/>
      <c r="B95" s="37" t="str">
        <f>'Gene Table'!E95</f>
        <v>RT</v>
      </c>
      <c r="C95" s="161" t="s">
        <v>372</v>
      </c>
      <c r="D95" s="162"/>
      <c r="E95" s="162"/>
      <c r="F95" s="162"/>
      <c r="G95" s="162"/>
      <c r="H95" s="162"/>
      <c r="I95" s="162"/>
      <c r="J95" s="162"/>
      <c r="K95" s="162"/>
      <c r="L95" s="162"/>
      <c r="M95" s="162"/>
      <c r="N95" s="163" t="e">
        <f>AVERAGE(Calculations!P96:Y96)</f>
        <v>#DIV/0!</v>
      </c>
      <c r="O95" s="164" t="e">
        <f>STDEV(Calculations!P96:Y96)</f>
        <v>#DIV/0!</v>
      </c>
    </row>
    <row r="96" spans="1:15" ht="12.75">
      <c r="A96" s="98"/>
      <c r="B96" s="37" t="str">
        <f>'Gene Table'!E96</f>
        <v>RT</v>
      </c>
      <c r="C96" s="161" t="s">
        <v>374</v>
      </c>
      <c r="D96" s="162"/>
      <c r="E96" s="162"/>
      <c r="F96" s="162"/>
      <c r="G96" s="162"/>
      <c r="H96" s="162"/>
      <c r="I96" s="162"/>
      <c r="J96" s="162"/>
      <c r="K96" s="162"/>
      <c r="L96" s="162"/>
      <c r="M96" s="162"/>
      <c r="N96" s="163" t="e">
        <f>AVERAGE(Calculations!P97:Y97)</f>
        <v>#DIV/0!</v>
      </c>
      <c r="O96" s="164" t="e">
        <f>STDEV(Calculations!P97:Y97)</f>
        <v>#DIV/0!</v>
      </c>
    </row>
    <row r="97" spans="1:15" ht="12.75">
      <c r="A97" s="98"/>
      <c r="B97" s="37" t="str">
        <f>'Gene Table'!E97</f>
        <v>PCR</v>
      </c>
      <c r="C97" s="161" t="s">
        <v>375</v>
      </c>
      <c r="D97" s="162"/>
      <c r="E97" s="162"/>
      <c r="F97" s="162"/>
      <c r="G97" s="162"/>
      <c r="H97" s="162"/>
      <c r="I97" s="162"/>
      <c r="J97" s="162"/>
      <c r="K97" s="162"/>
      <c r="L97" s="162"/>
      <c r="M97" s="162"/>
      <c r="N97" s="163" t="e">
        <f>AVERAGE(Calculations!P98:Y98)</f>
        <v>#DIV/0!</v>
      </c>
      <c r="O97" s="164" t="e">
        <f>STDEV(Calculations!P98:Y98)</f>
        <v>#DIV/0!</v>
      </c>
    </row>
    <row r="98" spans="1:15" ht="12.75">
      <c r="A98" s="98"/>
      <c r="B98" s="37" t="str">
        <f>'Gene Table'!E98</f>
        <v>PCR</v>
      </c>
      <c r="C98" s="161" t="s">
        <v>377</v>
      </c>
      <c r="D98" s="162"/>
      <c r="E98" s="162"/>
      <c r="F98" s="162"/>
      <c r="G98" s="162"/>
      <c r="H98" s="162"/>
      <c r="I98" s="162"/>
      <c r="J98" s="162"/>
      <c r="K98" s="162"/>
      <c r="L98" s="162"/>
      <c r="M98" s="162"/>
      <c r="N98" s="163" t="e">
        <f>AVERAGE(Calculations!P99:Y99)</f>
        <v>#DIV/0!</v>
      </c>
      <c r="O98" s="164" t="e">
        <f>STDEV(Calculations!P99:Y99)</f>
        <v>#DIV/0!</v>
      </c>
    </row>
    <row r="99" spans="1:15" ht="12.75">
      <c r="A99" s="98" t="str">
        <f>'Gene Table'!A99</f>
        <v>Plate 2</v>
      </c>
      <c r="B99" s="37" t="str">
        <f>'Gene Table'!E99</f>
        <v>CCNE1</v>
      </c>
      <c r="C99" s="161" t="s">
        <v>9</v>
      </c>
      <c r="D99" s="162"/>
      <c r="E99" s="162"/>
      <c r="F99" s="162"/>
      <c r="G99" s="162"/>
      <c r="H99" s="162"/>
      <c r="I99" s="162"/>
      <c r="J99" s="162"/>
      <c r="K99" s="162"/>
      <c r="L99" s="162"/>
      <c r="M99" s="162"/>
      <c r="N99" s="163" t="e">
        <f>AVERAGE(Calculations!P100:Y100)</f>
        <v>#DIV/0!</v>
      </c>
      <c r="O99" s="164" t="e">
        <f>STDEV(Calculations!P100:Y100)</f>
        <v>#DIV/0!</v>
      </c>
    </row>
    <row r="100" spans="1:15" ht="12.75">
      <c r="A100" s="98"/>
      <c r="B100" s="37" t="str">
        <f>'Gene Table'!E100</f>
        <v>CCND2</v>
      </c>
      <c r="C100" s="161" t="s">
        <v>13</v>
      </c>
      <c r="D100" s="162"/>
      <c r="E100" s="162"/>
      <c r="F100" s="162"/>
      <c r="G100" s="162"/>
      <c r="H100" s="162"/>
      <c r="I100" s="162"/>
      <c r="J100" s="162"/>
      <c r="K100" s="162"/>
      <c r="L100" s="162"/>
      <c r="M100" s="162"/>
      <c r="N100" s="163" t="e">
        <f>AVERAGE(Calculations!P101:Y101)</f>
        <v>#DIV/0!</v>
      </c>
      <c r="O100" s="164" t="e">
        <f>STDEV(Calculations!P101:Y101)</f>
        <v>#DIV/0!</v>
      </c>
    </row>
    <row r="101" spans="1:15" ht="12.75">
      <c r="A101" s="98"/>
      <c r="B101" s="37" t="str">
        <f>'Gene Table'!E101</f>
        <v>XRCC5</v>
      </c>
      <c r="C101" s="161" t="s">
        <v>17</v>
      </c>
      <c r="D101" s="162"/>
      <c r="E101" s="162"/>
      <c r="F101" s="162"/>
      <c r="G101" s="162"/>
      <c r="H101" s="162"/>
      <c r="I101" s="162"/>
      <c r="J101" s="162"/>
      <c r="K101" s="162"/>
      <c r="L101" s="162"/>
      <c r="M101" s="162"/>
      <c r="N101" s="163" t="e">
        <f>AVERAGE(Calculations!P102:Y102)</f>
        <v>#DIV/0!</v>
      </c>
      <c r="O101" s="164" t="e">
        <f>STDEV(Calculations!P102:Y102)</f>
        <v>#DIV/0!</v>
      </c>
    </row>
    <row r="102" spans="1:15" ht="12.75">
      <c r="A102" s="98"/>
      <c r="B102" s="37" t="str">
        <f>'Gene Table'!E102</f>
        <v>TXNRD1</v>
      </c>
      <c r="C102" s="161" t="s">
        <v>21</v>
      </c>
      <c r="D102" s="162"/>
      <c r="E102" s="162"/>
      <c r="F102" s="162"/>
      <c r="G102" s="162"/>
      <c r="H102" s="162"/>
      <c r="I102" s="162"/>
      <c r="J102" s="162"/>
      <c r="K102" s="162"/>
      <c r="L102" s="162"/>
      <c r="M102" s="162"/>
      <c r="N102" s="163" t="e">
        <f>AVERAGE(Calculations!P103:Y103)</f>
        <v>#DIV/0!</v>
      </c>
      <c r="O102" s="164" t="e">
        <f>STDEV(Calculations!P103:Y103)</f>
        <v>#DIV/0!</v>
      </c>
    </row>
    <row r="103" spans="1:15" ht="12.75">
      <c r="A103" s="98"/>
      <c r="B103" s="37" t="str">
        <f>'Gene Table'!E103</f>
        <v>TXN</v>
      </c>
      <c r="C103" s="161" t="s">
        <v>25</v>
      </c>
      <c r="D103" s="162"/>
      <c r="E103" s="162"/>
      <c r="F103" s="162"/>
      <c r="G103" s="162"/>
      <c r="H103" s="162"/>
      <c r="I103" s="162"/>
      <c r="J103" s="162"/>
      <c r="K103" s="162"/>
      <c r="L103" s="162"/>
      <c r="M103" s="162"/>
      <c r="N103" s="163" t="e">
        <f>AVERAGE(Calculations!P104:Y104)</f>
        <v>#DIV/0!</v>
      </c>
      <c r="O103" s="164" t="e">
        <f>STDEV(Calculations!P104:Y104)</f>
        <v>#DIV/0!</v>
      </c>
    </row>
    <row r="104" spans="1:15" ht="12.75">
      <c r="A104" s="98"/>
      <c r="B104" s="37" t="str">
        <f>'Gene Table'!E104</f>
        <v>SOD1</v>
      </c>
      <c r="C104" s="161" t="s">
        <v>29</v>
      </c>
      <c r="D104" s="162"/>
      <c r="E104" s="162"/>
      <c r="F104" s="162"/>
      <c r="G104" s="162"/>
      <c r="H104" s="162"/>
      <c r="I104" s="162"/>
      <c r="J104" s="162"/>
      <c r="K104" s="162"/>
      <c r="L104" s="162"/>
      <c r="M104" s="162"/>
      <c r="N104" s="163" t="e">
        <f>AVERAGE(Calculations!P105:Y105)</f>
        <v>#DIV/0!</v>
      </c>
      <c r="O104" s="164" t="e">
        <f>STDEV(Calculations!P105:Y105)</f>
        <v>#DIV/0!</v>
      </c>
    </row>
    <row r="105" spans="1:15" ht="12.75">
      <c r="A105" s="98"/>
      <c r="B105" s="37" t="str">
        <f>'Gene Table'!E105</f>
        <v>CXCL12</v>
      </c>
      <c r="C105" s="161" t="s">
        <v>33</v>
      </c>
      <c r="D105" s="162"/>
      <c r="E105" s="162"/>
      <c r="F105" s="162"/>
      <c r="G105" s="162"/>
      <c r="H105" s="162"/>
      <c r="I105" s="162"/>
      <c r="J105" s="162"/>
      <c r="K105" s="162"/>
      <c r="L105" s="162"/>
      <c r="M105" s="162"/>
      <c r="N105" s="163" t="e">
        <f>AVERAGE(Calculations!P106:Y106)</f>
        <v>#DIV/0!</v>
      </c>
      <c r="O105" s="164" t="e">
        <f>STDEV(Calculations!P106:Y106)</f>
        <v>#DIV/0!</v>
      </c>
    </row>
    <row r="106" spans="1:15" ht="12.75">
      <c r="A106" s="98"/>
      <c r="B106" s="37" t="str">
        <f>'Gene Table'!E106</f>
        <v>RAD51C</v>
      </c>
      <c r="C106" s="161" t="s">
        <v>37</v>
      </c>
      <c r="D106" s="162"/>
      <c r="E106" s="162"/>
      <c r="F106" s="162"/>
      <c r="G106" s="162"/>
      <c r="H106" s="162"/>
      <c r="I106" s="162"/>
      <c r="J106" s="162"/>
      <c r="K106" s="162"/>
      <c r="L106" s="162"/>
      <c r="M106" s="162"/>
      <c r="N106" s="163" t="e">
        <f>AVERAGE(Calculations!P107:Y107)</f>
        <v>#DIV/0!</v>
      </c>
      <c r="O106" s="164" t="e">
        <f>STDEV(Calculations!P107:Y107)</f>
        <v>#DIV/0!</v>
      </c>
    </row>
    <row r="107" spans="1:15" ht="12.75">
      <c r="A107" s="98"/>
      <c r="B107" s="37" t="str">
        <f>'Gene Table'!E107</f>
        <v>BACH1</v>
      </c>
      <c r="C107" s="161" t="s">
        <v>41</v>
      </c>
      <c r="D107" s="162"/>
      <c r="E107" s="162"/>
      <c r="F107" s="162"/>
      <c r="G107" s="162"/>
      <c r="H107" s="162"/>
      <c r="I107" s="162"/>
      <c r="J107" s="162"/>
      <c r="K107" s="162"/>
      <c r="L107" s="162"/>
      <c r="M107" s="162"/>
      <c r="N107" s="163" t="e">
        <f>AVERAGE(Calculations!P108:Y108)</f>
        <v>#DIV/0!</v>
      </c>
      <c r="O107" s="164" t="e">
        <f>STDEV(Calculations!P108:Y108)</f>
        <v>#DIV/0!</v>
      </c>
    </row>
    <row r="108" spans="1:15" ht="12.75">
      <c r="A108" s="98"/>
      <c r="B108" s="37" t="str">
        <f>'Gene Table'!E108</f>
        <v>PPARG</v>
      </c>
      <c r="C108" s="161" t="s">
        <v>45</v>
      </c>
      <c r="D108" s="162"/>
      <c r="E108" s="162"/>
      <c r="F108" s="162"/>
      <c r="G108" s="162"/>
      <c r="H108" s="162"/>
      <c r="I108" s="162"/>
      <c r="J108" s="162"/>
      <c r="K108" s="162"/>
      <c r="L108" s="162"/>
      <c r="M108" s="162"/>
      <c r="N108" s="163" t="e">
        <f>AVERAGE(Calculations!P109:Y109)</f>
        <v>#DIV/0!</v>
      </c>
      <c r="O108" s="164" t="e">
        <f>STDEV(Calculations!P109:Y109)</f>
        <v>#DIV/0!</v>
      </c>
    </row>
    <row r="109" spans="1:15" ht="12.75">
      <c r="A109" s="98"/>
      <c r="B109" s="37" t="str">
        <f>'Gene Table'!E109</f>
        <v>ATR</v>
      </c>
      <c r="C109" s="161" t="s">
        <v>49</v>
      </c>
      <c r="D109" s="162"/>
      <c r="E109" s="162"/>
      <c r="F109" s="162"/>
      <c r="G109" s="162"/>
      <c r="H109" s="162"/>
      <c r="I109" s="162"/>
      <c r="J109" s="162"/>
      <c r="K109" s="162"/>
      <c r="L109" s="162"/>
      <c r="M109" s="162"/>
      <c r="N109" s="163" t="e">
        <f>AVERAGE(Calculations!P110:Y110)</f>
        <v>#DIV/0!</v>
      </c>
      <c r="O109" s="164" t="e">
        <f>STDEV(Calculations!P110:Y110)</f>
        <v>#DIV/0!</v>
      </c>
    </row>
    <row r="110" spans="1:15" ht="12.75">
      <c r="A110" s="98"/>
      <c r="B110" s="37" t="str">
        <f>'Gene Table'!E110</f>
        <v>MRE11A</v>
      </c>
      <c r="C110" s="161" t="s">
        <v>53</v>
      </c>
      <c r="D110" s="162"/>
      <c r="E110" s="162"/>
      <c r="F110" s="162"/>
      <c r="G110" s="162"/>
      <c r="H110" s="162"/>
      <c r="I110" s="162"/>
      <c r="J110" s="162"/>
      <c r="K110" s="162"/>
      <c r="L110" s="162"/>
      <c r="M110" s="162"/>
      <c r="N110" s="163" t="e">
        <f>AVERAGE(Calculations!P111:Y111)</f>
        <v>#DIV/0!</v>
      </c>
      <c r="O110" s="164" t="e">
        <f>STDEV(Calculations!P111:Y111)</f>
        <v>#DIV/0!</v>
      </c>
    </row>
    <row r="111" spans="1:15" ht="12.75">
      <c r="A111" s="98"/>
      <c r="B111" s="37" t="str">
        <f>'Gene Table'!E111</f>
        <v>MMP3</v>
      </c>
      <c r="C111" s="161" t="s">
        <v>57</v>
      </c>
      <c r="D111" s="162"/>
      <c r="E111" s="162"/>
      <c r="F111" s="162"/>
      <c r="G111" s="162"/>
      <c r="H111" s="162"/>
      <c r="I111" s="162"/>
      <c r="J111" s="162"/>
      <c r="K111" s="162"/>
      <c r="L111" s="162"/>
      <c r="M111" s="162"/>
      <c r="N111" s="163" t="e">
        <f>AVERAGE(Calculations!P112:Y112)</f>
        <v>#DIV/0!</v>
      </c>
      <c r="O111" s="164" t="e">
        <f>STDEV(Calculations!P112:Y112)</f>
        <v>#DIV/0!</v>
      </c>
    </row>
    <row r="112" spans="1:15" ht="12.75">
      <c r="A112" s="98"/>
      <c r="B112" s="37" t="str">
        <f>'Gene Table'!E112</f>
        <v>MMP1</v>
      </c>
      <c r="C112" s="161" t="s">
        <v>61</v>
      </c>
      <c r="D112" s="162"/>
      <c r="E112" s="162"/>
      <c r="F112" s="162"/>
      <c r="G112" s="162"/>
      <c r="H112" s="162"/>
      <c r="I112" s="162"/>
      <c r="J112" s="162"/>
      <c r="K112" s="162"/>
      <c r="L112" s="162"/>
      <c r="M112" s="162"/>
      <c r="N112" s="163" t="e">
        <f>AVERAGE(Calculations!P113:Y113)</f>
        <v>#DIV/0!</v>
      </c>
      <c r="O112" s="164" t="e">
        <f>STDEV(Calculations!P113:Y113)</f>
        <v>#DIV/0!</v>
      </c>
    </row>
    <row r="113" spans="1:15" ht="12.75">
      <c r="A113" s="98"/>
      <c r="B113" s="37" t="str">
        <f>'Gene Table'!E113</f>
        <v>LEP</v>
      </c>
      <c r="C113" s="161" t="s">
        <v>65</v>
      </c>
      <c r="D113" s="162"/>
      <c r="E113" s="162"/>
      <c r="F113" s="162"/>
      <c r="G113" s="162"/>
      <c r="H113" s="162"/>
      <c r="I113" s="162"/>
      <c r="J113" s="162"/>
      <c r="K113" s="162"/>
      <c r="L113" s="162"/>
      <c r="M113" s="162"/>
      <c r="N113" s="163" t="e">
        <f>AVERAGE(Calculations!P114:Y114)</f>
        <v>#DIV/0!</v>
      </c>
      <c r="O113" s="164" t="e">
        <f>STDEV(Calculations!P114:Y114)</f>
        <v>#DIV/0!</v>
      </c>
    </row>
    <row r="114" spans="1:15" ht="12.75">
      <c r="A114" s="98"/>
      <c r="B114" s="37" t="str">
        <f>'Gene Table'!E114</f>
        <v>FASLG</v>
      </c>
      <c r="C114" s="161" t="s">
        <v>69</v>
      </c>
      <c r="D114" s="162"/>
      <c r="E114" s="162"/>
      <c r="F114" s="162"/>
      <c r="G114" s="162"/>
      <c r="H114" s="162"/>
      <c r="I114" s="162"/>
      <c r="J114" s="162"/>
      <c r="K114" s="162"/>
      <c r="L114" s="162"/>
      <c r="M114" s="162"/>
      <c r="N114" s="163" t="e">
        <f>AVERAGE(Calculations!P115:Y115)</f>
        <v>#DIV/0!</v>
      </c>
      <c r="O114" s="164" t="e">
        <f>STDEV(Calculations!P115:Y115)</f>
        <v>#DIV/0!</v>
      </c>
    </row>
    <row r="115" spans="1:15" ht="12.75">
      <c r="A115" s="98"/>
      <c r="B115" s="37" t="str">
        <f>'Gene Table'!E115</f>
        <v>IGF1R</v>
      </c>
      <c r="C115" s="161" t="s">
        <v>73</v>
      </c>
      <c r="D115" s="162"/>
      <c r="E115" s="162"/>
      <c r="F115" s="162"/>
      <c r="G115" s="162"/>
      <c r="H115" s="162"/>
      <c r="I115" s="162"/>
      <c r="J115" s="162"/>
      <c r="K115" s="162"/>
      <c r="L115" s="162"/>
      <c r="M115" s="162"/>
      <c r="N115" s="163" t="e">
        <f>AVERAGE(Calculations!P116:Y116)</f>
        <v>#DIV/0!</v>
      </c>
      <c r="O115" s="164" t="e">
        <f>STDEV(Calculations!P116:Y116)</f>
        <v>#DIV/0!</v>
      </c>
    </row>
    <row r="116" spans="1:15" ht="12.75">
      <c r="A116" s="98"/>
      <c r="B116" s="37" t="str">
        <f>'Gene Table'!E116</f>
        <v>GH1</v>
      </c>
      <c r="C116" s="161" t="s">
        <v>77</v>
      </c>
      <c r="D116" s="162"/>
      <c r="E116" s="162"/>
      <c r="F116" s="162"/>
      <c r="G116" s="162"/>
      <c r="H116" s="162"/>
      <c r="I116" s="162"/>
      <c r="J116" s="162"/>
      <c r="K116" s="162"/>
      <c r="L116" s="162"/>
      <c r="M116" s="162"/>
      <c r="N116" s="163" t="e">
        <f>AVERAGE(Calculations!P117:Y117)</f>
        <v>#DIV/0!</v>
      </c>
      <c r="O116" s="164" t="e">
        <f>STDEV(Calculations!P117:Y117)</f>
        <v>#DIV/0!</v>
      </c>
    </row>
    <row r="117" spans="1:15" ht="12.75">
      <c r="A117" s="98"/>
      <c r="B117" s="37" t="str">
        <f>'Gene Table'!E117</f>
        <v>TXN2</v>
      </c>
      <c r="C117" s="161" t="s">
        <v>81</v>
      </c>
      <c r="D117" s="162"/>
      <c r="E117" s="162"/>
      <c r="F117" s="162"/>
      <c r="G117" s="162"/>
      <c r="H117" s="162"/>
      <c r="I117" s="162"/>
      <c r="J117" s="162"/>
      <c r="K117" s="162"/>
      <c r="L117" s="162"/>
      <c r="M117" s="162"/>
      <c r="N117" s="163" t="e">
        <f>AVERAGE(Calculations!P118:Y118)</f>
        <v>#DIV/0!</v>
      </c>
      <c r="O117" s="164" t="e">
        <f>STDEV(Calculations!P118:Y118)</f>
        <v>#DIV/0!</v>
      </c>
    </row>
    <row r="118" spans="1:15" ht="12.75">
      <c r="A118" s="98"/>
      <c r="B118" s="37" t="str">
        <f>'Gene Table'!E118</f>
        <v>XRCC6</v>
      </c>
      <c r="C118" s="161" t="s">
        <v>85</v>
      </c>
      <c r="D118" s="162"/>
      <c r="E118" s="162"/>
      <c r="F118" s="162"/>
      <c r="G118" s="162"/>
      <c r="H118" s="162"/>
      <c r="I118" s="162"/>
      <c r="J118" s="162"/>
      <c r="K118" s="162"/>
      <c r="L118" s="162"/>
      <c r="M118" s="162"/>
      <c r="N118" s="163" t="e">
        <f>AVERAGE(Calculations!P119:Y119)</f>
        <v>#DIV/0!</v>
      </c>
      <c r="O118" s="164" t="e">
        <f>STDEV(Calculations!P119:Y119)</f>
        <v>#DIV/0!</v>
      </c>
    </row>
    <row r="119" spans="1:15" ht="12.75">
      <c r="A119" s="98"/>
      <c r="B119" s="37" t="str">
        <f>'Gene Table'!E119</f>
        <v>ERCC6</v>
      </c>
      <c r="C119" s="161" t="s">
        <v>89</v>
      </c>
      <c r="D119" s="162"/>
      <c r="E119" s="162"/>
      <c r="F119" s="162"/>
      <c r="G119" s="162"/>
      <c r="H119" s="162"/>
      <c r="I119" s="162"/>
      <c r="J119" s="162"/>
      <c r="K119" s="162"/>
      <c r="L119" s="162"/>
      <c r="M119" s="162"/>
      <c r="N119" s="163" t="e">
        <f>AVERAGE(Calculations!P120:Y120)</f>
        <v>#DIV/0!</v>
      </c>
      <c r="O119" s="164" t="e">
        <f>STDEV(Calculations!P120:Y120)</f>
        <v>#DIV/0!</v>
      </c>
    </row>
    <row r="120" spans="1:15" ht="12.75">
      <c r="A120" s="98"/>
      <c r="B120" s="37" t="str">
        <f>'Gene Table'!E120</f>
        <v>EP300</v>
      </c>
      <c r="C120" s="161" t="s">
        <v>93</v>
      </c>
      <c r="D120" s="162"/>
      <c r="E120" s="162"/>
      <c r="F120" s="162"/>
      <c r="G120" s="162"/>
      <c r="H120" s="162"/>
      <c r="I120" s="162"/>
      <c r="J120" s="162"/>
      <c r="K120" s="162"/>
      <c r="L120" s="162"/>
      <c r="M120" s="162"/>
      <c r="N120" s="163" t="e">
        <f>AVERAGE(Calculations!P121:Y121)</f>
        <v>#DIV/0!</v>
      </c>
      <c r="O120" s="164" t="e">
        <f>STDEV(Calculations!P121:Y121)</f>
        <v>#DIV/0!</v>
      </c>
    </row>
    <row r="121" spans="1:15" ht="12.75">
      <c r="A121" s="98"/>
      <c r="B121" s="37" t="str">
        <f>'Gene Table'!E121</f>
        <v>CYP2B6</v>
      </c>
      <c r="C121" s="161" t="s">
        <v>97</v>
      </c>
      <c r="D121" s="162"/>
      <c r="E121" s="162"/>
      <c r="F121" s="162"/>
      <c r="G121" s="162"/>
      <c r="H121" s="162"/>
      <c r="I121" s="162"/>
      <c r="J121" s="162"/>
      <c r="K121" s="162"/>
      <c r="L121" s="162"/>
      <c r="M121" s="162"/>
      <c r="N121" s="163" t="e">
        <f>AVERAGE(Calculations!P122:Y122)</f>
        <v>#DIV/0!</v>
      </c>
      <c r="O121" s="164" t="e">
        <f>STDEV(Calculations!P122:Y122)</f>
        <v>#DIV/0!</v>
      </c>
    </row>
    <row r="122" spans="1:15" ht="12.75">
      <c r="A122" s="98"/>
      <c r="B122" s="37" t="str">
        <f>'Gene Table'!E122</f>
        <v>PARP1</v>
      </c>
      <c r="C122" s="161" t="s">
        <v>101</v>
      </c>
      <c r="D122" s="162"/>
      <c r="E122" s="162"/>
      <c r="F122" s="162"/>
      <c r="G122" s="162"/>
      <c r="H122" s="162"/>
      <c r="I122" s="162"/>
      <c r="J122" s="162"/>
      <c r="K122" s="162"/>
      <c r="L122" s="162"/>
      <c r="M122" s="162"/>
      <c r="N122" s="163" t="e">
        <f>AVERAGE(Calculations!P123:Y123)</f>
        <v>#DIV/0!</v>
      </c>
      <c r="O122" s="164" t="e">
        <f>STDEV(Calculations!P123:Y123)</f>
        <v>#DIV/0!</v>
      </c>
    </row>
    <row r="123" spans="1:15" ht="12.75">
      <c r="A123" s="98"/>
      <c r="B123" s="37" t="str">
        <f>'Gene Table'!E123</f>
        <v>TXNRD2</v>
      </c>
      <c r="C123" s="161" t="s">
        <v>105</v>
      </c>
      <c r="D123" s="162"/>
      <c r="E123" s="162"/>
      <c r="F123" s="162"/>
      <c r="G123" s="162"/>
      <c r="H123" s="162"/>
      <c r="I123" s="162"/>
      <c r="J123" s="162"/>
      <c r="K123" s="162"/>
      <c r="L123" s="162"/>
      <c r="M123" s="162"/>
      <c r="N123" s="163" t="e">
        <f>AVERAGE(Calculations!P124:Y124)</f>
        <v>#DIV/0!</v>
      </c>
      <c r="O123" s="164" t="e">
        <f>STDEV(Calculations!P124:Y124)</f>
        <v>#DIV/0!</v>
      </c>
    </row>
    <row r="124" spans="1:15" ht="12.75">
      <c r="A124" s="98"/>
      <c r="B124" s="37" t="str">
        <f>'Gene Table'!E124</f>
        <v>CDKN2D</v>
      </c>
      <c r="C124" s="161" t="s">
        <v>109</v>
      </c>
      <c r="D124" s="162"/>
      <c r="E124" s="162"/>
      <c r="F124" s="162"/>
      <c r="G124" s="162"/>
      <c r="H124" s="162"/>
      <c r="I124" s="162"/>
      <c r="J124" s="162"/>
      <c r="K124" s="162"/>
      <c r="L124" s="162"/>
      <c r="M124" s="162"/>
      <c r="N124" s="163" t="e">
        <f>AVERAGE(Calculations!P125:Y125)</f>
        <v>#DIV/0!</v>
      </c>
      <c r="O124" s="164" t="e">
        <f>STDEV(Calculations!P125:Y125)</f>
        <v>#DIV/0!</v>
      </c>
    </row>
    <row r="125" spans="1:15" ht="12.75">
      <c r="A125" s="98"/>
      <c r="B125" s="37" t="str">
        <f>'Gene Table'!E125</f>
        <v>IGFALS</v>
      </c>
      <c r="C125" s="161" t="s">
        <v>113</v>
      </c>
      <c r="D125" s="162"/>
      <c r="E125" s="162"/>
      <c r="F125" s="162"/>
      <c r="G125" s="162"/>
      <c r="H125" s="162"/>
      <c r="I125" s="162"/>
      <c r="J125" s="162"/>
      <c r="K125" s="162"/>
      <c r="L125" s="162"/>
      <c r="M125" s="162"/>
      <c r="N125" s="163" t="e">
        <f>AVERAGE(Calculations!P126:Y126)</f>
        <v>#DIV/0!</v>
      </c>
      <c r="O125" s="164" t="e">
        <f>STDEV(Calculations!P126:Y126)</f>
        <v>#DIV/0!</v>
      </c>
    </row>
    <row r="126" spans="1:15" ht="12.75">
      <c r="A126" s="98"/>
      <c r="B126" s="37" t="str">
        <f>'Gene Table'!E126</f>
        <v>HLA-DRB1</v>
      </c>
      <c r="C126" s="161" t="s">
        <v>117</v>
      </c>
      <c r="D126" s="162"/>
      <c r="E126" s="162"/>
      <c r="F126" s="162"/>
      <c r="G126" s="162"/>
      <c r="H126" s="162"/>
      <c r="I126" s="162"/>
      <c r="J126" s="162"/>
      <c r="K126" s="162"/>
      <c r="L126" s="162"/>
      <c r="M126" s="162"/>
      <c r="N126" s="163" t="e">
        <f>AVERAGE(Calculations!P127:Y127)</f>
        <v>#DIV/0!</v>
      </c>
      <c r="O126" s="164" t="e">
        <f>STDEV(Calculations!P127:Y127)</f>
        <v>#DIV/0!</v>
      </c>
    </row>
    <row r="127" spans="1:15" ht="12.75">
      <c r="A127" s="98"/>
      <c r="B127" s="37" t="str">
        <f>'Gene Table'!E127</f>
        <v>GSTO1</v>
      </c>
      <c r="C127" s="161" t="s">
        <v>121</v>
      </c>
      <c r="D127" s="162"/>
      <c r="E127" s="162"/>
      <c r="F127" s="162"/>
      <c r="G127" s="162"/>
      <c r="H127" s="162"/>
      <c r="I127" s="162"/>
      <c r="J127" s="162"/>
      <c r="K127" s="162"/>
      <c r="L127" s="162"/>
      <c r="M127" s="162"/>
      <c r="N127" s="163" t="e">
        <f>AVERAGE(Calculations!P128:Y128)</f>
        <v>#DIV/0!</v>
      </c>
      <c r="O127" s="164" t="e">
        <f>STDEV(Calculations!P128:Y128)</f>
        <v>#DIV/0!</v>
      </c>
    </row>
    <row r="128" spans="1:15" ht="12.75">
      <c r="A128" s="98"/>
      <c r="B128" s="37" t="str">
        <f>'Gene Table'!E128</f>
        <v>CBR3</v>
      </c>
      <c r="C128" s="161" t="s">
        <v>125</v>
      </c>
      <c r="D128" s="162"/>
      <c r="E128" s="162"/>
      <c r="F128" s="162"/>
      <c r="G128" s="162"/>
      <c r="H128" s="162"/>
      <c r="I128" s="162"/>
      <c r="J128" s="162"/>
      <c r="K128" s="162"/>
      <c r="L128" s="162"/>
      <c r="M128" s="162"/>
      <c r="N128" s="163" t="e">
        <f>AVERAGE(Calculations!P129:Y129)</f>
        <v>#DIV/0!</v>
      </c>
      <c r="O128" s="164" t="e">
        <f>STDEV(Calculations!P129:Y129)</f>
        <v>#DIV/0!</v>
      </c>
    </row>
    <row r="129" spans="1:15" ht="12.75">
      <c r="A129" s="98"/>
      <c r="B129" s="37" t="str">
        <f>'Gene Table'!E129</f>
        <v>WRN</v>
      </c>
      <c r="C129" s="161" t="s">
        <v>129</v>
      </c>
      <c r="D129" s="162"/>
      <c r="E129" s="162"/>
      <c r="F129" s="162"/>
      <c r="G129" s="162"/>
      <c r="H129" s="162"/>
      <c r="I129" s="162"/>
      <c r="J129" s="162"/>
      <c r="K129" s="162"/>
      <c r="L129" s="162"/>
      <c r="M129" s="162"/>
      <c r="N129" s="163" t="e">
        <f>AVERAGE(Calculations!P130:Y130)</f>
        <v>#DIV/0!</v>
      </c>
      <c r="O129" s="164" t="e">
        <f>STDEV(Calculations!P130:Y130)</f>
        <v>#DIV/0!</v>
      </c>
    </row>
    <row r="130" spans="1:15" ht="12.75">
      <c r="A130" s="98"/>
      <c r="B130" s="37" t="str">
        <f>'Gene Table'!E130</f>
        <v>UGT2B7</v>
      </c>
      <c r="C130" s="161" t="s">
        <v>133</v>
      </c>
      <c r="D130" s="162"/>
      <c r="E130" s="162"/>
      <c r="F130" s="162"/>
      <c r="G130" s="162"/>
      <c r="H130" s="162"/>
      <c r="I130" s="162"/>
      <c r="J130" s="162"/>
      <c r="K130" s="162"/>
      <c r="L130" s="162"/>
      <c r="M130" s="162"/>
      <c r="N130" s="163" t="e">
        <f>AVERAGE(Calculations!P131:Y131)</f>
        <v>#DIV/0!</v>
      </c>
      <c r="O130" s="164" t="e">
        <f>STDEV(Calculations!P131:Y131)</f>
        <v>#DIV/0!</v>
      </c>
    </row>
    <row r="131" spans="1:15" ht="12.75">
      <c r="A131" s="98"/>
      <c r="B131" s="37" t="str">
        <f>'Gene Table'!E131</f>
        <v>SULT1E1</v>
      </c>
      <c r="C131" s="161" t="s">
        <v>137</v>
      </c>
      <c r="D131" s="162"/>
      <c r="E131" s="162"/>
      <c r="F131" s="162"/>
      <c r="G131" s="162"/>
      <c r="H131" s="162"/>
      <c r="I131" s="162"/>
      <c r="J131" s="162"/>
      <c r="K131" s="162"/>
      <c r="L131" s="162"/>
      <c r="M131" s="162"/>
      <c r="N131" s="163" t="e">
        <f>AVERAGE(Calculations!P132:Y132)</f>
        <v>#DIV/0!</v>
      </c>
      <c r="O131" s="164" t="e">
        <f>STDEV(Calculations!P132:Y132)</f>
        <v>#DIV/0!</v>
      </c>
    </row>
    <row r="132" spans="1:15" ht="12.75">
      <c r="A132" s="98"/>
      <c r="B132" s="37" t="str">
        <f>'Gene Table'!E132</f>
        <v>BLM</v>
      </c>
      <c r="C132" s="161" t="s">
        <v>141</v>
      </c>
      <c r="D132" s="162"/>
      <c r="E132" s="162"/>
      <c r="F132" s="162"/>
      <c r="G132" s="162"/>
      <c r="H132" s="162"/>
      <c r="I132" s="162"/>
      <c r="J132" s="162"/>
      <c r="K132" s="162"/>
      <c r="L132" s="162"/>
      <c r="M132" s="162"/>
      <c r="N132" s="163" t="e">
        <f>AVERAGE(Calculations!P133:Y133)</f>
        <v>#DIV/0!</v>
      </c>
      <c r="O132" s="164" t="e">
        <f>STDEV(Calculations!P133:Y133)</f>
        <v>#DIV/0!</v>
      </c>
    </row>
    <row r="133" spans="1:15" ht="12.75">
      <c r="A133" s="98"/>
      <c r="B133" s="37" t="str">
        <f>'Gene Table'!E133</f>
        <v>BCL2</v>
      </c>
      <c r="C133" s="161" t="s">
        <v>145</v>
      </c>
      <c r="D133" s="162"/>
      <c r="E133" s="162"/>
      <c r="F133" s="162"/>
      <c r="G133" s="162"/>
      <c r="H133" s="162"/>
      <c r="I133" s="162"/>
      <c r="J133" s="162"/>
      <c r="K133" s="162"/>
      <c r="L133" s="162"/>
      <c r="M133" s="162"/>
      <c r="N133" s="163" t="e">
        <f>AVERAGE(Calculations!P134:Y134)</f>
        <v>#DIV/0!</v>
      </c>
      <c r="O133" s="164" t="e">
        <f>STDEV(Calculations!P134:Y134)</f>
        <v>#DIV/0!</v>
      </c>
    </row>
    <row r="134" spans="1:15" ht="12.75">
      <c r="A134" s="98"/>
      <c r="B134" s="37" t="str">
        <f>'Gene Table'!E134</f>
        <v>RB1</v>
      </c>
      <c r="C134" s="161" t="s">
        <v>149</v>
      </c>
      <c r="D134" s="162"/>
      <c r="E134" s="162"/>
      <c r="F134" s="162"/>
      <c r="G134" s="162"/>
      <c r="H134" s="162"/>
      <c r="I134" s="162"/>
      <c r="J134" s="162"/>
      <c r="K134" s="162"/>
      <c r="L134" s="162"/>
      <c r="M134" s="162"/>
      <c r="N134" s="163" t="e">
        <f>AVERAGE(Calculations!P135:Y135)</f>
        <v>#DIV/0!</v>
      </c>
      <c r="O134" s="164" t="e">
        <f>STDEV(Calculations!P135:Y135)</f>
        <v>#DIV/0!</v>
      </c>
    </row>
    <row r="135" spans="1:15" ht="12.75">
      <c r="A135" s="98"/>
      <c r="B135" s="37" t="str">
        <f>'Gene Table'!E135</f>
        <v>PPARBP</v>
      </c>
      <c r="C135" s="161" t="s">
        <v>153</v>
      </c>
      <c r="D135" s="162"/>
      <c r="E135" s="162"/>
      <c r="F135" s="162"/>
      <c r="G135" s="162"/>
      <c r="H135" s="162"/>
      <c r="I135" s="162"/>
      <c r="J135" s="162"/>
      <c r="K135" s="162"/>
      <c r="L135" s="162"/>
      <c r="M135" s="162"/>
      <c r="N135" s="163" t="e">
        <f>AVERAGE(Calculations!P136:Y136)</f>
        <v>#DIV/0!</v>
      </c>
      <c r="O135" s="164" t="e">
        <f>STDEV(Calculations!P136:Y136)</f>
        <v>#DIV/0!</v>
      </c>
    </row>
    <row r="136" spans="1:15" ht="12.75">
      <c r="A136" s="98"/>
      <c r="B136" s="37" t="str">
        <f>'Gene Table'!E136</f>
        <v>GHRL</v>
      </c>
      <c r="C136" s="161" t="s">
        <v>157</v>
      </c>
      <c r="D136" s="162"/>
      <c r="E136" s="162"/>
      <c r="F136" s="162"/>
      <c r="G136" s="162"/>
      <c r="H136" s="162"/>
      <c r="I136" s="162"/>
      <c r="J136" s="162"/>
      <c r="K136" s="162"/>
      <c r="L136" s="162"/>
      <c r="M136" s="162"/>
      <c r="N136" s="163" t="e">
        <f>AVERAGE(Calculations!P137:Y137)</f>
        <v>#DIV/0!</v>
      </c>
      <c r="O136" s="164" t="e">
        <f>STDEV(Calculations!P137:Y137)</f>
        <v>#DIV/0!</v>
      </c>
    </row>
    <row r="137" spans="1:15" ht="12.75">
      <c r="A137" s="98"/>
      <c r="B137" s="37" t="str">
        <f>'Gene Table'!E137</f>
        <v>NME1</v>
      </c>
      <c r="C137" s="161" t="s">
        <v>161</v>
      </c>
      <c r="D137" s="162"/>
      <c r="E137" s="162"/>
      <c r="F137" s="162"/>
      <c r="G137" s="162"/>
      <c r="H137" s="162"/>
      <c r="I137" s="162"/>
      <c r="J137" s="162"/>
      <c r="K137" s="162"/>
      <c r="L137" s="162"/>
      <c r="M137" s="162"/>
      <c r="N137" s="163" t="e">
        <f>AVERAGE(Calculations!P138:Y138)</f>
        <v>#DIV/0!</v>
      </c>
      <c r="O137" s="164" t="e">
        <f>STDEV(Calculations!P138:Y138)</f>
        <v>#DIV/0!</v>
      </c>
    </row>
    <row r="138" spans="1:15" ht="12.75">
      <c r="A138" s="98"/>
      <c r="B138" s="37" t="str">
        <f>'Gene Table'!E138</f>
        <v>MYC</v>
      </c>
      <c r="C138" s="161" t="s">
        <v>165</v>
      </c>
      <c r="D138" s="162"/>
      <c r="E138" s="162"/>
      <c r="F138" s="162"/>
      <c r="G138" s="162"/>
      <c r="H138" s="162"/>
      <c r="I138" s="162"/>
      <c r="J138" s="162"/>
      <c r="K138" s="162"/>
      <c r="L138" s="162"/>
      <c r="M138" s="162"/>
      <c r="N138" s="163" t="e">
        <f>AVERAGE(Calculations!P139:Y139)</f>
        <v>#DIV/0!</v>
      </c>
      <c r="O138" s="164" t="e">
        <f>STDEV(Calculations!P139:Y139)</f>
        <v>#DIV/0!</v>
      </c>
    </row>
    <row r="139" spans="1:15" ht="12.75">
      <c r="A139" s="98"/>
      <c r="B139" s="37" t="str">
        <f>'Gene Table'!E139</f>
        <v>MMP9</v>
      </c>
      <c r="C139" s="161" t="s">
        <v>169</v>
      </c>
      <c r="D139" s="162"/>
      <c r="E139" s="162"/>
      <c r="F139" s="162"/>
      <c r="G139" s="162"/>
      <c r="H139" s="162"/>
      <c r="I139" s="162"/>
      <c r="J139" s="162"/>
      <c r="K139" s="162"/>
      <c r="L139" s="162"/>
      <c r="M139" s="162"/>
      <c r="N139" s="163" t="e">
        <f>AVERAGE(Calculations!P140:Y140)</f>
        <v>#DIV/0!</v>
      </c>
      <c r="O139" s="164" t="e">
        <f>STDEV(Calculations!P140:Y140)</f>
        <v>#DIV/0!</v>
      </c>
    </row>
    <row r="140" spans="1:15" ht="12.75">
      <c r="A140" s="98"/>
      <c r="B140" s="37" t="str">
        <f>'Gene Table'!E140</f>
        <v>LIG1</v>
      </c>
      <c r="C140" s="161" t="s">
        <v>173</v>
      </c>
      <c r="D140" s="162"/>
      <c r="E140" s="162"/>
      <c r="F140" s="162"/>
      <c r="G140" s="162"/>
      <c r="H140" s="162"/>
      <c r="I140" s="162"/>
      <c r="J140" s="162"/>
      <c r="K140" s="162"/>
      <c r="L140" s="162"/>
      <c r="M140" s="162"/>
      <c r="N140" s="163" t="e">
        <f>AVERAGE(Calculations!P141:Y141)</f>
        <v>#DIV/0!</v>
      </c>
      <c r="O140" s="164" t="e">
        <f>STDEV(Calculations!P141:Y141)</f>
        <v>#DIV/0!</v>
      </c>
    </row>
    <row r="141" spans="1:15" ht="12.75">
      <c r="A141" s="98"/>
      <c r="B141" s="37" t="str">
        <f>'Gene Table'!E141</f>
        <v>KDR</v>
      </c>
      <c r="C141" s="161" t="s">
        <v>177</v>
      </c>
      <c r="D141" s="162"/>
      <c r="E141" s="162"/>
      <c r="F141" s="162"/>
      <c r="G141" s="162"/>
      <c r="H141" s="162"/>
      <c r="I141" s="162"/>
      <c r="J141" s="162"/>
      <c r="K141" s="162"/>
      <c r="L141" s="162"/>
      <c r="M141" s="162"/>
      <c r="N141" s="163" t="e">
        <f>AVERAGE(Calculations!P142:Y142)</f>
        <v>#DIV/0!</v>
      </c>
      <c r="O141" s="164" t="e">
        <f>STDEV(Calculations!P142:Y142)</f>
        <v>#DIV/0!</v>
      </c>
    </row>
    <row r="142" spans="1:15" ht="12.75">
      <c r="A142" s="98"/>
      <c r="B142" s="37" t="str">
        <f>'Gene Table'!E142</f>
        <v>IL8</v>
      </c>
      <c r="C142" s="161" t="s">
        <v>181</v>
      </c>
      <c r="D142" s="162"/>
      <c r="E142" s="162"/>
      <c r="F142" s="162"/>
      <c r="G142" s="162"/>
      <c r="H142" s="162"/>
      <c r="I142" s="162"/>
      <c r="J142" s="162"/>
      <c r="K142" s="162"/>
      <c r="L142" s="162"/>
      <c r="M142" s="162"/>
      <c r="N142" s="163" t="e">
        <f>AVERAGE(Calculations!P143:Y143)</f>
        <v>#DIV/0!</v>
      </c>
      <c r="O142" s="164" t="e">
        <f>STDEV(Calculations!P143:Y143)</f>
        <v>#DIV/0!</v>
      </c>
    </row>
    <row r="143" spans="1:15" ht="12.75">
      <c r="A143" s="98"/>
      <c r="B143" s="37" t="str">
        <f>'Gene Table'!E143</f>
        <v>IL1A</v>
      </c>
      <c r="C143" s="161" t="s">
        <v>185</v>
      </c>
      <c r="D143" s="162"/>
      <c r="E143" s="162"/>
      <c r="F143" s="162"/>
      <c r="G143" s="162"/>
      <c r="H143" s="162"/>
      <c r="I143" s="162"/>
      <c r="J143" s="162"/>
      <c r="K143" s="162"/>
      <c r="L143" s="162"/>
      <c r="M143" s="162"/>
      <c r="N143" s="163" t="e">
        <f>AVERAGE(Calculations!P144:Y144)</f>
        <v>#DIV/0!</v>
      </c>
      <c r="O143" s="164" t="e">
        <f>STDEV(Calculations!P144:Y144)</f>
        <v>#DIV/0!</v>
      </c>
    </row>
    <row r="144" spans="1:15" ht="12.75">
      <c r="A144" s="98"/>
      <c r="B144" s="37" t="str">
        <f>'Gene Table'!E144</f>
        <v>APOE</v>
      </c>
      <c r="C144" s="161" t="s">
        <v>189</v>
      </c>
      <c r="D144" s="162"/>
      <c r="E144" s="162"/>
      <c r="F144" s="162"/>
      <c r="G144" s="162"/>
      <c r="H144" s="162"/>
      <c r="I144" s="162"/>
      <c r="J144" s="162"/>
      <c r="K144" s="162"/>
      <c r="L144" s="162"/>
      <c r="M144" s="162"/>
      <c r="N144" s="163" t="e">
        <f>AVERAGE(Calculations!P145:Y145)</f>
        <v>#DIV/0!</v>
      </c>
      <c r="O144" s="164" t="e">
        <f>STDEV(Calculations!P145:Y145)</f>
        <v>#DIV/0!</v>
      </c>
    </row>
    <row r="145" spans="1:15" ht="12.75">
      <c r="A145" s="98"/>
      <c r="B145" s="37" t="str">
        <f>'Gene Table'!E145</f>
        <v>APC</v>
      </c>
      <c r="C145" s="161" t="s">
        <v>193</v>
      </c>
      <c r="D145" s="162"/>
      <c r="E145" s="162"/>
      <c r="F145" s="162"/>
      <c r="G145" s="162"/>
      <c r="H145" s="162"/>
      <c r="I145" s="162"/>
      <c r="J145" s="162"/>
      <c r="K145" s="162"/>
      <c r="L145" s="162"/>
      <c r="M145" s="162"/>
      <c r="N145" s="163" t="e">
        <f>AVERAGE(Calculations!P146:Y146)</f>
        <v>#DIV/0!</v>
      </c>
      <c r="O145" s="164" t="e">
        <f>STDEV(Calculations!P146:Y146)</f>
        <v>#DIV/0!</v>
      </c>
    </row>
    <row r="146" spans="1:15" ht="12.75">
      <c r="A146" s="98"/>
      <c r="B146" s="37" t="str">
        <f>'Gene Table'!E146</f>
        <v>MSH6</v>
      </c>
      <c r="C146" s="161" t="s">
        <v>197</v>
      </c>
      <c r="D146" s="162"/>
      <c r="E146" s="162"/>
      <c r="F146" s="162"/>
      <c r="G146" s="162"/>
      <c r="H146" s="162"/>
      <c r="I146" s="162"/>
      <c r="J146" s="162"/>
      <c r="K146" s="162"/>
      <c r="L146" s="162"/>
      <c r="M146" s="162"/>
      <c r="N146" s="163" t="e">
        <f>AVERAGE(Calculations!P147:Y147)</f>
        <v>#DIV/0!</v>
      </c>
      <c r="O146" s="164" t="e">
        <f>STDEV(Calculations!P147:Y147)</f>
        <v>#DIV/0!</v>
      </c>
    </row>
    <row r="147" spans="1:15" ht="12.75">
      <c r="A147" s="98"/>
      <c r="B147" s="37" t="str">
        <f>'Gene Table'!E147</f>
        <v>GSTM3</v>
      </c>
      <c r="C147" s="161" t="s">
        <v>201</v>
      </c>
      <c r="D147" s="162"/>
      <c r="E147" s="162"/>
      <c r="F147" s="162"/>
      <c r="G147" s="162"/>
      <c r="H147" s="162"/>
      <c r="I147" s="162"/>
      <c r="J147" s="162"/>
      <c r="K147" s="162"/>
      <c r="L147" s="162"/>
      <c r="M147" s="162"/>
      <c r="N147" s="163" t="e">
        <f>AVERAGE(Calculations!P148:Y148)</f>
        <v>#DIV/0!</v>
      </c>
      <c r="O147" s="164" t="e">
        <f>STDEV(Calculations!P148:Y148)</f>
        <v>#DIV/0!</v>
      </c>
    </row>
    <row r="148" spans="1:15" ht="12.75">
      <c r="A148" s="98"/>
      <c r="B148" s="37" t="str">
        <f>'Gene Table'!E148</f>
        <v>GSR</v>
      </c>
      <c r="C148" s="161" t="s">
        <v>205</v>
      </c>
      <c r="D148" s="162"/>
      <c r="E148" s="162"/>
      <c r="F148" s="162"/>
      <c r="G148" s="162"/>
      <c r="H148" s="162"/>
      <c r="I148" s="162"/>
      <c r="J148" s="162"/>
      <c r="K148" s="162"/>
      <c r="L148" s="162"/>
      <c r="M148" s="162"/>
      <c r="N148" s="163" t="e">
        <f>AVERAGE(Calculations!P149:Y149)</f>
        <v>#DIV/0!</v>
      </c>
      <c r="O148" s="164" t="e">
        <f>STDEV(Calculations!P149:Y149)</f>
        <v>#DIV/0!</v>
      </c>
    </row>
    <row r="149" spans="1:15" ht="12.75">
      <c r="A149" s="98"/>
      <c r="B149" s="37" t="str">
        <f>'Gene Table'!E149</f>
        <v>GPX4</v>
      </c>
      <c r="C149" s="161" t="s">
        <v>209</v>
      </c>
      <c r="D149" s="162"/>
      <c r="E149" s="162"/>
      <c r="F149" s="162"/>
      <c r="G149" s="162"/>
      <c r="H149" s="162"/>
      <c r="I149" s="162"/>
      <c r="J149" s="162"/>
      <c r="K149" s="162"/>
      <c r="L149" s="162"/>
      <c r="M149" s="162"/>
      <c r="N149" s="163" t="e">
        <f>AVERAGE(Calculations!P150:Y150)</f>
        <v>#DIV/0!</v>
      </c>
      <c r="O149" s="164" t="e">
        <f>STDEV(Calculations!P150:Y150)</f>
        <v>#DIV/0!</v>
      </c>
    </row>
    <row r="150" spans="1:15" ht="12.75">
      <c r="A150" s="98"/>
      <c r="B150" s="37" t="str">
        <f>'Gene Table'!E150</f>
        <v>FANCD2</v>
      </c>
      <c r="C150" s="161" t="s">
        <v>213</v>
      </c>
      <c r="D150" s="162"/>
      <c r="E150" s="162"/>
      <c r="F150" s="162"/>
      <c r="G150" s="162"/>
      <c r="H150" s="162"/>
      <c r="I150" s="162"/>
      <c r="J150" s="162"/>
      <c r="K150" s="162"/>
      <c r="L150" s="162"/>
      <c r="M150" s="162"/>
      <c r="N150" s="163" t="e">
        <f>AVERAGE(Calculations!P151:Y151)</f>
        <v>#DIV/0!</v>
      </c>
      <c r="O150" s="164" t="e">
        <f>STDEV(Calculations!P151:Y151)</f>
        <v>#DIV/0!</v>
      </c>
    </row>
    <row r="151" spans="1:15" ht="12.75">
      <c r="A151" s="98"/>
      <c r="B151" s="37" t="str">
        <f>'Gene Table'!E151</f>
        <v>ERCC1</v>
      </c>
      <c r="C151" s="161" t="s">
        <v>217</v>
      </c>
      <c r="D151" s="162"/>
      <c r="E151" s="162"/>
      <c r="F151" s="162"/>
      <c r="G151" s="162"/>
      <c r="H151" s="162"/>
      <c r="I151" s="162"/>
      <c r="J151" s="162"/>
      <c r="K151" s="162"/>
      <c r="L151" s="162"/>
      <c r="M151" s="162"/>
      <c r="N151" s="163" t="e">
        <f>AVERAGE(Calculations!P152:Y152)</f>
        <v>#DIV/0!</v>
      </c>
      <c r="O151" s="164" t="e">
        <f>STDEV(Calculations!P152:Y152)</f>
        <v>#DIV/0!</v>
      </c>
    </row>
    <row r="152" spans="1:15" ht="12.75">
      <c r="A152" s="98"/>
      <c r="B152" s="37" t="str">
        <f>'Gene Table'!E152</f>
        <v>CTLA4</v>
      </c>
      <c r="C152" s="161" t="s">
        <v>221</v>
      </c>
      <c r="D152" s="162"/>
      <c r="E152" s="162"/>
      <c r="F152" s="162"/>
      <c r="G152" s="162"/>
      <c r="H152" s="162"/>
      <c r="I152" s="162"/>
      <c r="J152" s="162"/>
      <c r="K152" s="162"/>
      <c r="L152" s="162"/>
      <c r="M152" s="162"/>
      <c r="N152" s="163" t="e">
        <f>AVERAGE(Calculations!P153:Y153)</f>
        <v>#DIV/0!</v>
      </c>
      <c r="O152" s="164" t="e">
        <f>STDEV(Calculations!P153:Y153)</f>
        <v>#DIV/0!</v>
      </c>
    </row>
    <row r="153" spans="1:15" ht="12.75">
      <c r="A153" s="98"/>
      <c r="B153" s="37" t="str">
        <f>'Gene Table'!E153</f>
        <v>CHEK1</v>
      </c>
      <c r="C153" s="161" t="s">
        <v>225</v>
      </c>
      <c r="D153" s="162"/>
      <c r="E153" s="162"/>
      <c r="F153" s="162"/>
      <c r="G153" s="162"/>
      <c r="H153" s="162"/>
      <c r="I153" s="162"/>
      <c r="J153" s="162"/>
      <c r="K153" s="162"/>
      <c r="L153" s="162"/>
      <c r="M153" s="162"/>
      <c r="N153" s="163" t="e">
        <f>AVERAGE(Calculations!P154:Y154)</f>
        <v>#DIV/0!</v>
      </c>
      <c r="O153" s="164" t="e">
        <f>STDEV(Calculations!P154:Y154)</f>
        <v>#DIV/0!</v>
      </c>
    </row>
    <row r="154" spans="1:15" ht="12.75">
      <c r="A154" s="98"/>
      <c r="B154" s="37" t="str">
        <f>'Gene Table'!E154</f>
        <v>CDKN2C</v>
      </c>
      <c r="C154" s="161" t="s">
        <v>229</v>
      </c>
      <c r="D154" s="162"/>
      <c r="E154" s="162"/>
      <c r="F154" s="162"/>
      <c r="G154" s="162"/>
      <c r="H154" s="162"/>
      <c r="I154" s="162"/>
      <c r="J154" s="162"/>
      <c r="K154" s="162"/>
      <c r="L154" s="162"/>
      <c r="M154" s="162"/>
      <c r="N154" s="163" t="e">
        <f>AVERAGE(Calculations!P155:Y155)</f>
        <v>#DIV/0!</v>
      </c>
      <c r="O154" s="164" t="e">
        <f>STDEV(Calculations!P155:Y155)</f>
        <v>#DIV/0!</v>
      </c>
    </row>
    <row r="155" spans="1:15" ht="12.75">
      <c r="A155" s="98"/>
      <c r="B155" s="37" t="str">
        <f>'Gene Table'!E155</f>
        <v>CDK2</v>
      </c>
      <c r="C155" s="161" t="s">
        <v>233</v>
      </c>
      <c r="D155" s="162"/>
      <c r="E155" s="162"/>
      <c r="F155" s="162"/>
      <c r="G155" s="162"/>
      <c r="H155" s="162"/>
      <c r="I155" s="162"/>
      <c r="J155" s="162"/>
      <c r="K155" s="162"/>
      <c r="L155" s="162"/>
      <c r="M155" s="162"/>
      <c r="N155" s="163" t="e">
        <f>AVERAGE(Calculations!P156:Y156)</f>
        <v>#DIV/0!</v>
      </c>
      <c r="O155" s="164" t="e">
        <f>STDEV(Calculations!P156:Y156)</f>
        <v>#DIV/0!</v>
      </c>
    </row>
    <row r="156" spans="1:15" ht="12.75">
      <c r="A156" s="98"/>
      <c r="B156" s="37" t="str">
        <f>'Gene Table'!E156</f>
        <v>DNMT3B</v>
      </c>
      <c r="C156" s="161" t="s">
        <v>237</v>
      </c>
      <c r="D156" s="162"/>
      <c r="E156" s="162"/>
      <c r="F156" s="162"/>
      <c r="G156" s="162"/>
      <c r="H156" s="162"/>
      <c r="I156" s="162"/>
      <c r="J156" s="162"/>
      <c r="K156" s="162"/>
      <c r="L156" s="162"/>
      <c r="M156" s="162"/>
      <c r="N156" s="163" t="e">
        <f>AVERAGE(Calculations!P157:Y157)</f>
        <v>#DIV/0!</v>
      </c>
      <c r="O156" s="164" t="e">
        <f>STDEV(Calculations!P157:Y157)</f>
        <v>#DIV/0!</v>
      </c>
    </row>
    <row r="157" spans="1:15" ht="12.75">
      <c r="A157" s="98"/>
      <c r="B157" s="37" t="str">
        <f>'Gene Table'!E157</f>
        <v>SST</v>
      </c>
      <c r="C157" s="161" t="s">
        <v>241</v>
      </c>
      <c r="D157" s="162"/>
      <c r="E157" s="162"/>
      <c r="F157" s="162"/>
      <c r="G157" s="162"/>
      <c r="H157" s="162"/>
      <c r="I157" s="162"/>
      <c r="J157" s="162"/>
      <c r="K157" s="162"/>
      <c r="L157" s="162"/>
      <c r="M157" s="162"/>
      <c r="N157" s="163" t="e">
        <f>AVERAGE(Calculations!P158:Y158)</f>
        <v>#DIV/0!</v>
      </c>
      <c r="O157" s="164" t="e">
        <f>STDEV(Calculations!P158:Y158)</f>
        <v>#DIV/0!</v>
      </c>
    </row>
    <row r="158" spans="1:15" ht="12.75">
      <c r="A158" s="98"/>
      <c r="B158" s="37" t="str">
        <f>'Gene Table'!E158</f>
        <v>UGT2B15</v>
      </c>
      <c r="C158" s="161" t="s">
        <v>245</v>
      </c>
      <c r="D158" s="162"/>
      <c r="E158" s="162"/>
      <c r="F158" s="162"/>
      <c r="G158" s="162"/>
      <c r="H158" s="162"/>
      <c r="I158" s="162"/>
      <c r="J158" s="162"/>
      <c r="K158" s="162"/>
      <c r="L158" s="162"/>
      <c r="M158" s="162"/>
      <c r="N158" s="163" t="e">
        <f>AVERAGE(Calculations!P159:Y159)</f>
        <v>#DIV/0!</v>
      </c>
      <c r="O158" s="164" t="e">
        <f>STDEV(Calculations!P159:Y159)</f>
        <v>#DIV/0!</v>
      </c>
    </row>
    <row r="159" spans="1:15" ht="12.75">
      <c r="A159" s="98"/>
      <c r="B159" s="37" t="str">
        <f>'Gene Table'!E159</f>
        <v>CLCA2</v>
      </c>
      <c r="C159" s="161" t="s">
        <v>249</v>
      </c>
      <c r="D159" s="162"/>
      <c r="E159" s="162"/>
      <c r="F159" s="162"/>
      <c r="G159" s="162"/>
      <c r="H159" s="162"/>
      <c r="I159" s="162"/>
      <c r="J159" s="162"/>
      <c r="K159" s="162"/>
      <c r="L159" s="162"/>
      <c r="M159" s="162"/>
      <c r="N159" s="163" t="e">
        <f>AVERAGE(Calculations!P160:Y160)</f>
        <v>#DIV/0!</v>
      </c>
      <c r="O159" s="164" t="e">
        <f>STDEV(Calculations!P160:Y160)</f>
        <v>#DIV/0!</v>
      </c>
    </row>
    <row r="160" spans="1:15" ht="12.75">
      <c r="A160" s="98"/>
      <c r="B160" s="37" t="str">
        <f>'Gene Table'!E160</f>
        <v>NCOR1</v>
      </c>
      <c r="C160" s="161" t="s">
        <v>253</v>
      </c>
      <c r="D160" s="162"/>
      <c r="E160" s="162"/>
      <c r="F160" s="162"/>
      <c r="G160" s="162"/>
      <c r="H160" s="162"/>
      <c r="I160" s="162"/>
      <c r="J160" s="162"/>
      <c r="K160" s="162"/>
      <c r="L160" s="162"/>
      <c r="M160" s="162"/>
      <c r="N160" s="163" t="e">
        <f>AVERAGE(Calculations!P161:Y161)</f>
        <v>#DIV/0!</v>
      </c>
      <c r="O160" s="164" t="e">
        <f>STDEV(Calculations!P161:Y161)</f>
        <v>#DIV/0!</v>
      </c>
    </row>
    <row r="161" spans="1:15" ht="12.75">
      <c r="A161" s="98"/>
      <c r="B161" s="37" t="str">
        <f>'Gene Table'!E161</f>
        <v>ADIPOQ</v>
      </c>
      <c r="C161" s="161" t="s">
        <v>257</v>
      </c>
      <c r="D161" s="162"/>
      <c r="E161" s="162"/>
      <c r="F161" s="162"/>
      <c r="G161" s="162"/>
      <c r="H161" s="162"/>
      <c r="I161" s="162"/>
      <c r="J161" s="162"/>
      <c r="K161" s="162"/>
      <c r="L161" s="162"/>
      <c r="M161" s="162"/>
      <c r="N161" s="163" t="e">
        <f>AVERAGE(Calculations!P162:Y162)</f>
        <v>#DIV/0!</v>
      </c>
      <c r="O161" s="164" t="e">
        <f>STDEV(Calculations!P162:Y162)</f>
        <v>#DIV/0!</v>
      </c>
    </row>
    <row r="162" spans="1:15" ht="12.75">
      <c r="A162" s="98"/>
      <c r="B162" s="37" t="str">
        <f>'Gene Table'!E162</f>
        <v>PERLD1</v>
      </c>
      <c r="C162" s="161" t="s">
        <v>261</v>
      </c>
      <c r="D162" s="162"/>
      <c r="E162" s="162"/>
      <c r="F162" s="162"/>
      <c r="G162" s="162"/>
      <c r="H162" s="162"/>
      <c r="I162" s="162"/>
      <c r="J162" s="162"/>
      <c r="K162" s="162"/>
      <c r="L162" s="162"/>
      <c r="M162" s="162"/>
      <c r="N162" s="163" t="e">
        <f>AVERAGE(Calculations!P163:Y163)</f>
        <v>#DIV/0!</v>
      </c>
      <c r="O162" s="164" t="e">
        <f>STDEV(Calculations!P163:Y163)</f>
        <v>#DIV/0!</v>
      </c>
    </row>
    <row r="163" spans="1:15" ht="12.75">
      <c r="A163" s="98"/>
      <c r="B163" s="37" t="str">
        <f>'Gene Table'!E163</f>
        <v>PTTG1</v>
      </c>
      <c r="C163" s="161" t="s">
        <v>265</v>
      </c>
      <c r="D163" s="162"/>
      <c r="E163" s="162"/>
      <c r="F163" s="162"/>
      <c r="G163" s="162"/>
      <c r="H163" s="162"/>
      <c r="I163" s="162"/>
      <c r="J163" s="162"/>
      <c r="K163" s="162"/>
      <c r="L163" s="162"/>
      <c r="M163" s="162"/>
      <c r="N163" s="163" t="e">
        <f>AVERAGE(Calculations!P164:Y164)</f>
        <v>#DIV/0!</v>
      </c>
      <c r="O163" s="164" t="e">
        <f>STDEV(Calculations!P164:Y164)</f>
        <v>#DIV/0!</v>
      </c>
    </row>
    <row r="164" spans="1:15" ht="12.75">
      <c r="A164" s="98"/>
      <c r="B164" s="37" t="str">
        <f>'Gene Table'!E164</f>
        <v>MBD2</v>
      </c>
      <c r="C164" s="161" t="s">
        <v>269</v>
      </c>
      <c r="D164" s="162"/>
      <c r="E164" s="162"/>
      <c r="F164" s="162"/>
      <c r="G164" s="162"/>
      <c r="H164" s="162"/>
      <c r="I164" s="162"/>
      <c r="J164" s="162"/>
      <c r="K164" s="162"/>
      <c r="L164" s="162"/>
      <c r="M164" s="162"/>
      <c r="N164" s="163" t="e">
        <f>AVERAGE(Calculations!P165:Y165)</f>
        <v>#DIV/0!</v>
      </c>
      <c r="O164" s="164" t="e">
        <f>STDEV(Calculations!P165:Y165)</f>
        <v>#DIV/0!</v>
      </c>
    </row>
    <row r="165" spans="1:15" ht="12.75">
      <c r="A165" s="98"/>
      <c r="B165" s="37" t="str">
        <f>'Gene Table'!E165</f>
        <v>CBS</v>
      </c>
      <c r="C165" s="161" t="s">
        <v>273</v>
      </c>
      <c r="D165" s="162"/>
      <c r="E165" s="162"/>
      <c r="F165" s="162"/>
      <c r="G165" s="162"/>
      <c r="H165" s="162"/>
      <c r="I165" s="162"/>
      <c r="J165" s="162"/>
      <c r="K165" s="162"/>
      <c r="L165" s="162"/>
      <c r="M165" s="162"/>
      <c r="N165" s="163" t="e">
        <f>AVERAGE(Calculations!P166:Y166)</f>
        <v>#DIV/0!</v>
      </c>
      <c r="O165" s="164" t="e">
        <f>STDEV(Calculations!P166:Y166)</f>
        <v>#DIV/0!</v>
      </c>
    </row>
    <row r="166" spans="1:15" ht="12.75">
      <c r="A166" s="98"/>
      <c r="B166" s="37" t="str">
        <f>'Gene Table'!E166</f>
        <v>CBR1</v>
      </c>
      <c r="C166" s="161" t="s">
        <v>277</v>
      </c>
      <c r="D166" s="162"/>
      <c r="E166" s="162"/>
      <c r="F166" s="162"/>
      <c r="G166" s="162"/>
      <c r="H166" s="162"/>
      <c r="I166" s="162"/>
      <c r="J166" s="162"/>
      <c r="K166" s="162"/>
      <c r="L166" s="162"/>
      <c r="M166" s="162"/>
      <c r="N166" s="163" t="e">
        <f>AVERAGE(Calculations!P167:Y167)</f>
        <v>#DIV/0!</v>
      </c>
      <c r="O166" s="164" t="e">
        <f>STDEV(Calculations!P167:Y167)</f>
        <v>#DIV/0!</v>
      </c>
    </row>
    <row r="167" spans="1:15" ht="12.75">
      <c r="A167" s="98"/>
      <c r="B167" s="37" t="str">
        <f>'Gene Table'!E167</f>
        <v>AKR1C3</v>
      </c>
      <c r="C167" s="161" t="s">
        <v>281</v>
      </c>
      <c r="D167" s="162"/>
      <c r="E167" s="162"/>
      <c r="F167" s="162"/>
      <c r="G167" s="162"/>
      <c r="H167" s="162"/>
      <c r="I167" s="162"/>
      <c r="J167" s="162"/>
      <c r="K167" s="162"/>
      <c r="L167" s="162"/>
      <c r="M167" s="162"/>
      <c r="N167" s="163" t="e">
        <f>AVERAGE(Calculations!P168:Y168)</f>
        <v>#DIV/0!</v>
      </c>
      <c r="O167" s="164" t="e">
        <f>STDEV(Calculations!P168:Y168)</f>
        <v>#DIV/0!</v>
      </c>
    </row>
    <row r="168" spans="1:15" ht="12.75">
      <c r="A168" s="98"/>
      <c r="B168" s="37" t="str">
        <f>'Gene Table'!E168</f>
        <v>PPP1R1B</v>
      </c>
      <c r="C168" s="161" t="s">
        <v>285</v>
      </c>
      <c r="D168" s="162"/>
      <c r="E168" s="162"/>
      <c r="F168" s="162"/>
      <c r="G168" s="162"/>
      <c r="H168" s="162"/>
      <c r="I168" s="162"/>
      <c r="J168" s="162"/>
      <c r="K168" s="162"/>
      <c r="L168" s="162"/>
      <c r="M168" s="162"/>
      <c r="N168" s="163" t="e">
        <f>AVERAGE(Calculations!P169:Y169)</f>
        <v>#DIV/0!</v>
      </c>
      <c r="O168" s="164" t="e">
        <f>STDEV(Calculations!P169:Y169)</f>
        <v>#DIV/0!</v>
      </c>
    </row>
    <row r="169" spans="1:15" ht="12.75">
      <c r="A169" s="98"/>
      <c r="B169" s="37" t="str">
        <f>'Gene Table'!E169</f>
        <v>BAP1</v>
      </c>
      <c r="C169" s="161" t="s">
        <v>289</v>
      </c>
      <c r="D169" s="162"/>
      <c r="E169" s="162"/>
      <c r="F169" s="162"/>
      <c r="G169" s="162"/>
      <c r="H169" s="162"/>
      <c r="I169" s="162"/>
      <c r="J169" s="162"/>
      <c r="K169" s="162"/>
      <c r="L169" s="162"/>
      <c r="M169" s="162"/>
      <c r="N169" s="163" t="e">
        <f>AVERAGE(Calculations!P170:Y170)</f>
        <v>#DIV/0!</v>
      </c>
      <c r="O169" s="164" t="e">
        <f>STDEV(Calculations!P170:Y170)</f>
        <v>#DIV/0!</v>
      </c>
    </row>
    <row r="170" spans="1:15" ht="12.75">
      <c r="A170" s="98"/>
      <c r="B170" s="37" t="str">
        <f>'Gene Table'!E170</f>
        <v>COL18A1</v>
      </c>
      <c r="C170" s="161" t="s">
        <v>293</v>
      </c>
      <c r="D170" s="162"/>
      <c r="E170" s="162"/>
      <c r="F170" s="162"/>
      <c r="G170" s="162"/>
      <c r="H170" s="162"/>
      <c r="I170" s="162"/>
      <c r="J170" s="162"/>
      <c r="K170" s="162"/>
      <c r="L170" s="162"/>
      <c r="M170" s="162"/>
      <c r="N170" s="163" t="e">
        <f>AVERAGE(Calculations!P171:Y171)</f>
        <v>#DIV/0!</v>
      </c>
      <c r="O170" s="164" t="e">
        <f>STDEV(Calculations!P171:Y171)</f>
        <v>#DIV/0!</v>
      </c>
    </row>
    <row r="171" spans="1:15" ht="12.75">
      <c r="A171" s="98"/>
      <c r="B171" s="37" t="str">
        <f>'Gene Table'!E171</f>
        <v>TTK</v>
      </c>
      <c r="C171" s="161" t="s">
        <v>297</v>
      </c>
      <c r="D171" s="162"/>
      <c r="E171" s="162"/>
      <c r="F171" s="162"/>
      <c r="G171" s="162"/>
      <c r="H171" s="162"/>
      <c r="I171" s="162"/>
      <c r="J171" s="162"/>
      <c r="K171" s="162"/>
      <c r="L171" s="162"/>
      <c r="M171" s="162"/>
      <c r="N171" s="163" t="e">
        <f>AVERAGE(Calculations!P172:Y172)</f>
        <v>#DIV/0!</v>
      </c>
      <c r="O171" s="164" t="e">
        <f>STDEV(Calculations!P172:Y172)</f>
        <v>#DIV/0!</v>
      </c>
    </row>
    <row r="172" spans="1:15" ht="12.75">
      <c r="A172" s="98"/>
      <c r="B172" s="37" t="str">
        <f>'Gene Table'!E172</f>
        <v>TOP2A</v>
      </c>
      <c r="C172" s="161" t="s">
        <v>301</v>
      </c>
      <c r="D172" s="162"/>
      <c r="E172" s="162"/>
      <c r="F172" s="162"/>
      <c r="G172" s="162"/>
      <c r="H172" s="162"/>
      <c r="I172" s="162"/>
      <c r="J172" s="162"/>
      <c r="K172" s="162"/>
      <c r="L172" s="162"/>
      <c r="M172" s="162"/>
      <c r="N172" s="163" t="e">
        <f>AVERAGE(Calculations!P173:Y173)</f>
        <v>#DIV/0!</v>
      </c>
      <c r="O172" s="164" t="e">
        <f>STDEV(Calculations!P173:Y173)</f>
        <v>#DIV/0!</v>
      </c>
    </row>
    <row r="173" spans="1:15" ht="12.75">
      <c r="A173" s="98"/>
      <c r="B173" s="37" t="str">
        <f>'Gene Table'!E173</f>
        <v>BUB1B</v>
      </c>
      <c r="C173" s="161" t="s">
        <v>305</v>
      </c>
      <c r="D173" s="162"/>
      <c r="E173" s="162"/>
      <c r="F173" s="162"/>
      <c r="G173" s="162"/>
      <c r="H173" s="162"/>
      <c r="I173" s="162"/>
      <c r="J173" s="162"/>
      <c r="K173" s="162"/>
      <c r="L173" s="162"/>
      <c r="M173" s="162"/>
      <c r="N173" s="163" t="e">
        <f>AVERAGE(Calculations!P174:Y174)</f>
        <v>#DIV/0!</v>
      </c>
      <c r="O173" s="164" t="e">
        <f>STDEV(Calculations!P174:Y174)</f>
        <v>#DIV/0!</v>
      </c>
    </row>
    <row r="174" spans="1:15" ht="12.75">
      <c r="A174" s="98"/>
      <c r="B174" s="37" t="str">
        <f>'Gene Table'!E174</f>
        <v>TERF2</v>
      </c>
      <c r="C174" s="161" t="s">
        <v>309</v>
      </c>
      <c r="D174" s="162"/>
      <c r="E174" s="162"/>
      <c r="F174" s="162"/>
      <c r="G174" s="162"/>
      <c r="H174" s="162"/>
      <c r="I174" s="162"/>
      <c r="J174" s="162"/>
      <c r="K174" s="162"/>
      <c r="L174" s="162"/>
      <c r="M174" s="162"/>
      <c r="N174" s="163" t="e">
        <f>AVERAGE(Calculations!P175:Y175)</f>
        <v>#DIV/0!</v>
      </c>
      <c r="O174" s="164" t="e">
        <f>STDEV(Calculations!P175:Y175)</f>
        <v>#DIV/0!</v>
      </c>
    </row>
    <row r="175" spans="1:15" ht="12.75">
      <c r="A175" s="98"/>
      <c r="B175" s="37" t="str">
        <f>'Gene Table'!E175</f>
        <v>TERF1</v>
      </c>
      <c r="C175" s="161" t="s">
        <v>313</v>
      </c>
      <c r="D175" s="162"/>
      <c r="E175" s="162"/>
      <c r="F175" s="162"/>
      <c r="G175" s="162"/>
      <c r="H175" s="162"/>
      <c r="I175" s="162"/>
      <c r="J175" s="162"/>
      <c r="K175" s="162"/>
      <c r="L175" s="162"/>
      <c r="M175" s="162"/>
      <c r="N175" s="163" t="e">
        <f>AVERAGE(Calculations!P176:Y176)</f>
        <v>#DIV/0!</v>
      </c>
      <c r="O175" s="164" t="e">
        <f>STDEV(Calculations!P176:Y176)</f>
        <v>#DIV/0!</v>
      </c>
    </row>
    <row r="176" spans="1:15" ht="12.75">
      <c r="A176" s="98"/>
      <c r="B176" s="37" t="str">
        <f>'Gene Table'!E176</f>
        <v>TEP1</v>
      </c>
      <c r="C176" s="161" t="s">
        <v>317</v>
      </c>
      <c r="D176" s="162"/>
      <c r="E176" s="162"/>
      <c r="F176" s="162"/>
      <c r="G176" s="162"/>
      <c r="H176" s="162"/>
      <c r="I176" s="162"/>
      <c r="J176" s="162"/>
      <c r="K176" s="162"/>
      <c r="L176" s="162"/>
      <c r="M176" s="162"/>
      <c r="N176" s="163" t="e">
        <f>AVERAGE(Calculations!P177:Y177)</f>
        <v>#DIV/0!</v>
      </c>
      <c r="O176" s="164" t="e">
        <f>STDEV(Calculations!P177:Y177)</f>
        <v>#DIV/0!</v>
      </c>
    </row>
    <row r="177" spans="1:15" ht="12.75">
      <c r="A177" s="98"/>
      <c r="B177" s="37" t="str">
        <f>'Gene Table'!E177</f>
        <v>SSTR2</v>
      </c>
      <c r="C177" s="161" t="s">
        <v>321</v>
      </c>
      <c r="D177" s="162"/>
      <c r="E177" s="162"/>
      <c r="F177" s="162"/>
      <c r="G177" s="162"/>
      <c r="H177" s="162"/>
      <c r="I177" s="162"/>
      <c r="J177" s="162"/>
      <c r="K177" s="162"/>
      <c r="L177" s="162"/>
      <c r="M177" s="162"/>
      <c r="N177" s="163" t="e">
        <f>AVERAGE(Calculations!P178:Y178)</f>
        <v>#DIV/0!</v>
      </c>
      <c r="O177" s="164" t="e">
        <f>STDEV(Calculations!P178:Y178)</f>
        <v>#DIV/0!</v>
      </c>
    </row>
    <row r="178" spans="1:15" ht="12.75">
      <c r="A178" s="98"/>
      <c r="B178" s="37" t="str">
        <f>'Gene Table'!E178</f>
        <v>SKP2</v>
      </c>
      <c r="C178" s="161" t="s">
        <v>325</v>
      </c>
      <c r="D178" s="162"/>
      <c r="E178" s="162"/>
      <c r="F178" s="162"/>
      <c r="G178" s="162"/>
      <c r="H178" s="162"/>
      <c r="I178" s="162"/>
      <c r="J178" s="162"/>
      <c r="K178" s="162"/>
      <c r="L178" s="162"/>
      <c r="M178" s="162"/>
      <c r="N178" s="163" t="e">
        <f>AVERAGE(Calculations!P179:Y179)</f>
        <v>#DIV/0!</v>
      </c>
      <c r="O178" s="164" t="e">
        <f>STDEV(Calculations!P179:Y179)</f>
        <v>#DIV/0!</v>
      </c>
    </row>
    <row r="179" spans="1:15" ht="12.75">
      <c r="A179" s="98"/>
      <c r="B179" s="37" t="str">
        <f>'Gene Table'!E179</f>
        <v>SHC1</v>
      </c>
      <c r="C179" s="161" t="s">
        <v>329</v>
      </c>
      <c r="D179" s="162"/>
      <c r="E179" s="162"/>
      <c r="F179" s="162"/>
      <c r="G179" s="162"/>
      <c r="H179" s="162"/>
      <c r="I179" s="162"/>
      <c r="J179" s="162"/>
      <c r="K179" s="162"/>
      <c r="L179" s="162"/>
      <c r="M179" s="162"/>
      <c r="N179" s="163" t="e">
        <f>AVERAGE(Calculations!P180:Y180)</f>
        <v>#DIV/0!</v>
      </c>
      <c r="O179" s="164" t="e">
        <f>STDEV(Calculations!P180:Y180)</f>
        <v>#DIV/0!</v>
      </c>
    </row>
    <row r="180" spans="1:15" ht="12.75">
      <c r="A180" s="98"/>
      <c r="B180" s="37" t="str">
        <f>'Gene Table'!E180</f>
        <v>RNASEL</v>
      </c>
      <c r="C180" s="161" t="s">
        <v>333</v>
      </c>
      <c r="D180" s="162"/>
      <c r="E180" s="162"/>
      <c r="F180" s="162"/>
      <c r="G180" s="162"/>
      <c r="H180" s="162"/>
      <c r="I180" s="162"/>
      <c r="J180" s="162"/>
      <c r="K180" s="162"/>
      <c r="L180" s="162"/>
      <c r="M180" s="162"/>
      <c r="N180" s="163" t="e">
        <f>AVERAGE(Calculations!P181:Y181)</f>
        <v>#DIV/0!</v>
      </c>
      <c r="O180" s="164" t="e">
        <f>STDEV(Calculations!P181:Y181)</f>
        <v>#DIV/0!</v>
      </c>
    </row>
    <row r="181" spans="1:15" ht="12.75">
      <c r="A181" s="98"/>
      <c r="B181" s="37" t="str">
        <f>'Gene Table'!E181</f>
        <v>RAD51L1</v>
      </c>
      <c r="C181" s="161" t="s">
        <v>337</v>
      </c>
      <c r="D181" s="162"/>
      <c r="E181" s="162"/>
      <c r="F181" s="162"/>
      <c r="G181" s="162"/>
      <c r="H181" s="162"/>
      <c r="I181" s="162"/>
      <c r="J181" s="162"/>
      <c r="K181" s="162"/>
      <c r="L181" s="162"/>
      <c r="M181" s="162"/>
      <c r="N181" s="163" t="e">
        <f>AVERAGE(Calculations!P182:Y182)</f>
        <v>#DIV/0!</v>
      </c>
      <c r="O181" s="164" t="e">
        <f>STDEV(Calculations!P182:Y182)</f>
        <v>#DIV/0!</v>
      </c>
    </row>
    <row r="182" spans="1:15" ht="12.75">
      <c r="A182" s="98"/>
      <c r="B182" s="37" t="str">
        <f>'Gene Table'!E182</f>
        <v>RAD23B</v>
      </c>
      <c r="C182" s="161" t="s">
        <v>341</v>
      </c>
      <c r="D182" s="162"/>
      <c r="E182" s="162"/>
      <c r="F182" s="162"/>
      <c r="G182" s="162"/>
      <c r="H182" s="162"/>
      <c r="I182" s="162"/>
      <c r="J182" s="162"/>
      <c r="K182" s="162"/>
      <c r="L182" s="162"/>
      <c r="M182" s="162"/>
      <c r="N182" s="163" t="e">
        <f>AVERAGE(Calculations!P183:Y183)</f>
        <v>#DIV/0!</v>
      </c>
      <c r="O182" s="164" t="e">
        <f>STDEV(Calculations!P183:Y183)</f>
        <v>#DIV/0!</v>
      </c>
    </row>
    <row r="183" spans="1:15" ht="12.75">
      <c r="A183" s="98"/>
      <c r="B183" s="37" t="str">
        <f>'Gene Table'!E183</f>
        <v>HGDC</v>
      </c>
      <c r="C183" s="161" t="s">
        <v>345</v>
      </c>
      <c r="D183" s="162"/>
      <c r="E183" s="162"/>
      <c r="F183" s="162"/>
      <c r="G183" s="162"/>
      <c r="H183" s="162"/>
      <c r="I183" s="162"/>
      <c r="J183" s="162"/>
      <c r="K183" s="162"/>
      <c r="L183" s="162"/>
      <c r="M183" s="162"/>
      <c r="N183" s="163" t="e">
        <f>AVERAGE(Calculations!P184:Y184)</f>
        <v>#DIV/0!</v>
      </c>
      <c r="O183" s="164" t="e">
        <f>STDEV(Calculations!P184:Y184)</f>
        <v>#DIV/0!</v>
      </c>
    </row>
    <row r="184" spans="1:15" ht="12.75">
      <c r="A184" s="98"/>
      <c r="B184" s="37" t="str">
        <f>'Gene Table'!E184</f>
        <v>HGDC</v>
      </c>
      <c r="C184" s="161" t="s">
        <v>347</v>
      </c>
      <c r="D184" s="162"/>
      <c r="E184" s="162"/>
      <c r="F184" s="162"/>
      <c r="G184" s="162"/>
      <c r="H184" s="162"/>
      <c r="I184" s="162"/>
      <c r="J184" s="162"/>
      <c r="K184" s="162"/>
      <c r="L184" s="162"/>
      <c r="M184" s="162"/>
      <c r="N184" s="163" t="e">
        <f>AVERAGE(Calculations!P185:Y185)</f>
        <v>#DIV/0!</v>
      </c>
      <c r="O184" s="164" t="e">
        <f>STDEV(Calculations!P185:Y185)</f>
        <v>#DIV/0!</v>
      </c>
    </row>
    <row r="185" spans="1:15" ht="12.75">
      <c r="A185" s="98"/>
      <c r="B185" s="37" t="str">
        <f>'Gene Table'!E185</f>
        <v>GAPDH</v>
      </c>
      <c r="C185" s="161" t="s">
        <v>348</v>
      </c>
      <c r="D185" s="162"/>
      <c r="E185" s="162"/>
      <c r="F185" s="162"/>
      <c r="G185" s="162"/>
      <c r="H185" s="162"/>
      <c r="I185" s="162"/>
      <c r="J185" s="162"/>
      <c r="K185" s="162"/>
      <c r="L185" s="162"/>
      <c r="M185" s="162"/>
      <c r="N185" s="163" t="e">
        <f>AVERAGE(Calculations!P186:Y186)</f>
        <v>#DIV/0!</v>
      </c>
      <c r="O185" s="164" t="e">
        <f>STDEV(Calculations!P186:Y186)</f>
        <v>#DIV/0!</v>
      </c>
    </row>
    <row r="186" spans="1:15" ht="12.75">
      <c r="A186" s="98"/>
      <c r="B186" s="37" t="str">
        <f>'Gene Table'!E186</f>
        <v>ACTB</v>
      </c>
      <c r="C186" s="161" t="s">
        <v>352</v>
      </c>
      <c r="D186" s="162"/>
      <c r="E186" s="162"/>
      <c r="F186" s="162"/>
      <c r="G186" s="162"/>
      <c r="H186" s="162"/>
      <c r="I186" s="162"/>
      <c r="J186" s="162"/>
      <c r="K186" s="162"/>
      <c r="L186" s="162"/>
      <c r="M186" s="162"/>
      <c r="N186" s="163" t="e">
        <f>AVERAGE(Calculations!P187:Y187)</f>
        <v>#DIV/0!</v>
      </c>
      <c r="O186" s="164" t="e">
        <f>STDEV(Calculations!P187:Y187)</f>
        <v>#DIV/0!</v>
      </c>
    </row>
    <row r="187" spans="1:15" ht="12.75">
      <c r="A187" s="98"/>
      <c r="B187" s="37" t="str">
        <f>'Gene Table'!E187</f>
        <v>B2M</v>
      </c>
      <c r="C187" s="161" t="s">
        <v>356</v>
      </c>
      <c r="D187" s="162"/>
      <c r="E187" s="162"/>
      <c r="F187" s="162"/>
      <c r="G187" s="162"/>
      <c r="H187" s="162"/>
      <c r="I187" s="162"/>
      <c r="J187" s="162"/>
      <c r="K187" s="162"/>
      <c r="L187" s="162"/>
      <c r="M187" s="162"/>
      <c r="N187" s="163" t="e">
        <f>AVERAGE(Calculations!P188:Y188)</f>
        <v>#DIV/0!</v>
      </c>
      <c r="O187" s="164" t="e">
        <f>STDEV(Calculations!P188:Y188)</f>
        <v>#DIV/0!</v>
      </c>
    </row>
    <row r="188" spans="1:15" ht="12.75">
      <c r="A188" s="98"/>
      <c r="B188" s="37" t="str">
        <f>'Gene Table'!E188</f>
        <v>RPL13A</v>
      </c>
      <c r="C188" s="161" t="s">
        <v>360</v>
      </c>
      <c r="D188" s="162"/>
      <c r="E188" s="162"/>
      <c r="F188" s="162"/>
      <c r="G188" s="162"/>
      <c r="H188" s="162"/>
      <c r="I188" s="162"/>
      <c r="J188" s="162"/>
      <c r="K188" s="162"/>
      <c r="L188" s="162"/>
      <c r="M188" s="162"/>
      <c r="N188" s="163" t="e">
        <f>AVERAGE(Calculations!P189:Y189)</f>
        <v>#DIV/0!</v>
      </c>
      <c r="O188" s="164" t="e">
        <f>STDEV(Calculations!P189:Y189)</f>
        <v>#DIV/0!</v>
      </c>
    </row>
    <row r="189" spans="1:15" ht="12.75">
      <c r="A189" s="98"/>
      <c r="B189" s="37" t="str">
        <f>'Gene Table'!E189</f>
        <v>HPRT1</v>
      </c>
      <c r="C189" s="161" t="s">
        <v>364</v>
      </c>
      <c r="D189" s="162"/>
      <c r="E189" s="162"/>
      <c r="F189" s="162"/>
      <c r="G189" s="162"/>
      <c r="H189" s="162"/>
      <c r="I189" s="162"/>
      <c r="J189" s="162"/>
      <c r="K189" s="162"/>
      <c r="L189" s="162"/>
      <c r="M189" s="162"/>
      <c r="N189" s="163" t="e">
        <f>AVERAGE(Calculations!P190:Y190)</f>
        <v>#DIV/0!</v>
      </c>
      <c r="O189" s="164" t="e">
        <f>STDEV(Calculations!P190:Y190)</f>
        <v>#DIV/0!</v>
      </c>
    </row>
    <row r="190" spans="1:15" ht="12.75">
      <c r="A190" s="98"/>
      <c r="B190" s="37" t="str">
        <f>'Gene Table'!E190</f>
        <v>RN18S1</v>
      </c>
      <c r="C190" s="161" t="s">
        <v>368</v>
      </c>
      <c r="D190" s="162"/>
      <c r="E190" s="162"/>
      <c r="F190" s="162"/>
      <c r="G190" s="162"/>
      <c r="H190" s="162"/>
      <c r="I190" s="162"/>
      <c r="J190" s="162"/>
      <c r="K190" s="162"/>
      <c r="L190" s="162"/>
      <c r="M190" s="162"/>
      <c r="N190" s="163" t="e">
        <f>AVERAGE(Calculations!P191:Y191)</f>
        <v>#DIV/0!</v>
      </c>
      <c r="O190" s="164" t="e">
        <f>STDEV(Calculations!P191:Y191)</f>
        <v>#DIV/0!</v>
      </c>
    </row>
    <row r="191" spans="1:15" ht="12.75">
      <c r="A191" s="98"/>
      <c r="B191" s="37" t="str">
        <f>'Gene Table'!E191</f>
        <v>RT</v>
      </c>
      <c r="C191" s="161" t="s">
        <v>372</v>
      </c>
      <c r="D191" s="162"/>
      <c r="E191" s="162"/>
      <c r="F191" s="162"/>
      <c r="G191" s="162"/>
      <c r="H191" s="162"/>
      <c r="I191" s="162"/>
      <c r="J191" s="162"/>
      <c r="K191" s="162"/>
      <c r="L191" s="162"/>
      <c r="M191" s="162"/>
      <c r="N191" s="163" t="e">
        <f>AVERAGE(Calculations!P192:Y192)</f>
        <v>#DIV/0!</v>
      </c>
      <c r="O191" s="164" t="e">
        <f>STDEV(Calculations!P192:Y192)</f>
        <v>#DIV/0!</v>
      </c>
    </row>
    <row r="192" spans="1:15" ht="12.75">
      <c r="A192" s="98"/>
      <c r="B192" s="37" t="str">
        <f>'Gene Table'!E192</f>
        <v>RT</v>
      </c>
      <c r="C192" s="161" t="s">
        <v>374</v>
      </c>
      <c r="D192" s="162"/>
      <c r="E192" s="162"/>
      <c r="F192" s="162"/>
      <c r="G192" s="162"/>
      <c r="H192" s="162"/>
      <c r="I192" s="162"/>
      <c r="J192" s="162"/>
      <c r="K192" s="162"/>
      <c r="L192" s="162"/>
      <c r="M192" s="162"/>
      <c r="N192" s="163" t="e">
        <f>AVERAGE(Calculations!P193:Y193)</f>
        <v>#DIV/0!</v>
      </c>
      <c r="O192" s="164" t="e">
        <f>STDEV(Calculations!P193:Y193)</f>
        <v>#DIV/0!</v>
      </c>
    </row>
    <row r="193" spans="1:15" ht="12.75">
      <c r="A193" s="98"/>
      <c r="B193" s="37" t="str">
        <f>'Gene Table'!E193</f>
        <v>PCR</v>
      </c>
      <c r="C193" s="161" t="s">
        <v>375</v>
      </c>
      <c r="D193" s="162"/>
      <c r="E193" s="162"/>
      <c r="F193" s="162"/>
      <c r="G193" s="162"/>
      <c r="H193" s="162"/>
      <c r="I193" s="162"/>
      <c r="J193" s="162"/>
      <c r="K193" s="162"/>
      <c r="L193" s="162"/>
      <c r="M193" s="162"/>
      <c r="N193" s="163" t="e">
        <f>AVERAGE(Calculations!P194:Y194)</f>
        <v>#DIV/0!</v>
      </c>
      <c r="O193" s="164" t="e">
        <f>STDEV(Calculations!P194:Y194)</f>
        <v>#DIV/0!</v>
      </c>
    </row>
    <row r="194" spans="1:15" ht="12.75">
      <c r="A194" s="98"/>
      <c r="B194" s="37" t="str">
        <f>'Gene Table'!E194</f>
        <v>PCR</v>
      </c>
      <c r="C194" s="161" t="s">
        <v>377</v>
      </c>
      <c r="D194" s="162"/>
      <c r="E194" s="162"/>
      <c r="F194" s="162"/>
      <c r="G194" s="162"/>
      <c r="H194" s="162"/>
      <c r="I194" s="162"/>
      <c r="J194" s="162"/>
      <c r="K194" s="162"/>
      <c r="L194" s="162"/>
      <c r="M194" s="162"/>
      <c r="N194" s="163" t="e">
        <f>AVERAGE(Calculations!P195:Y195)</f>
        <v>#DIV/0!</v>
      </c>
      <c r="O194" s="164" t="e">
        <f>STDEV(Calculations!P195:Y195)</f>
        <v>#DIV/0!</v>
      </c>
    </row>
    <row r="195" spans="1:15" ht="12.75">
      <c r="A195" s="98" t="str">
        <f>'Gene Table'!A195</f>
        <v>Plate 3</v>
      </c>
      <c r="B195" s="37" t="str">
        <f>'Gene Table'!E195</f>
        <v>PTPRJ</v>
      </c>
      <c r="C195" s="161" t="s">
        <v>9</v>
      </c>
      <c r="D195" s="162"/>
      <c r="E195" s="162"/>
      <c r="F195" s="162"/>
      <c r="G195" s="162"/>
      <c r="H195" s="162"/>
      <c r="I195" s="162"/>
      <c r="J195" s="162"/>
      <c r="K195" s="162"/>
      <c r="L195" s="162"/>
      <c r="M195" s="162"/>
      <c r="N195" s="163" t="e">
        <f>AVERAGE(Calculations!P196:Y196)</f>
        <v>#DIV/0!</v>
      </c>
      <c r="O195" s="164" t="e">
        <f>STDEV(Calculations!P196:Y196)</f>
        <v>#DIV/0!</v>
      </c>
    </row>
    <row r="196" spans="1:15" ht="12.75">
      <c r="A196" s="98"/>
      <c r="B196" s="37" t="str">
        <f>'Gene Table'!E196</f>
        <v>PTGS1</v>
      </c>
      <c r="C196" s="161" t="s">
        <v>13</v>
      </c>
      <c r="D196" s="162"/>
      <c r="E196" s="162"/>
      <c r="F196" s="162"/>
      <c r="G196" s="162"/>
      <c r="H196" s="162"/>
      <c r="I196" s="162"/>
      <c r="J196" s="162"/>
      <c r="K196" s="162"/>
      <c r="L196" s="162"/>
      <c r="M196" s="162"/>
      <c r="N196" s="163" t="e">
        <f>AVERAGE(Calculations!P197:Y197)</f>
        <v>#DIV/0!</v>
      </c>
      <c r="O196" s="164" t="e">
        <f>STDEV(Calculations!P197:Y197)</f>
        <v>#DIV/0!</v>
      </c>
    </row>
    <row r="197" spans="1:15" ht="12.75">
      <c r="A197" s="98"/>
      <c r="B197" s="37" t="str">
        <f>'Gene Table'!E197</f>
        <v>PTGIS</v>
      </c>
      <c r="C197" s="161" t="s">
        <v>17</v>
      </c>
      <c r="D197" s="162"/>
      <c r="E197" s="162"/>
      <c r="F197" s="162"/>
      <c r="G197" s="162"/>
      <c r="H197" s="162"/>
      <c r="I197" s="162"/>
      <c r="J197" s="162"/>
      <c r="K197" s="162"/>
      <c r="L197" s="162"/>
      <c r="M197" s="162"/>
      <c r="N197" s="163" t="e">
        <f>AVERAGE(Calculations!P198:Y198)</f>
        <v>#DIV/0!</v>
      </c>
      <c r="O197" s="164" t="e">
        <f>STDEV(Calculations!P198:Y198)</f>
        <v>#DIV/0!</v>
      </c>
    </row>
    <row r="198" spans="1:15" ht="12.75">
      <c r="A198" s="98"/>
      <c r="B198" s="37" t="str">
        <f>'Gene Table'!E198</f>
        <v>PTGDS</v>
      </c>
      <c r="C198" s="161" t="s">
        <v>21</v>
      </c>
      <c r="D198" s="162"/>
      <c r="E198" s="162"/>
      <c r="F198" s="162"/>
      <c r="G198" s="162"/>
      <c r="H198" s="162"/>
      <c r="I198" s="162"/>
      <c r="J198" s="162"/>
      <c r="K198" s="162"/>
      <c r="L198" s="162"/>
      <c r="M198" s="162"/>
      <c r="N198" s="163" t="e">
        <f>AVERAGE(Calculations!P199:Y199)</f>
        <v>#DIV/0!</v>
      </c>
      <c r="O198" s="164" t="e">
        <f>STDEV(Calculations!P199:Y199)</f>
        <v>#DIV/0!</v>
      </c>
    </row>
    <row r="199" spans="1:15" ht="12.75">
      <c r="A199" s="98"/>
      <c r="B199" s="37" t="str">
        <f>'Gene Table'!E199</f>
        <v>PTEN</v>
      </c>
      <c r="C199" s="161" t="s">
        <v>25</v>
      </c>
      <c r="D199" s="162"/>
      <c r="E199" s="162"/>
      <c r="F199" s="162"/>
      <c r="G199" s="162"/>
      <c r="H199" s="162"/>
      <c r="I199" s="162"/>
      <c r="J199" s="162"/>
      <c r="K199" s="162"/>
      <c r="L199" s="162"/>
      <c r="M199" s="162"/>
      <c r="N199" s="163" t="e">
        <f>AVERAGE(Calculations!P200:Y200)</f>
        <v>#DIV/0!</v>
      </c>
      <c r="O199" s="164" t="e">
        <f>STDEV(Calculations!P200:Y200)</f>
        <v>#DIV/0!</v>
      </c>
    </row>
    <row r="200" spans="1:15" ht="12.75">
      <c r="A200" s="98"/>
      <c r="B200" s="37" t="str">
        <f>'Gene Table'!E200</f>
        <v>PRL</v>
      </c>
      <c r="C200" s="161" t="s">
        <v>29</v>
      </c>
      <c r="D200" s="162"/>
      <c r="E200" s="162"/>
      <c r="F200" s="162"/>
      <c r="G200" s="162"/>
      <c r="H200" s="162"/>
      <c r="I200" s="162"/>
      <c r="J200" s="162"/>
      <c r="K200" s="162"/>
      <c r="L200" s="162"/>
      <c r="M200" s="162"/>
      <c r="N200" s="163" t="e">
        <f>AVERAGE(Calculations!P201:Y201)</f>
        <v>#DIV/0!</v>
      </c>
      <c r="O200" s="164" t="e">
        <f>STDEV(Calculations!P201:Y201)</f>
        <v>#DIV/0!</v>
      </c>
    </row>
    <row r="201" spans="1:15" ht="12.75">
      <c r="A201" s="98"/>
      <c r="B201" s="37" t="str">
        <f>'Gene Table'!E201</f>
        <v>ECHDC1</v>
      </c>
      <c r="C201" s="161" t="s">
        <v>33</v>
      </c>
      <c r="D201" s="162"/>
      <c r="E201" s="162"/>
      <c r="F201" s="162"/>
      <c r="G201" s="162"/>
      <c r="H201" s="162"/>
      <c r="I201" s="162"/>
      <c r="J201" s="162"/>
      <c r="K201" s="162"/>
      <c r="L201" s="162"/>
      <c r="M201" s="162"/>
      <c r="N201" s="163" t="e">
        <f>AVERAGE(Calculations!P202:Y202)</f>
        <v>#DIV/0!</v>
      </c>
      <c r="O201" s="164" t="e">
        <f>STDEV(Calculations!P202:Y202)</f>
        <v>#DIV/0!</v>
      </c>
    </row>
    <row r="202" spans="1:15" ht="12.75">
      <c r="A202" s="98"/>
      <c r="B202" s="37" t="str">
        <f>'Gene Table'!E202</f>
        <v>FBXW7</v>
      </c>
      <c r="C202" s="161" t="s">
        <v>37</v>
      </c>
      <c r="D202" s="162"/>
      <c r="E202" s="162"/>
      <c r="F202" s="162"/>
      <c r="G202" s="162"/>
      <c r="H202" s="162"/>
      <c r="I202" s="162"/>
      <c r="J202" s="162"/>
      <c r="K202" s="162"/>
      <c r="L202" s="162"/>
      <c r="M202" s="162"/>
      <c r="N202" s="163" t="e">
        <f>AVERAGE(Calculations!P203:Y203)</f>
        <v>#DIV/0!</v>
      </c>
      <c r="O202" s="164" t="e">
        <f>STDEV(Calculations!P203:Y203)</f>
        <v>#DIV/0!</v>
      </c>
    </row>
    <row r="203" spans="1:15" ht="12.75">
      <c r="A203" s="98"/>
      <c r="B203" s="37" t="str">
        <f>'Gene Table'!E203</f>
        <v>KIAA1794</v>
      </c>
      <c r="C203" s="161" t="s">
        <v>41</v>
      </c>
      <c r="D203" s="162"/>
      <c r="E203" s="162"/>
      <c r="F203" s="162"/>
      <c r="G203" s="162"/>
      <c r="H203" s="162"/>
      <c r="I203" s="162"/>
      <c r="J203" s="162"/>
      <c r="K203" s="162"/>
      <c r="L203" s="162"/>
      <c r="M203" s="162"/>
      <c r="N203" s="163" t="e">
        <f>AVERAGE(Calculations!P204:Y204)</f>
        <v>#DIV/0!</v>
      </c>
      <c r="O203" s="164" t="e">
        <f>STDEV(Calculations!P204:Y204)</f>
        <v>#DIV/0!</v>
      </c>
    </row>
    <row r="204" spans="1:15" ht="12.75">
      <c r="A204" s="98"/>
      <c r="B204" s="37" t="str">
        <f>'Gene Table'!E204</f>
        <v>PON1</v>
      </c>
      <c r="C204" s="161" t="s">
        <v>45</v>
      </c>
      <c r="D204" s="162"/>
      <c r="E204" s="162"/>
      <c r="F204" s="162"/>
      <c r="G204" s="162"/>
      <c r="H204" s="162"/>
      <c r="I204" s="162"/>
      <c r="J204" s="162"/>
      <c r="K204" s="162"/>
      <c r="L204" s="162"/>
      <c r="M204" s="162"/>
      <c r="N204" s="163" t="e">
        <f>AVERAGE(Calculations!P205:Y205)</f>
        <v>#DIV/0!</v>
      </c>
      <c r="O204" s="164" t="e">
        <f>STDEV(Calculations!P205:Y205)</f>
        <v>#DIV/0!</v>
      </c>
    </row>
    <row r="205" spans="1:15" ht="12.75">
      <c r="A205" s="98"/>
      <c r="B205" s="37" t="str">
        <f>'Gene Table'!E205</f>
        <v>POLD1</v>
      </c>
      <c r="C205" s="161" t="s">
        <v>49</v>
      </c>
      <c r="D205" s="162"/>
      <c r="E205" s="162"/>
      <c r="F205" s="162"/>
      <c r="G205" s="162"/>
      <c r="H205" s="162"/>
      <c r="I205" s="162"/>
      <c r="J205" s="162"/>
      <c r="K205" s="162"/>
      <c r="L205" s="162"/>
      <c r="M205" s="162"/>
      <c r="N205" s="163" t="e">
        <f>AVERAGE(Calculations!P206:Y206)</f>
        <v>#DIV/0!</v>
      </c>
      <c r="O205" s="164" t="e">
        <f>STDEV(Calculations!P206:Y206)</f>
        <v>#DIV/0!</v>
      </c>
    </row>
    <row r="206" spans="1:15" ht="12.75">
      <c r="A206" s="98"/>
      <c r="B206" s="37" t="str">
        <f>'Gene Table'!E206</f>
        <v>ADIPOR1</v>
      </c>
      <c r="C206" s="161" t="s">
        <v>53</v>
      </c>
      <c r="D206" s="162"/>
      <c r="E206" s="162"/>
      <c r="F206" s="162"/>
      <c r="G206" s="162"/>
      <c r="H206" s="162"/>
      <c r="I206" s="162"/>
      <c r="J206" s="162"/>
      <c r="K206" s="162"/>
      <c r="L206" s="162"/>
      <c r="M206" s="162"/>
      <c r="N206" s="163" t="e">
        <f>AVERAGE(Calculations!P207:Y207)</f>
        <v>#DIV/0!</v>
      </c>
      <c r="O206" s="164" t="e">
        <f>STDEV(Calculations!P207:Y207)</f>
        <v>#DIV/0!</v>
      </c>
    </row>
    <row r="207" spans="1:15" ht="12.75">
      <c r="A207" s="98"/>
      <c r="B207" s="37" t="str">
        <f>'Gene Table'!E207</f>
        <v>NPAS2</v>
      </c>
      <c r="C207" s="161" t="s">
        <v>57</v>
      </c>
      <c r="D207" s="162"/>
      <c r="E207" s="162"/>
      <c r="F207" s="162"/>
      <c r="G207" s="162"/>
      <c r="H207" s="162"/>
      <c r="I207" s="162"/>
      <c r="J207" s="162"/>
      <c r="K207" s="162"/>
      <c r="L207" s="162"/>
      <c r="M207" s="162"/>
      <c r="N207" s="163" t="e">
        <f>AVERAGE(Calculations!P208:Y208)</f>
        <v>#DIV/0!</v>
      </c>
      <c r="O207" s="164" t="e">
        <f>STDEV(Calculations!P208:Y208)</f>
        <v>#DIV/0!</v>
      </c>
    </row>
    <row r="208" spans="1:15" ht="12.75">
      <c r="A208" s="98"/>
      <c r="B208" s="37" t="str">
        <f>'Gene Table'!E208</f>
        <v>NQO2</v>
      </c>
      <c r="C208" s="161" t="s">
        <v>61</v>
      </c>
      <c r="D208" s="162"/>
      <c r="E208" s="162"/>
      <c r="F208" s="162"/>
      <c r="G208" s="162"/>
      <c r="H208" s="162"/>
      <c r="I208" s="162"/>
      <c r="J208" s="162"/>
      <c r="K208" s="162"/>
      <c r="L208" s="162"/>
      <c r="M208" s="162"/>
      <c r="N208" s="163" t="e">
        <f>AVERAGE(Calculations!P209:Y209)</f>
        <v>#DIV/0!</v>
      </c>
      <c r="O208" s="164" t="e">
        <f>STDEV(Calculations!P209:Y209)</f>
        <v>#DIV/0!</v>
      </c>
    </row>
    <row r="209" spans="1:15" ht="12.75">
      <c r="A209" s="98"/>
      <c r="B209" s="37" t="str">
        <f>'Gene Table'!E209</f>
        <v>NFKBIA</v>
      </c>
      <c r="C209" s="161" t="s">
        <v>65</v>
      </c>
      <c r="D209" s="162"/>
      <c r="E209" s="162"/>
      <c r="F209" s="162"/>
      <c r="G209" s="162"/>
      <c r="H209" s="162"/>
      <c r="I209" s="162"/>
      <c r="J209" s="162"/>
      <c r="K209" s="162"/>
      <c r="L209" s="162"/>
      <c r="M209" s="162"/>
      <c r="N209" s="163" t="e">
        <f>AVERAGE(Calculations!P210:Y210)</f>
        <v>#DIV/0!</v>
      </c>
      <c r="O209" s="164" t="e">
        <f>STDEV(Calculations!P210:Y210)</f>
        <v>#DIV/0!</v>
      </c>
    </row>
    <row r="210" spans="1:15" ht="12.75">
      <c r="A210" s="98"/>
      <c r="B210" s="37" t="str">
        <f>'Gene Table'!E210</f>
        <v>MUC1</v>
      </c>
      <c r="C210" s="161" t="s">
        <v>69</v>
      </c>
      <c r="D210" s="162"/>
      <c r="E210" s="162"/>
      <c r="F210" s="162"/>
      <c r="G210" s="162"/>
      <c r="H210" s="162"/>
      <c r="I210" s="162"/>
      <c r="J210" s="162"/>
      <c r="K210" s="162"/>
      <c r="L210" s="162"/>
      <c r="M210" s="162"/>
      <c r="N210" s="163" t="e">
        <f>AVERAGE(Calculations!P211:Y211)</f>
        <v>#DIV/0!</v>
      </c>
      <c r="O210" s="164" t="e">
        <f>STDEV(Calculations!P211:Y211)</f>
        <v>#DIV/0!</v>
      </c>
    </row>
    <row r="211" spans="1:15" ht="12.75">
      <c r="A211" s="98"/>
      <c r="B211" s="37" t="str">
        <f>'Gene Table'!E211</f>
        <v>MTRR</v>
      </c>
      <c r="C211" s="161" t="s">
        <v>73</v>
      </c>
      <c r="D211" s="162"/>
      <c r="E211" s="162"/>
      <c r="F211" s="162"/>
      <c r="G211" s="162"/>
      <c r="H211" s="162"/>
      <c r="I211" s="162"/>
      <c r="J211" s="162"/>
      <c r="K211" s="162"/>
      <c r="L211" s="162"/>
      <c r="M211" s="162"/>
      <c r="N211" s="163" t="e">
        <f>AVERAGE(Calculations!P212:Y212)</f>
        <v>#DIV/0!</v>
      </c>
      <c r="O211" s="164" t="e">
        <f>STDEV(Calculations!P212:Y212)</f>
        <v>#DIV/0!</v>
      </c>
    </row>
    <row r="212" spans="1:15" ht="12.75">
      <c r="A212" s="98"/>
      <c r="B212" s="37" t="str">
        <f>'Gene Table'!E212</f>
        <v>STS</v>
      </c>
      <c r="C212" s="161" t="s">
        <v>77</v>
      </c>
      <c r="D212" s="162"/>
      <c r="E212" s="162"/>
      <c r="F212" s="162"/>
      <c r="G212" s="162"/>
      <c r="H212" s="162"/>
      <c r="I212" s="162"/>
      <c r="J212" s="162"/>
      <c r="K212" s="162"/>
      <c r="L212" s="162"/>
      <c r="M212" s="162"/>
      <c r="N212" s="163" t="e">
        <f>AVERAGE(Calculations!P213:Y213)</f>
        <v>#DIV/0!</v>
      </c>
      <c r="O212" s="164" t="e">
        <f>STDEV(Calculations!P213:Y213)</f>
        <v>#DIV/0!</v>
      </c>
    </row>
    <row r="213" spans="1:15" ht="12.75">
      <c r="A213" s="98"/>
      <c r="B213" s="37" t="str">
        <f>'Gene Table'!E213</f>
        <v>LIG3</v>
      </c>
      <c r="C213" s="161" t="s">
        <v>81</v>
      </c>
      <c r="D213" s="162"/>
      <c r="E213" s="162"/>
      <c r="F213" s="162"/>
      <c r="G213" s="162"/>
      <c r="H213" s="162"/>
      <c r="I213" s="162"/>
      <c r="J213" s="162"/>
      <c r="K213" s="162"/>
      <c r="L213" s="162"/>
      <c r="M213" s="162"/>
      <c r="N213" s="163" t="e">
        <f>AVERAGE(Calculations!P214:Y214)</f>
        <v>#DIV/0!</v>
      </c>
      <c r="O213" s="164" t="e">
        <f>STDEV(Calculations!P214:Y214)</f>
        <v>#DIV/0!</v>
      </c>
    </row>
    <row r="214" spans="1:15" ht="12.75">
      <c r="A214" s="98"/>
      <c r="B214" s="37" t="str">
        <f>'Gene Table'!E214</f>
        <v>ITGB4</v>
      </c>
      <c r="C214" s="161" t="s">
        <v>85</v>
      </c>
      <c r="D214" s="162"/>
      <c r="E214" s="162"/>
      <c r="F214" s="162"/>
      <c r="G214" s="162"/>
      <c r="H214" s="162"/>
      <c r="I214" s="162"/>
      <c r="J214" s="162"/>
      <c r="K214" s="162"/>
      <c r="L214" s="162"/>
      <c r="M214" s="162"/>
      <c r="N214" s="163" t="e">
        <f>AVERAGE(Calculations!P215:Y215)</f>
        <v>#DIV/0!</v>
      </c>
      <c r="O214" s="164" t="e">
        <f>STDEV(Calculations!P215:Y215)</f>
        <v>#DIV/0!</v>
      </c>
    </row>
    <row r="215" spans="1:15" ht="12.75">
      <c r="A215" s="98"/>
      <c r="B215" s="37" t="str">
        <f>'Gene Table'!E215</f>
        <v>IL1RN</v>
      </c>
      <c r="C215" s="161" t="s">
        <v>89</v>
      </c>
      <c r="D215" s="162"/>
      <c r="E215" s="162"/>
      <c r="F215" s="162"/>
      <c r="G215" s="162"/>
      <c r="H215" s="162"/>
      <c r="I215" s="162"/>
      <c r="J215" s="162"/>
      <c r="K215" s="162"/>
      <c r="L215" s="162"/>
      <c r="M215" s="162"/>
      <c r="N215" s="163" t="e">
        <f>AVERAGE(Calculations!P216:Y216)</f>
        <v>#DIV/0!</v>
      </c>
      <c r="O215" s="164" t="e">
        <f>STDEV(Calculations!P216:Y216)</f>
        <v>#DIV/0!</v>
      </c>
    </row>
    <row r="216" spans="1:15" ht="12.75">
      <c r="A216" s="98"/>
      <c r="B216" s="37" t="str">
        <f>'Gene Table'!E216</f>
        <v>KLK3</v>
      </c>
      <c r="C216" s="161" t="s">
        <v>93</v>
      </c>
      <c r="D216" s="162"/>
      <c r="E216" s="162"/>
      <c r="F216" s="162"/>
      <c r="G216" s="162"/>
      <c r="H216" s="162"/>
      <c r="I216" s="162"/>
      <c r="J216" s="162"/>
      <c r="K216" s="162"/>
      <c r="L216" s="162"/>
      <c r="M216" s="162"/>
      <c r="N216" s="163" t="e">
        <f>AVERAGE(Calculations!P217:Y217)</f>
        <v>#DIV/0!</v>
      </c>
      <c r="O216" s="164" t="e">
        <f>STDEV(Calculations!P217:Y217)</f>
        <v>#DIV/0!</v>
      </c>
    </row>
    <row r="217" spans="1:15" ht="12.75">
      <c r="A217" s="98"/>
      <c r="B217" s="37" t="str">
        <f>'Gene Table'!E217</f>
        <v>HSD17B2</v>
      </c>
      <c r="C217" s="161" t="s">
        <v>97</v>
      </c>
      <c r="D217" s="162"/>
      <c r="E217" s="162"/>
      <c r="F217" s="162"/>
      <c r="G217" s="162"/>
      <c r="H217" s="162"/>
      <c r="I217" s="162"/>
      <c r="J217" s="162"/>
      <c r="K217" s="162"/>
      <c r="L217" s="162"/>
      <c r="M217" s="162"/>
      <c r="N217" s="163" t="e">
        <f>AVERAGE(Calculations!P218:Y218)</f>
        <v>#DIV/0!</v>
      </c>
      <c r="O217" s="164" t="e">
        <f>STDEV(Calculations!P218:Y218)</f>
        <v>#DIV/0!</v>
      </c>
    </row>
    <row r="218" spans="1:15" ht="12.75">
      <c r="A218" s="98"/>
      <c r="B218" s="37" t="str">
        <f>'Gene Table'!E218</f>
        <v>HRAS</v>
      </c>
      <c r="C218" s="161" t="s">
        <v>101</v>
      </c>
      <c r="D218" s="162"/>
      <c r="E218" s="162"/>
      <c r="F218" s="162"/>
      <c r="G218" s="162"/>
      <c r="H218" s="162"/>
      <c r="I218" s="162"/>
      <c r="J218" s="162"/>
      <c r="K218" s="162"/>
      <c r="L218" s="162"/>
      <c r="M218" s="162"/>
      <c r="N218" s="163" t="e">
        <f>AVERAGE(Calculations!P219:Y219)</f>
        <v>#DIV/0!</v>
      </c>
      <c r="O218" s="164" t="e">
        <f>STDEV(Calculations!P219:Y219)</f>
        <v>#DIV/0!</v>
      </c>
    </row>
    <row r="219" spans="1:15" ht="12.75">
      <c r="A219" s="98"/>
      <c r="B219" s="37" t="str">
        <f>'Gene Table'!E219</f>
        <v>ACACA</v>
      </c>
      <c r="C219" s="161" t="s">
        <v>105</v>
      </c>
      <c r="D219" s="162"/>
      <c r="E219" s="162"/>
      <c r="F219" s="162"/>
      <c r="G219" s="162"/>
      <c r="H219" s="162"/>
      <c r="I219" s="162"/>
      <c r="J219" s="162"/>
      <c r="K219" s="162"/>
      <c r="L219" s="162"/>
      <c r="M219" s="162"/>
      <c r="N219" s="163" t="e">
        <f>AVERAGE(Calculations!P220:Y220)</f>
        <v>#DIV/0!</v>
      </c>
      <c r="O219" s="164" t="e">
        <f>STDEV(Calculations!P220:Y220)</f>
        <v>#DIV/0!</v>
      </c>
    </row>
    <row r="220" spans="1:15" ht="12.75">
      <c r="A220" s="98"/>
      <c r="B220" s="37" t="str">
        <f>'Gene Table'!E220</f>
        <v>HIF1A</v>
      </c>
      <c r="C220" s="161" t="s">
        <v>109</v>
      </c>
      <c r="D220" s="162"/>
      <c r="E220" s="162"/>
      <c r="F220" s="162"/>
      <c r="G220" s="162"/>
      <c r="H220" s="162"/>
      <c r="I220" s="162"/>
      <c r="J220" s="162"/>
      <c r="K220" s="162"/>
      <c r="L220" s="162"/>
      <c r="M220" s="162"/>
      <c r="N220" s="163" t="e">
        <f>AVERAGE(Calculations!P221:Y221)</f>
        <v>#DIV/0!</v>
      </c>
      <c r="O220" s="164" t="e">
        <f>STDEV(Calculations!P221:Y221)</f>
        <v>#DIV/0!</v>
      </c>
    </row>
    <row r="221" spans="1:15" ht="12.75">
      <c r="A221" s="98"/>
      <c r="B221" s="37" t="str">
        <f>'Gene Table'!E221</f>
        <v>HFE</v>
      </c>
      <c r="C221" s="161" t="s">
        <v>113</v>
      </c>
      <c r="D221" s="162"/>
      <c r="E221" s="162"/>
      <c r="F221" s="162"/>
      <c r="G221" s="162"/>
      <c r="H221" s="162"/>
      <c r="I221" s="162"/>
      <c r="J221" s="162"/>
      <c r="K221" s="162"/>
      <c r="L221" s="162"/>
      <c r="M221" s="162"/>
      <c r="N221" s="163" t="e">
        <f>AVERAGE(Calculations!P222:Y222)</f>
        <v>#DIV/0!</v>
      </c>
      <c r="O221" s="164" t="e">
        <f>STDEV(Calculations!P222:Y222)</f>
        <v>#DIV/0!</v>
      </c>
    </row>
    <row r="222" spans="1:15" ht="12.75">
      <c r="A222" s="98"/>
      <c r="B222" s="37" t="str">
        <f>'Gene Table'!E222</f>
        <v>HDAC2</v>
      </c>
      <c r="C222" s="161" t="s">
        <v>117</v>
      </c>
      <c r="D222" s="162"/>
      <c r="E222" s="162"/>
      <c r="F222" s="162"/>
      <c r="G222" s="162"/>
      <c r="H222" s="162"/>
      <c r="I222" s="162"/>
      <c r="J222" s="162"/>
      <c r="K222" s="162"/>
      <c r="L222" s="162"/>
      <c r="M222" s="162"/>
      <c r="N222" s="163" t="e">
        <f>AVERAGE(Calculations!P223:Y223)</f>
        <v>#DIV/0!</v>
      </c>
      <c r="O222" s="164" t="e">
        <f>STDEV(Calculations!P223:Y223)</f>
        <v>#DIV/0!</v>
      </c>
    </row>
    <row r="223" spans="1:15" ht="12.75">
      <c r="A223" s="98"/>
      <c r="B223" s="37" t="str">
        <f>'Gene Table'!E223</f>
        <v>GSTZ1</v>
      </c>
      <c r="C223" s="161" t="s">
        <v>121</v>
      </c>
      <c r="D223" s="162"/>
      <c r="E223" s="162"/>
      <c r="F223" s="162"/>
      <c r="G223" s="162"/>
      <c r="H223" s="162"/>
      <c r="I223" s="162"/>
      <c r="J223" s="162"/>
      <c r="K223" s="162"/>
      <c r="L223" s="162"/>
      <c r="M223" s="162"/>
      <c r="N223" s="163" t="e">
        <f>AVERAGE(Calculations!P224:Y224)</f>
        <v>#DIV/0!</v>
      </c>
      <c r="O223" s="164" t="e">
        <f>STDEV(Calculations!P224:Y224)</f>
        <v>#DIV/0!</v>
      </c>
    </row>
    <row r="224" spans="1:15" ht="12.75">
      <c r="A224" s="98"/>
      <c r="B224" s="37" t="str">
        <f>'Gene Table'!E224</f>
        <v>GSTM2</v>
      </c>
      <c r="C224" s="161" t="s">
        <v>125</v>
      </c>
      <c r="D224" s="162"/>
      <c r="E224" s="162"/>
      <c r="F224" s="162"/>
      <c r="G224" s="162"/>
      <c r="H224" s="162"/>
      <c r="I224" s="162"/>
      <c r="J224" s="162"/>
      <c r="K224" s="162"/>
      <c r="L224" s="162"/>
      <c r="M224" s="162"/>
      <c r="N224" s="163" t="e">
        <f>AVERAGE(Calculations!P225:Y225)</f>
        <v>#DIV/0!</v>
      </c>
      <c r="O224" s="164" t="e">
        <f>STDEV(Calculations!P225:Y225)</f>
        <v>#DIV/0!</v>
      </c>
    </row>
    <row r="225" spans="1:15" ht="12.75">
      <c r="A225" s="98"/>
      <c r="B225" s="37" t="str">
        <f>'Gene Table'!E225</f>
        <v>GSTA2</v>
      </c>
      <c r="C225" s="161" t="s">
        <v>129</v>
      </c>
      <c r="D225" s="162"/>
      <c r="E225" s="162"/>
      <c r="F225" s="162"/>
      <c r="G225" s="162"/>
      <c r="H225" s="162"/>
      <c r="I225" s="162"/>
      <c r="J225" s="162"/>
      <c r="K225" s="162"/>
      <c r="L225" s="162"/>
      <c r="M225" s="162"/>
      <c r="N225" s="163" t="e">
        <f>AVERAGE(Calculations!P226:Y226)</f>
        <v>#DIV/0!</v>
      </c>
      <c r="O225" s="164" t="e">
        <f>STDEV(Calculations!P226:Y226)</f>
        <v>#DIV/0!</v>
      </c>
    </row>
    <row r="226" spans="1:15" ht="12.75">
      <c r="A226" s="98"/>
      <c r="B226" s="37" t="str">
        <f>'Gene Table'!E226</f>
        <v>GNB3</v>
      </c>
      <c r="C226" s="161" t="s">
        <v>133</v>
      </c>
      <c r="D226" s="162"/>
      <c r="E226" s="162"/>
      <c r="F226" s="162"/>
      <c r="G226" s="162"/>
      <c r="H226" s="162"/>
      <c r="I226" s="162"/>
      <c r="J226" s="162"/>
      <c r="K226" s="162"/>
      <c r="L226" s="162"/>
      <c r="M226" s="162"/>
      <c r="N226" s="163" t="e">
        <f>AVERAGE(Calculations!P227:Y227)</f>
        <v>#DIV/0!</v>
      </c>
      <c r="O226" s="164" t="e">
        <f>STDEV(Calculations!P227:Y227)</f>
        <v>#DIV/0!</v>
      </c>
    </row>
    <row r="227" spans="1:15" ht="12.75">
      <c r="A227" s="98"/>
      <c r="B227" s="37" t="str">
        <f>'Gene Table'!E227</f>
        <v>GLO1</v>
      </c>
      <c r="C227" s="161" t="s">
        <v>137</v>
      </c>
      <c r="D227" s="162"/>
      <c r="E227" s="162"/>
      <c r="F227" s="162"/>
      <c r="G227" s="162"/>
      <c r="H227" s="162"/>
      <c r="I227" s="162"/>
      <c r="J227" s="162"/>
      <c r="K227" s="162"/>
      <c r="L227" s="162"/>
      <c r="M227" s="162"/>
      <c r="N227" s="163" t="e">
        <f>AVERAGE(Calculations!P228:Y228)</f>
        <v>#DIV/0!</v>
      </c>
      <c r="O227" s="164" t="e">
        <f>STDEV(Calculations!P228:Y228)</f>
        <v>#DIV/0!</v>
      </c>
    </row>
    <row r="228" spans="1:15" ht="12.75">
      <c r="A228" s="98"/>
      <c r="B228" s="37" t="str">
        <f>'Gene Table'!E228</f>
        <v>GHRH</v>
      </c>
      <c r="C228" s="161" t="s">
        <v>141</v>
      </c>
      <c r="D228" s="162"/>
      <c r="E228" s="162"/>
      <c r="F228" s="162"/>
      <c r="G228" s="162"/>
      <c r="H228" s="162"/>
      <c r="I228" s="162"/>
      <c r="J228" s="162"/>
      <c r="K228" s="162"/>
      <c r="L228" s="162"/>
      <c r="M228" s="162"/>
      <c r="N228" s="163" t="e">
        <f>AVERAGE(Calculations!P229:Y229)</f>
        <v>#DIV/0!</v>
      </c>
      <c r="O228" s="164" t="e">
        <f>STDEV(Calculations!P229:Y229)</f>
        <v>#DIV/0!</v>
      </c>
    </row>
    <row r="229" spans="1:15" ht="12.75">
      <c r="A229" s="98"/>
      <c r="B229" s="37" t="str">
        <f>'Gene Table'!E229</f>
        <v>GC</v>
      </c>
      <c r="C229" s="161" t="s">
        <v>145</v>
      </c>
      <c r="D229" s="162"/>
      <c r="E229" s="162"/>
      <c r="F229" s="162"/>
      <c r="G229" s="162"/>
      <c r="H229" s="162"/>
      <c r="I229" s="162"/>
      <c r="J229" s="162"/>
      <c r="K229" s="162"/>
      <c r="L229" s="162"/>
      <c r="M229" s="162"/>
      <c r="N229" s="163" t="e">
        <f>AVERAGE(Calculations!P230:Y230)</f>
        <v>#DIV/0!</v>
      </c>
      <c r="O229" s="164" t="e">
        <f>STDEV(Calculations!P230:Y230)</f>
        <v>#DIV/0!</v>
      </c>
    </row>
    <row r="230" spans="1:15" ht="12.75">
      <c r="A230" s="98"/>
      <c r="B230" s="37" t="str">
        <f>'Gene Table'!E230</f>
        <v>POT1</v>
      </c>
      <c r="C230" s="161" t="s">
        <v>149</v>
      </c>
      <c r="D230" s="162"/>
      <c r="E230" s="162"/>
      <c r="F230" s="162"/>
      <c r="G230" s="162"/>
      <c r="H230" s="162"/>
      <c r="I230" s="162"/>
      <c r="J230" s="162"/>
      <c r="K230" s="162"/>
      <c r="L230" s="162"/>
      <c r="M230" s="162"/>
      <c r="N230" s="163" t="e">
        <f>AVERAGE(Calculations!P231:Y231)</f>
        <v>#DIV/0!</v>
      </c>
      <c r="O230" s="164" t="e">
        <f>STDEV(Calculations!P231:Y231)</f>
        <v>#DIV/0!</v>
      </c>
    </row>
    <row r="231" spans="1:15" ht="12.75">
      <c r="A231" s="98"/>
      <c r="B231" s="37" t="str">
        <f>'Gene Table'!E231</f>
        <v>IKZF3</v>
      </c>
      <c r="C231" s="161" t="s">
        <v>153</v>
      </c>
      <c r="D231" s="162"/>
      <c r="E231" s="162"/>
      <c r="F231" s="162"/>
      <c r="G231" s="162"/>
      <c r="H231" s="162"/>
      <c r="I231" s="162"/>
      <c r="J231" s="162"/>
      <c r="K231" s="162"/>
      <c r="L231" s="162"/>
      <c r="M231" s="162"/>
      <c r="N231" s="163" t="e">
        <f>AVERAGE(Calculations!P232:Y232)</f>
        <v>#DIV/0!</v>
      </c>
      <c r="O231" s="164" t="e">
        <f>STDEV(Calculations!P232:Y232)</f>
        <v>#DIV/0!</v>
      </c>
    </row>
    <row r="232" spans="1:15" ht="12.75">
      <c r="A232" s="98"/>
      <c r="B232" s="37" t="str">
        <f>'Gene Table'!E232</f>
        <v>FGFR4</v>
      </c>
      <c r="C232" s="161" t="s">
        <v>157</v>
      </c>
      <c r="D232" s="162"/>
      <c r="E232" s="162"/>
      <c r="F232" s="162"/>
      <c r="G232" s="162"/>
      <c r="H232" s="162"/>
      <c r="I232" s="162"/>
      <c r="J232" s="162"/>
      <c r="K232" s="162"/>
      <c r="L232" s="162"/>
      <c r="M232" s="162"/>
      <c r="N232" s="163" t="e">
        <f>AVERAGE(Calculations!P233:Y233)</f>
        <v>#DIV/0!</v>
      </c>
      <c r="O232" s="164" t="e">
        <f>STDEV(Calculations!P233:Y233)</f>
        <v>#DIV/0!</v>
      </c>
    </row>
    <row r="233" spans="1:15" ht="12.75">
      <c r="A233" s="98"/>
      <c r="B233" s="37" t="str">
        <f>'Gene Table'!E233</f>
        <v>ALDH3A1</v>
      </c>
      <c r="C233" s="161" t="s">
        <v>161</v>
      </c>
      <c r="D233" s="162"/>
      <c r="E233" s="162"/>
      <c r="F233" s="162"/>
      <c r="G233" s="162"/>
      <c r="H233" s="162"/>
      <c r="I233" s="162"/>
      <c r="J233" s="162"/>
      <c r="K233" s="162"/>
      <c r="L233" s="162"/>
      <c r="M233" s="162"/>
      <c r="N233" s="163" t="e">
        <f>AVERAGE(Calculations!P234:Y234)</f>
        <v>#DIV/0!</v>
      </c>
      <c r="O233" s="164" t="e">
        <f>STDEV(Calculations!P234:Y234)</f>
        <v>#DIV/0!</v>
      </c>
    </row>
    <row r="234" spans="1:15" ht="12.75">
      <c r="A234" s="98"/>
      <c r="B234" s="37" t="str">
        <f>'Gene Table'!E234</f>
        <v>FANCF</v>
      </c>
      <c r="C234" s="161" t="s">
        <v>165</v>
      </c>
      <c r="D234" s="162"/>
      <c r="E234" s="162"/>
      <c r="F234" s="162"/>
      <c r="G234" s="162"/>
      <c r="H234" s="162"/>
      <c r="I234" s="162"/>
      <c r="J234" s="162"/>
      <c r="K234" s="162"/>
      <c r="L234" s="162"/>
      <c r="M234" s="162"/>
      <c r="N234" s="163" t="e">
        <f>AVERAGE(Calculations!P235:Y235)</f>
        <v>#DIV/0!</v>
      </c>
      <c r="O234" s="164" t="e">
        <f>STDEV(Calculations!P235:Y235)</f>
        <v>#DIV/0!</v>
      </c>
    </row>
    <row r="235" spans="1:15" ht="12.75">
      <c r="A235" s="98"/>
      <c r="B235" s="37" t="str">
        <f>'Gene Table'!E235</f>
        <v>FANCC</v>
      </c>
      <c r="C235" s="161" t="s">
        <v>169</v>
      </c>
      <c r="D235" s="162"/>
      <c r="E235" s="162"/>
      <c r="F235" s="162"/>
      <c r="G235" s="162"/>
      <c r="H235" s="162"/>
      <c r="I235" s="162"/>
      <c r="J235" s="162"/>
      <c r="K235" s="162"/>
      <c r="L235" s="162"/>
      <c r="M235" s="162"/>
      <c r="N235" s="163" t="e">
        <f>AVERAGE(Calculations!P236:Y236)</f>
        <v>#DIV/0!</v>
      </c>
      <c r="O235" s="164" t="e">
        <f>STDEV(Calculations!P236:Y236)</f>
        <v>#DIV/0!</v>
      </c>
    </row>
    <row r="236" spans="1:15" ht="12.75">
      <c r="A236" s="98"/>
      <c r="B236" s="37" t="str">
        <f>'Gene Table'!E236</f>
        <v>ALDH1A1</v>
      </c>
      <c r="C236" s="161" t="s">
        <v>173</v>
      </c>
      <c r="D236" s="162"/>
      <c r="E236" s="162"/>
      <c r="F236" s="162"/>
      <c r="G236" s="162"/>
      <c r="H236" s="162"/>
      <c r="I236" s="162"/>
      <c r="J236" s="162"/>
      <c r="K236" s="162"/>
      <c r="L236" s="162"/>
      <c r="M236" s="162"/>
      <c r="N236" s="163" t="e">
        <f>AVERAGE(Calculations!P237:Y237)</f>
        <v>#DIV/0!</v>
      </c>
      <c r="O236" s="164" t="e">
        <f>STDEV(Calculations!P237:Y237)</f>
        <v>#DIV/0!</v>
      </c>
    </row>
    <row r="237" spans="1:15" ht="12.75">
      <c r="A237" s="98"/>
      <c r="B237" s="37" t="str">
        <f>'Gene Table'!E237</f>
        <v>F5</v>
      </c>
      <c r="C237" s="161" t="s">
        <v>177</v>
      </c>
      <c r="D237" s="162"/>
      <c r="E237" s="162"/>
      <c r="F237" s="162"/>
      <c r="G237" s="162"/>
      <c r="H237" s="162"/>
      <c r="I237" s="162"/>
      <c r="J237" s="162"/>
      <c r="K237" s="162"/>
      <c r="L237" s="162"/>
      <c r="M237" s="162"/>
      <c r="N237" s="163" t="e">
        <f>AVERAGE(Calculations!P238:Y238)</f>
        <v>#DIV/0!</v>
      </c>
      <c r="O237" s="164" t="e">
        <f>STDEV(Calculations!P238:Y238)</f>
        <v>#DIV/0!</v>
      </c>
    </row>
    <row r="238" spans="1:15" ht="12.75">
      <c r="A238" s="98"/>
      <c r="B238" s="37" t="str">
        <f>'Gene Table'!E238</f>
        <v>F2</v>
      </c>
      <c r="C238" s="161" t="s">
        <v>181</v>
      </c>
      <c r="D238" s="162"/>
      <c r="E238" s="162"/>
      <c r="F238" s="162"/>
      <c r="G238" s="162"/>
      <c r="H238" s="162"/>
      <c r="I238" s="162"/>
      <c r="J238" s="162"/>
      <c r="K238" s="162"/>
      <c r="L238" s="162"/>
      <c r="M238" s="162"/>
      <c r="N238" s="163" t="e">
        <f>AVERAGE(Calculations!P239:Y239)</f>
        <v>#DIV/0!</v>
      </c>
      <c r="O238" s="164" t="e">
        <f>STDEV(Calculations!P239:Y239)</f>
        <v>#DIV/0!</v>
      </c>
    </row>
    <row r="239" spans="1:15" ht="12.75">
      <c r="A239" s="98"/>
      <c r="B239" s="37" t="str">
        <f>'Gene Table'!E239</f>
        <v>ERCC3</v>
      </c>
      <c r="C239" s="161" t="s">
        <v>185</v>
      </c>
      <c r="D239" s="162"/>
      <c r="E239" s="162"/>
      <c r="F239" s="162"/>
      <c r="G239" s="162"/>
      <c r="H239" s="162"/>
      <c r="I239" s="162"/>
      <c r="J239" s="162"/>
      <c r="K239" s="162"/>
      <c r="L239" s="162"/>
      <c r="M239" s="162"/>
      <c r="N239" s="163" t="e">
        <f>AVERAGE(Calculations!P240:Y240)</f>
        <v>#DIV/0!</v>
      </c>
      <c r="O239" s="164" t="e">
        <f>STDEV(Calculations!P240:Y240)</f>
        <v>#DIV/0!</v>
      </c>
    </row>
    <row r="240" spans="1:15" ht="12.75">
      <c r="A240" s="98"/>
      <c r="B240" s="37" t="str">
        <f>'Gene Table'!E240</f>
        <v>EGF</v>
      </c>
      <c r="C240" s="161" t="s">
        <v>189</v>
      </c>
      <c r="D240" s="162"/>
      <c r="E240" s="162"/>
      <c r="F240" s="162"/>
      <c r="G240" s="162"/>
      <c r="H240" s="162"/>
      <c r="I240" s="162"/>
      <c r="J240" s="162"/>
      <c r="K240" s="162"/>
      <c r="L240" s="162"/>
      <c r="M240" s="162"/>
      <c r="N240" s="163" t="e">
        <f>AVERAGE(Calculations!P241:Y241)</f>
        <v>#DIV/0!</v>
      </c>
      <c r="O240" s="164" t="e">
        <f>STDEV(Calculations!P241:Y241)</f>
        <v>#DIV/0!</v>
      </c>
    </row>
    <row r="241" spans="1:15" ht="12.75">
      <c r="A241" s="98"/>
      <c r="B241" s="37" t="str">
        <f>'Gene Table'!E241</f>
        <v>DNASE1</v>
      </c>
      <c r="C241" s="161" t="s">
        <v>193</v>
      </c>
      <c r="D241" s="162"/>
      <c r="E241" s="162"/>
      <c r="F241" s="162"/>
      <c r="G241" s="162"/>
      <c r="H241" s="162"/>
      <c r="I241" s="162"/>
      <c r="J241" s="162"/>
      <c r="K241" s="162"/>
      <c r="L241" s="162"/>
      <c r="M241" s="162"/>
      <c r="N241" s="163" t="e">
        <f>AVERAGE(Calculations!P242:Y242)</f>
        <v>#DIV/0!</v>
      </c>
      <c r="O241" s="164" t="e">
        <f>STDEV(Calculations!P242:Y242)</f>
        <v>#DIV/0!</v>
      </c>
    </row>
    <row r="242" spans="1:15" ht="12.75">
      <c r="A242" s="98"/>
      <c r="B242" s="37" t="str">
        <f>'Gene Table'!E242</f>
        <v>DMBT1</v>
      </c>
      <c r="C242" s="161" t="s">
        <v>197</v>
      </c>
      <c r="D242" s="162"/>
      <c r="E242" s="162"/>
      <c r="F242" s="162"/>
      <c r="G242" s="162"/>
      <c r="H242" s="162"/>
      <c r="I242" s="162"/>
      <c r="J242" s="162"/>
      <c r="K242" s="162"/>
      <c r="L242" s="162"/>
      <c r="M242" s="162"/>
      <c r="N242" s="163" t="e">
        <f>AVERAGE(Calculations!P243:Y243)</f>
        <v>#DIV/0!</v>
      </c>
      <c r="O242" s="164" t="e">
        <f>STDEV(Calculations!P243:Y243)</f>
        <v>#DIV/0!</v>
      </c>
    </row>
    <row r="243" spans="1:15" ht="12.75">
      <c r="A243" s="98"/>
      <c r="B243" s="37" t="str">
        <f>'Gene Table'!E243</f>
        <v>DHFR</v>
      </c>
      <c r="C243" s="161" t="s">
        <v>201</v>
      </c>
      <c r="D243" s="162"/>
      <c r="E243" s="162"/>
      <c r="F243" s="162"/>
      <c r="G243" s="162"/>
      <c r="H243" s="162"/>
      <c r="I243" s="162"/>
      <c r="J243" s="162"/>
      <c r="K243" s="162"/>
      <c r="L243" s="162"/>
      <c r="M243" s="162"/>
      <c r="N243" s="163" t="e">
        <f>AVERAGE(Calculations!P244:Y244)</f>
        <v>#DIV/0!</v>
      </c>
      <c r="O243" s="164" t="e">
        <f>STDEV(Calculations!P244:Y244)</f>
        <v>#DIV/0!</v>
      </c>
    </row>
    <row r="244" spans="1:15" ht="12.75">
      <c r="A244" s="98"/>
      <c r="B244" s="37" t="str">
        <f>'Gene Table'!E244</f>
        <v>ACE</v>
      </c>
      <c r="C244" s="161" t="s">
        <v>205</v>
      </c>
      <c r="D244" s="162"/>
      <c r="E244" s="162"/>
      <c r="F244" s="162"/>
      <c r="G244" s="162"/>
      <c r="H244" s="162"/>
      <c r="I244" s="162"/>
      <c r="J244" s="162"/>
      <c r="K244" s="162"/>
      <c r="L244" s="162"/>
      <c r="M244" s="162"/>
      <c r="N244" s="163" t="e">
        <f>AVERAGE(Calculations!P245:Y245)</f>
        <v>#DIV/0!</v>
      </c>
      <c r="O244" s="164" t="e">
        <f>STDEV(Calculations!P245:Y245)</f>
        <v>#DIV/0!</v>
      </c>
    </row>
    <row r="245" spans="1:15" ht="12.75">
      <c r="A245" s="98"/>
      <c r="B245" s="37" t="str">
        <f>'Gene Table'!E245</f>
        <v>ADRB2</v>
      </c>
      <c r="C245" s="161" t="s">
        <v>209</v>
      </c>
      <c r="D245" s="162"/>
      <c r="E245" s="162"/>
      <c r="F245" s="162"/>
      <c r="G245" s="162"/>
      <c r="H245" s="162"/>
      <c r="I245" s="162"/>
      <c r="J245" s="162"/>
      <c r="K245" s="162"/>
      <c r="L245" s="162"/>
      <c r="M245" s="162"/>
      <c r="N245" s="163" t="e">
        <f>AVERAGE(Calculations!P246:Y246)</f>
        <v>#DIV/0!</v>
      </c>
      <c r="O245" s="164" t="e">
        <f>STDEV(Calculations!P246:Y246)</f>
        <v>#DIV/0!</v>
      </c>
    </row>
    <row r="246" spans="1:15" ht="12.75">
      <c r="A246" s="98"/>
      <c r="B246" s="37" t="str">
        <f>'Gene Table'!E246</f>
        <v>CTNNB1</v>
      </c>
      <c r="C246" s="161" t="s">
        <v>213</v>
      </c>
      <c r="D246" s="162"/>
      <c r="E246" s="162"/>
      <c r="F246" s="162"/>
      <c r="G246" s="162"/>
      <c r="H246" s="162"/>
      <c r="I246" s="162"/>
      <c r="J246" s="162"/>
      <c r="K246" s="162"/>
      <c r="L246" s="162"/>
      <c r="M246" s="162"/>
      <c r="N246" s="163" t="e">
        <f>AVERAGE(Calculations!P247:Y247)</f>
        <v>#DIV/0!</v>
      </c>
      <c r="O246" s="164" t="e">
        <f>STDEV(Calculations!P247:Y247)</f>
        <v>#DIV/0!</v>
      </c>
    </row>
    <row r="247" spans="1:15" ht="12.75">
      <c r="A247" s="98"/>
      <c r="B247" s="37" t="str">
        <f>'Gene Table'!E247</f>
        <v>CREBBP</v>
      </c>
      <c r="C247" s="161" t="s">
        <v>217</v>
      </c>
      <c r="D247" s="162"/>
      <c r="E247" s="162"/>
      <c r="F247" s="162"/>
      <c r="G247" s="162"/>
      <c r="H247" s="162"/>
      <c r="I247" s="162"/>
      <c r="J247" s="162"/>
      <c r="K247" s="162"/>
      <c r="L247" s="162"/>
      <c r="M247" s="162"/>
      <c r="N247" s="163" t="e">
        <f>AVERAGE(Calculations!P248:Y248)</f>
        <v>#DIV/0!</v>
      </c>
      <c r="O247" s="164" t="e">
        <f>STDEV(Calculations!P248:Y248)</f>
        <v>#DIV/0!</v>
      </c>
    </row>
    <row r="248" spans="1:15" ht="12.75">
      <c r="A248" s="98"/>
      <c r="B248" s="37" t="str">
        <f>'Gene Table'!E248</f>
        <v>CCR5</v>
      </c>
      <c r="C248" s="161" t="s">
        <v>221</v>
      </c>
      <c r="D248" s="162"/>
      <c r="E248" s="162"/>
      <c r="F248" s="162"/>
      <c r="G248" s="162"/>
      <c r="H248" s="162"/>
      <c r="I248" s="162"/>
      <c r="J248" s="162"/>
      <c r="K248" s="162"/>
      <c r="L248" s="162"/>
      <c r="M248" s="162"/>
      <c r="N248" s="163" t="e">
        <f>AVERAGE(Calculations!P249:Y249)</f>
        <v>#DIV/0!</v>
      </c>
      <c r="O248" s="164" t="e">
        <f>STDEV(Calculations!P249:Y249)</f>
        <v>#DIV/0!</v>
      </c>
    </row>
    <row r="249" spans="1:15" ht="12.75">
      <c r="A249" s="98"/>
      <c r="B249" s="37" t="str">
        <f>'Gene Table'!E249</f>
        <v>AKAP13</v>
      </c>
      <c r="C249" s="161" t="s">
        <v>225</v>
      </c>
      <c r="D249" s="162"/>
      <c r="E249" s="162"/>
      <c r="F249" s="162"/>
      <c r="G249" s="162"/>
      <c r="H249" s="162"/>
      <c r="I249" s="162"/>
      <c r="J249" s="162"/>
      <c r="K249" s="162"/>
      <c r="L249" s="162"/>
      <c r="M249" s="162"/>
      <c r="N249" s="163" t="e">
        <f>AVERAGE(Calculations!P250:Y250)</f>
        <v>#DIV/0!</v>
      </c>
      <c r="O249" s="164" t="e">
        <f>STDEV(Calculations!P250:Y250)</f>
        <v>#DIV/0!</v>
      </c>
    </row>
    <row r="250" spans="1:15" ht="12.75">
      <c r="A250" s="98"/>
      <c r="B250" s="37" t="str">
        <f>'Gene Table'!E250</f>
        <v>RASSF1</v>
      </c>
      <c r="C250" s="161" t="s">
        <v>229</v>
      </c>
      <c r="D250" s="162"/>
      <c r="E250" s="162"/>
      <c r="F250" s="162"/>
      <c r="G250" s="162"/>
      <c r="H250" s="162"/>
      <c r="I250" s="162"/>
      <c r="J250" s="162"/>
      <c r="K250" s="162"/>
      <c r="L250" s="162"/>
      <c r="M250" s="162"/>
      <c r="N250" s="163" t="e">
        <f>AVERAGE(Calculations!P251:Y251)</f>
        <v>#DIV/0!</v>
      </c>
      <c r="O250" s="164" t="e">
        <f>STDEV(Calculations!P251:Y251)</f>
        <v>#DIV/0!</v>
      </c>
    </row>
    <row r="251" spans="1:15" ht="12.75">
      <c r="A251" s="98"/>
      <c r="B251" s="37" t="str">
        <f>'Gene Table'!E251</f>
        <v>PPARGC1A</v>
      </c>
      <c r="C251" s="161" t="s">
        <v>233</v>
      </c>
      <c r="D251" s="162"/>
      <c r="E251" s="162"/>
      <c r="F251" s="162"/>
      <c r="G251" s="162"/>
      <c r="H251" s="162"/>
      <c r="I251" s="162"/>
      <c r="J251" s="162"/>
      <c r="K251" s="162"/>
      <c r="L251" s="162"/>
      <c r="M251" s="162"/>
      <c r="N251" s="163" t="e">
        <f>AVERAGE(Calculations!P252:Y252)</f>
        <v>#DIV/0!</v>
      </c>
      <c r="O251" s="164" t="e">
        <f>STDEV(Calculations!P252:Y252)</f>
        <v>#DIV/0!</v>
      </c>
    </row>
    <row r="252" spans="1:15" ht="12.75">
      <c r="A252" s="98"/>
      <c r="B252" s="37" t="str">
        <f>'Gene Table'!E252</f>
        <v>CARM1</v>
      </c>
      <c r="C252" s="161" t="s">
        <v>237</v>
      </c>
      <c r="D252" s="162"/>
      <c r="E252" s="162"/>
      <c r="F252" s="162"/>
      <c r="G252" s="162"/>
      <c r="H252" s="162"/>
      <c r="I252" s="162"/>
      <c r="J252" s="162"/>
      <c r="K252" s="162"/>
      <c r="L252" s="162"/>
      <c r="M252" s="162"/>
      <c r="N252" s="163" t="e">
        <f>AVERAGE(Calculations!P253:Y253)</f>
        <v>#DIV/0!</v>
      </c>
      <c r="O252" s="164" t="e">
        <f>STDEV(Calculations!P253:Y253)</f>
        <v>#DIV/0!</v>
      </c>
    </row>
    <row r="253" spans="1:15" ht="12.75">
      <c r="A253" s="98"/>
      <c r="B253" s="37" t="str">
        <f>'Gene Table'!E253</f>
        <v>CDK6</v>
      </c>
      <c r="C253" s="161" t="s">
        <v>241</v>
      </c>
      <c r="D253" s="162"/>
      <c r="E253" s="162"/>
      <c r="F253" s="162"/>
      <c r="G253" s="162"/>
      <c r="H253" s="162"/>
      <c r="I253" s="162"/>
      <c r="J253" s="162"/>
      <c r="K253" s="162"/>
      <c r="L253" s="162"/>
      <c r="M253" s="162"/>
      <c r="N253" s="163" t="e">
        <f>AVERAGE(Calculations!P254:Y254)</f>
        <v>#DIV/0!</v>
      </c>
      <c r="O253" s="164" t="e">
        <f>STDEV(Calculations!P254:Y254)</f>
        <v>#DIV/0!</v>
      </c>
    </row>
    <row r="254" spans="1:15" ht="12.75">
      <c r="A254" s="98"/>
      <c r="B254" s="37" t="str">
        <f>'Gene Table'!E254</f>
        <v>TP73</v>
      </c>
      <c r="C254" s="161" t="s">
        <v>245</v>
      </c>
      <c r="D254" s="162"/>
      <c r="E254" s="162"/>
      <c r="F254" s="162"/>
      <c r="G254" s="162"/>
      <c r="H254" s="162"/>
      <c r="I254" s="162"/>
      <c r="J254" s="162"/>
      <c r="K254" s="162"/>
      <c r="L254" s="162"/>
      <c r="M254" s="162"/>
      <c r="N254" s="163" t="e">
        <f>AVERAGE(Calculations!P255:Y255)</f>
        <v>#DIV/0!</v>
      </c>
      <c r="O254" s="164" t="e">
        <f>STDEV(Calculations!P255:Y255)</f>
        <v>#DIV/0!</v>
      </c>
    </row>
    <row r="255" spans="1:15" ht="12.75">
      <c r="A255" s="98"/>
      <c r="B255" s="37" t="str">
        <f>'Gene Table'!E255</f>
        <v>NEUROD2</v>
      </c>
      <c r="C255" s="161" t="s">
        <v>249</v>
      </c>
      <c r="D255" s="162"/>
      <c r="E255" s="162"/>
      <c r="F255" s="162"/>
      <c r="G255" s="162"/>
      <c r="H255" s="162"/>
      <c r="I255" s="162"/>
      <c r="J255" s="162"/>
      <c r="K255" s="162"/>
      <c r="L255" s="162"/>
      <c r="M255" s="162"/>
      <c r="N255" s="163" t="e">
        <f>AVERAGE(Calculations!P256:Y256)</f>
        <v>#DIV/0!</v>
      </c>
      <c r="O255" s="164" t="e">
        <f>STDEV(Calculations!P256:Y256)</f>
        <v>#DIV/0!</v>
      </c>
    </row>
    <row r="256" spans="1:15" ht="12.75">
      <c r="A256" s="98"/>
      <c r="B256" s="37" t="str">
        <f>'Gene Table'!E256</f>
        <v>LUM</v>
      </c>
      <c r="C256" s="161" t="s">
        <v>253</v>
      </c>
      <c r="D256" s="162"/>
      <c r="E256" s="162"/>
      <c r="F256" s="162"/>
      <c r="G256" s="162"/>
      <c r="H256" s="162"/>
      <c r="I256" s="162"/>
      <c r="J256" s="162"/>
      <c r="K256" s="162"/>
      <c r="L256" s="162"/>
      <c r="M256" s="162"/>
      <c r="N256" s="163" t="e">
        <f>AVERAGE(Calculations!P257:Y257)</f>
        <v>#DIV/0!</v>
      </c>
      <c r="O256" s="164" t="e">
        <f>STDEV(Calculations!P257:Y257)</f>
        <v>#DIV/0!</v>
      </c>
    </row>
    <row r="257" spans="1:15" ht="12.75">
      <c r="A257" s="98"/>
      <c r="B257" s="37" t="str">
        <f>'Gene Table'!E257</f>
        <v>GHSR</v>
      </c>
      <c r="C257" s="161" t="s">
        <v>257</v>
      </c>
      <c r="D257" s="162"/>
      <c r="E257" s="162"/>
      <c r="F257" s="162"/>
      <c r="G257" s="162"/>
      <c r="H257" s="162"/>
      <c r="I257" s="162"/>
      <c r="J257" s="162"/>
      <c r="K257" s="162"/>
      <c r="L257" s="162"/>
      <c r="M257" s="162"/>
      <c r="N257" s="163" t="e">
        <f>AVERAGE(Calculations!P258:Y258)</f>
        <v>#DIV/0!</v>
      </c>
      <c r="O257" s="164" t="e">
        <f>STDEV(Calculations!P258:Y258)</f>
        <v>#DIV/0!</v>
      </c>
    </row>
    <row r="258" spans="1:15" ht="12.75">
      <c r="A258" s="98"/>
      <c r="B258" s="37" t="str">
        <f>'Gene Table'!E258</f>
        <v>GHRHR</v>
      </c>
      <c r="C258" s="161" t="s">
        <v>261</v>
      </c>
      <c r="D258" s="162"/>
      <c r="E258" s="162"/>
      <c r="F258" s="162"/>
      <c r="G258" s="162"/>
      <c r="H258" s="162"/>
      <c r="I258" s="162"/>
      <c r="J258" s="162"/>
      <c r="K258" s="162"/>
      <c r="L258" s="162"/>
      <c r="M258" s="162"/>
      <c r="N258" s="163" t="e">
        <f>AVERAGE(Calculations!P259:Y259)</f>
        <v>#DIV/0!</v>
      </c>
      <c r="O258" s="164" t="e">
        <f>STDEV(Calculations!P259:Y259)</f>
        <v>#DIV/0!</v>
      </c>
    </row>
    <row r="259" spans="1:15" ht="12.75">
      <c r="A259" s="98"/>
      <c r="B259" s="37" t="str">
        <f>'Gene Table'!E259</f>
        <v>ABCC4</v>
      </c>
      <c r="C259" s="161" t="s">
        <v>265</v>
      </c>
      <c r="D259" s="162"/>
      <c r="E259" s="162"/>
      <c r="F259" s="162"/>
      <c r="G259" s="162"/>
      <c r="H259" s="162"/>
      <c r="I259" s="162"/>
      <c r="J259" s="162"/>
      <c r="K259" s="162"/>
      <c r="L259" s="162"/>
      <c r="M259" s="162"/>
      <c r="N259" s="163" t="e">
        <f>AVERAGE(Calculations!P260:Y260)</f>
        <v>#DIV/0!</v>
      </c>
      <c r="O259" s="164" t="e">
        <f>STDEV(Calculations!P260:Y260)</f>
        <v>#DIV/0!</v>
      </c>
    </row>
    <row r="260" spans="1:15" ht="12.75">
      <c r="A260" s="98"/>
      <c r="B260" s="37" t="str">
        <f>'Gene Table'!E260</f>
        <v>FGFR1</v>
      </c>
      <c r="C260" s="161" t="s">
        <v>269</v>
      </c>
      <c r="D260" s="162"/>
      <c r="E260" s="162"/>
      <c r="F260" s="162"/>
      <c r="G260" s="162"/>
      <c r="H260" s="162"/>
      <c r="I260" s="162"/>
      <c r="J260" s="162"/>
      <c r="K260" s="162"/>
      <c r="L260" s="162"/>
      <c r="M260" s="162"/>
      <c r="N260" s="163" t="e">
        <f>AVERAGE(Calculations!P261:Y261)</f>
        <v>#DIV/0!</v>
      </c>
      <c r="O260" s="164" t="e">
        <f>STDEV(Calculations!P261:Y261)</f>
        <v>#DIV/0!</v>
      </c>
    </row>
    <row r="261" spans="1:15" ht="12.75">
      <c r="A261" s="98"/>
      <c r="B261" s="37" t="str">
        <f>'Gene Table'!E261</f>
        <v>EXO1</v>
      </c>
      <c r="C261" s="161" t="s">
        <v>273</v>
      </c>
      <c r="D261" s="162"/>
      <c r="E261" s="162"/>
      <c r="F261" s="162"/>
      <c r="G261" s="162"/>
      <c r="H261" s="162"/>
      <c r="I261" s="162"/>
      <c r="J261" s="162"/>
      <c r="K261" s="162"/>
      <c r="L261" s="162"/>
      <c r="M261" s="162"/>
      <c r="N261" s="163" t="e">
        <f>AVERAGE(Calculations!P262:Y262)</f>
        <v>#DIV/0!</v>
      </c>
      <c r="O261" s="164" t="e">
        <f>STDEV(Calculations!P262:Y262)</f>
        <v>#DIV/0!</v>
      </c>
    </row>
    <row r="262" spans="1:15" ht="12.75">
      <c r="A262" s="98"/>
      <c r="B262" s="37" t="str">
        <f>'Gene Table'!E262</f>
        <v>SLC6A4</v>
      </c>
      <c r="C262" s="161" t="s">
        <v>277</v>
      </c>
      <c r="D262" s="162"/>
      <c r="E262" s="162"/>
      <c r="F262" s="162"/>
      <c r="G262" s="162"/>
      <c r="H262" s="162"/>
      <c r="I262" s="162"/>
      <c r="J262" s="162"/>
      <c r="K262" s="162"/>
      <c r="L262" s="162"/>
      <c r="M262" s="162"/>
      <c r="N262" s="163" t="e">
        <f>AVERAGE(Calculations!P263:Y263)</f>
        <v>#DIV/0!</v>
      </c>
      <c r="O262" s="164" t="e">
        <f>STDEV(Calculations!P263:Y263)</f>
        <v>#DIV/0!</v>
      </c>
    </row>
    <row r="263" spans="1:15" ht="12.75">
      <c r="A263" s="98"/>
      <c r="B263" s="37" t="str">
        <f>'Gene Table'!E263</f>
        <v>DMTF1</v>
      </c>
      <c r="C263" s="161" t="s">
        <v>281</v>
      </c>
      <c r="D263" s="162"/>
      <c r="E263" s="162"/>
      <c r="F263" s="162"/>
      <c r="G263" s="162"/>
      <c r="H263" s="162"/>
      <c r="I263" s="162"/>
      <c r="J263" s="162"/>
      <c r="K263" s="162"/>
      <c r="L263" s="162"/>
      <c r="M263" s="162"/>
      <c r="N263" s="163" t="e">
        <f>AVERAGE(Calculations!P264:Y264)</f>
        <v>#DIV/0!</v>
      </c>
      <c r="O263" s="164" t="e">
        <f>STDEV(Calculations!P264:Y264)</f>
        <v>#DIV/0!</v>
      </c>
    </row>
    <row r="264" spans="1:15" ht="12.75">
      <c r="A264" s="98"/>
      <c r="B264" s="37" t="str">
        <f>'Gene Table'!E264</f>
        <v>CDC34</v>
      </c>
      <c r="C264" s="161" t="s">
        <v>285</v>
      </c>
      <c r="D264" s="162"/>
      <c r="E264" s="162"/>
      <c r="F264" s="162"/>
      <c r="G264" s="162"/>
      <c r="H264" s="162"/>
      <c r="I264" s="162"/>
      <c r="J264" s="162"/>
      <c r="K264" s="162"/>
      <c r="L264" s="162"/>
      <c r="M264" s="162"/>
      <c r="N264" s="163" t="e">
        <f>AVERAGE(Calculations!P265:Y265)</f>
        <v>#DIV/0!</v>
      </c>
      <c r="O264" s="164" t="e">
        <f>STDEV(Calculations!P265:Y265)</f>
        <v>#DIV/0!</v>
      </c>
    </row>
    <row r="265" spans="1:15" ht="12.75">
      <c r="A265" s="98"/>
      <c r="B265" s="37" t="str">
        <f>'Gene Table'!E265</f>
        <v>CDC25A</v>
      </c>
      <c r="C265" s="161" t="s">
        <v>289</v>
      </c>
      <c r="D265" s="162"/>
      <c r="E265" s="162"/>
      <c r="F265" s="162"/>
      <c r="G265" s="162"/>
      <c r="H265" s="162"/>
      <c r="I265" s="162"/>
      <c r="J265" s="162"/>
      <c r="K265" s="162"/>
      <c r="L265" s="162"/>
      <c r="M265" s="162"/>
      <c r="N265" s="163" t="e">
        <f>AVERAGE(Calculations!P266:Y266)</f>
        <v>#DIV/0!</v>
      </c>
      <c r="O265" s="164" t="e">
        <f>STDEV(Calculations!P266:Y266)</f>
        <v>#DIV/0!</v>
      </c>
    </row>
    <row r="266" spans="1:15" ht="12.75">
      <c r="A266" s="98"/>
      <c r="B266" s="37" t="str">
        <f>'Gene Table'!E266</f>
        <v>CDC20</v>
      </c>
      <c r="C266" s="161" t="s">
        <v>293</v>
      </c>
      <c r="D266" s="162"/>
      <c r="E266" s="162"/>
      <c r="F266" s="162"/>
      <c r="G266" s="162"/>
      <c r="H266" s="162"/>
      <c r="I266" s="162"/>
      <c r="J266" s="162"/>
      <c r="K266" s="162"/>
      <c r="L266" s="162"/>
      <c r="M266" s="162"/>
      <c r="N266" s="163" t="e">
        <f>AVERAGE(Calculations!P267:Y267)</f>
        <v>#DIV/0!</v>
      </c>
      <c r="O266" s="164" t="e">
        <f>STDEV(Calculations!P267:Y267)</f>
        <v>#DIV/0!</v>
      </c>
    </row>
    <row r="267" spans="1:15" ht="12.75">
      <c r="A267" s="98"/>
      <c r="B267" s="37" t="str">
        <f>'Gene Table'!E267</f>
        <v>SETDB1</v>
      </c>
      <c r="C267" s="161" t="s">
        <v>297</v>
      </c>
      <c r="D267" s="162"/>
      <c r="E267" s="162"/>
      <c r="F267" s="162"/>
      <c r="G267" s="162"/>
      <c r="H267" s="162"/>
      <c r="I267" s="162"/>
      <c r="J267" s="162"/>
      <c r="K267" s="162"/>
      <c r="L267" s="162"/>
      <c r="M267" s="162"/>
      <c r="N267" s="163" t="e">
        <f>AVERAGE(Calculations!P268:Y268)</f>
        <v>#DIV/0!</v>
      </c>
      <c r="O267" s="164" t="e">
        <f>STDEV(Calculations!P268:Y268)</f>
        <v>#DIV/0!</v>
      </c>
    </row>
    <row r="268" spans="1:15" ht="12.75">
      <c r="A268" s="98"/>
      <c r="B268" s="37" t="str">
        <f>'Gene Table'!E268</f>
        <v>EPM2AIP1</v>
      </c>
      <c r="C268" s="161" t="s">
        <v>301</v>
      </c>
      <c r="D268" s="162"/>
      <c r="E268" s="162"/>
      <c r="F268" s="162"/>
      <c r="G268" s="162"/>
      <c r="H268" s="162"/>
      <c r="I268" s="162"/>
      <c r="J268" s="162"/>
      <c r="K268" s="162"/>
      <c r="L268" s="162"/>
      <c r="M268" s="162"/>
      <c r="N268" s="163" t="e">
        <f>AVERAGE(Calculations!P269:Y269)</f>
        <v>#DIV/0!</v>
      </c>
      <c r="O268" s="164" t="e">
        <f>STDEV(Calculations!P269:Y269)</f>
        <v>#DIV/0!</v>
      </c>
    </row>
    <row r="269" spans="1:15" ht="12.75">
      <c r="A269" s="98"/>
      <c r="B269" s="37" t="str">
        <f>'Gene Table'!E269</f>
        <v>ELMO1</v>
      </c>
      <c r="C269" s="161" t="s">
        <v>305</v>
      </c>
      <c r="D269" s="162"/>
      <c r="E269" s="162"/>
      <c r="F269" s="162"/>
      <c r="G269" s="162"/>
      <c r="H269" s="162"/>
      <c r="I269" s="162"/>
      <c r="J269" s="162"/>
      <c r="K269" s="162"/>
      <c r="L269" s="162"/>
      <c r="M269" s="162"/>
      <c r="N269" s="163" t="e">
        <f>AVERAGE(Calculations!P270:Y270)</f>
        <v>#DIV/0!</v>
      </c>
      <c r="O269" s="164" t="e">
        <f>STDEV(Calculations!P270:Y270)</f>
        <v>#DIV/0!</v>
      </c>
    </row>
    <row r="270" spans="1:15" ht="12.75">
      <c r="A270" s="98"/>
      <c r="B270" s="37" t="str">
        <f>'Gene Table'!E270</f>
        <v>CDC2</v>
      </c>
      <c r="C270" s="161" t="s">
        <v>309</v>
      </c>
      <c r="D270" s="162"/>
      <c r="E270" s="162"/>
      <c r="F270" s="162"/>
      <c r="G270" s="162"/>
      <c r="H270" s="162"/>
      <c r="I270" s="162"/>
      <c r="J270" s="162"/>
      <c r="K270" s="162"/>
      <c r="L270" s="162"/>
      <c r="M270" s="162"/>
      <c r="N270" s="163" t="e">
        <f>AVERAGE(Calculations!P271:Y271)</f>
        <v>#DIV/0!</v>
      </c>
      <c r="O270" s="164" t="e">
        <f>STDEV(Calculations!P271:Y271)</f>
        <v>#DIV/0!</v>
      </c>
    </row>
    <row r="271" spans="1:15" ht="12.75">
      <c r="A271" s="98"/>
      <c r="B271" s="37" t="str">
        <f>'Gene Table'!E271</f>
        <v>SPOCK2</v>
      </c>
      <c r="C271" s="161" t="s">
        <v>313</v>
      </c>
      <c r="D271" s="162"/>
      <c r="E271" s="162"/>
      <c r="F271" s="162"/>
      <c r="G271" s="162"/>
      <c r="H271" s="162"/>
      <c r="I271" s="162"/>
      <c r="J271" s="162"/>
      <c r="K271" s="162"/>
      <c r="L271" s="162"/>
      <c r="M271" s="162"/>
      <c r="N271" s="163" t="e">
        <f>AVERAGE(Calculations!P272:Y272)</f>
        <v>#DIV/0!</v>
      </c>
      <c r="O271" s="164" t="e">
        <f>STDEV(Calculations!P272:Y272)</f>
        <v>#DIV/0!</v>
      </c>
    </row>
    <row r="272" spans="1:15" ht="12.75">
      <c r="A272" s="98"/>
      <c r="B272" s="37" t="str">
        <f>'Gene Table'!E272</f>
        <v>ESPL1</v>
      </c>
      <c r="C272" s="161" t="s">
        <v>317</v>
      </c>
      <c r="D272" s="162"/>
      <c r="E272" s="162"/>
      <c r="F272" s="162"/>
      <c r="G272" s="162"/>
      <c r="H272" s="162"/>
      <c r="I272" s="162"/>
      <c r="J272" s="162"/>
      <c r="K272" s="162"/>
      <c r="L272" s="162"/>
      <c r="M272" s="162"/>
      <c r="N272" s="163" t="e">
        <f>AVERAGE(Calculations!P273:Y273)</f>
        <v>#DIV/0!</v>
      </c>
      <c r="O272" s="164" t="e">
        <f>STDEV(Calculations!P273:Y273)</f>
        <v>#DIV/0!</v>
      </c>
    </row>
    <row r="273" spans="1:15" ht="12.75">
      <c r="A273" s="98"/>
      <c r="B273" s="37" t="str">
        <f>'Gene Table'!E273</f>
        <v>KLK4</v>
      </c>
      <c r="C273" s="161" t="s">
        <v>321</v>
      </c>
      <c r="D273" s="162"/>
      <c r="E273" s="162"/>
      <c r="F273" s="162"/>
      <c r="G273" s="162"/>
      <c r="H273" s="162"/>
      <c r="I273" s="162"/>
      <c r="J273" s="162"/>
      <c r="K273" s="162"/>
      <c r="L273" s="162"/>
      <c r="M273" s="162"/>
      <c r="N273" s="163" t="e">
        <f>AVERAGE(Calculations!P274:Y274)</f>
        <v>#DIV/0!</v>
      </c>
      <c r="O273" s="164" t="e">
        <f>STDEV(Calculations!P274:Y274)</f>
        <v>#DIV/0!</v>
      </c>
    </row>
    <row r="274" spans="1:15" ht="12.75">
      <c r="A274" s="98"/>
      <c r="B274" s="37" t="str">
        <f>'Gene Table'!E274</f>
        <v>SLC4A7</v>
      </c>
      <c r="C274" s="161" t="s">
        <v>325</v>
      </c>
      <c r="D274" s="162"/>
      <c r="E274" s="162"/>
      <c r="F274" s="162"/>
      <c r="G274" s="162"/>
      <c r="H274" s="162"/>
      <c r="I274" s="162"/>
      <c r="J274" s="162"/>
      <c r="K274" s="162"/>
      <c r="L274" s="162"/>
      <c r="M274" s="162"/>
      <c r="N274" s="163" t="e">
        <f>AVERAGE(Calculations!P275:Y275)</f>
        <v>#DIV/0!</v>
      </c>
      <c r="O274" s="164" t="e">
        <f>STDEV(Calculations!P275:Y275)</f>
        <v>#DIV/0!</v>
      </c>
    </row>
    <row r="275" spans="1:15" ht="12.75">
      <c r="A275" s="98"/>
      <c r="B275" s="37" t="str">
        <f>'Gene Table'!E275</f>
        <v>TBX4</v>
      </c>
      <c r="C275" s="161" t="s">
        <v>329</v>
      </c>
      <c r="D275" s="162"/>
      <c r="E275" s="162"/>
      <c r="F275" s="162"/>
      <c r="G275" s="162"/>
      <c r="H275" s="162"/>
      <c r="I275" s="162"/>
      <c r="J275" s="162"/>
      <c r="K275" s="162"/>
      <c r="L275" s="162"/>
      <c r="M275" s="162"/>
      <c r="N275" s="163" t="e">
        <f>AVERAGE(Calculations!P276:Y276)</f>
        <v>#DIV/0!</v>
      </c>
      <c r="O275" s="164" t="e">
        <f>STDEV(Calculations!P276:Y276)</f>
        <v>#DIV/0!</v>
      </c>
    </row>
    <row r="276" spans="1:15" ht="12.75">
      <c r="A276" s="98"/>
      <c r="B276" s="37" t="str">
        <f>'Gene Table'!E276</f>
        <v>ROCK2</v>
      </c>
      <c r="C276" s="161" t="s">
        <v>333</v>
      </c>
      <c r="D276" s="162"/>
      <c r="E276" s="162"/>
      <c r="F276" s="162"/>
      <c r="G276" s="162"/>
      <c r="H276" s="162"/>
      <c r="I276" s="162"/>
      <c r="J276" s="162"/>
      <c r="K276" s="162"/>
      <c r="L276" s="162"/>
      <c r="M276" s="162"/>
      <c r="N276" s="163" t="e">
        <f>AVERAGE(Calculations!P277:Y277)</f>
        <v>#DIV/0!</v>
      </c>
      <c r="O276" s="164" t="e">
        <f>STDEV(Calculations!P277:Y277)</f>
        <v>#DIV/0!</v>
      </c>
    </row>
    <row r="277" spans="1:15" ht="12.75">
      <c r="A277" s="98"/>
      <c r="B277" s="37" t="str">
        <f>'Gene Table'!E277</f>
        <v>C1orf38</v>
      </c>
      <c r="C277" s="161" t="s">
        <v>337</v>
      </c>
      <c r="D277" s="162"/>
      <c r="E277" s="162"/>
      <c r="F277" s="162"/>
      <c r="G277" s="162"/>
      <c r="H277" s="162"/>
      <c r="I277" s="162"/>
      <c r="J277" s="162"/>
      <c r="K277" s="162"/>
      <c r="L277" s="162"/>
      <c r="M277" s="162"/>
      <c r="N277" s="163" t="e">
        <f>AVERAGE(Calculations!P278:Y278)</f>
        <v>#DIV/0!</v>
      </c>
      <c r="O277" s="164" t="e">
        <f>STDEV(Calculations!P278:Y278)</f>
        <v>#DIV/0!</v>
      </c>
    </row>
    <row r="278" spans="1:15" ht="12.75">
      <c r="A278" s="98"/>
      <c r="B278" s="37" t="str">
        <f>'Gene Table'!E278</f>
        <v>CHST3</v>
      </c>
      <c r="C278" s="161" t="s">
        <v>341</v>
      </c>
      <c r="D278" s="162"/>
      <c r="E278" s="162"/>
      <c r="F278" s="162"/>
      <c r="G278" s="162"/>
      <c r="H278" s="162"/>
      <c r="I278" s="162"/>
      <c r="J278" s="162"/>
      <c r="K278" s="162"/>
      <c r="L278" s="162"/>
      <c r="M278" s="162"/>
      <c r="N278" s="163" t="e">
        <f>AVERAGE(Calculations!P279:Y279)</f>
        <v>#DIV/0!</v>
      </c>
      <c r="O278" s="164" t="e">
        <f>STDEV(Calculations!P279:Y279)</f>
        <v>#DIV/0!</v>
      </c>
    </row>
    <row r="279" spans="1:15" ht="12.75">
      <c r="A279" s="98"/>
      <c r="B279" s="37" t="str">
        <f>'Gene Table'!E279</f>
        <v>HGDC</v>
      </c>
      <c r="C279" s="161" t="s">
        <v>345</v>
      </c>
      <c r="D279" s="162"/>
      <c r="E279" s="162"/>
      <c r="F279" s="162"/>
      <c r="G279" s="162"/>
      <c r="H279" s="162"/>
      <c r="I279" s="162"/>
      <c r="J279" s="162"/>
      <c r="K279" s="162"/>
      <c r="L279" s="162"/>
      <c r="M279" s="162"/>
      <c r="N279" s="163" t="e">
        <f>AVERAGE(Calculations!P280:Y280)</f>
        <v>#DIV/0!</v>
      </c>
      <c r="O279" s="164" t="e">
        <f>STDEV(Calculations!P280:Y280)</f>
        <v>#DIV/0!</v>
      </c>
    </row>
    <row r="280" spans="1:15" ht="12.75">
      <c r="A280" s="98"/>
      <c r="B280" s="37" t="str">
        <f>'Gene Table'!E280</f>
        <v>HGDC</v>
      </c>
      <c r="C280" s="161" t="s">
        <v>347</v>
      </c>
      <c r="D280" s="162"/>
      <c r="E280" s="162"/>
      <c r="F280" s="162"/>
      <c r="G280" s="162"/>
      <c r="H280" s="162"/>
      <c r="I280" s="162"/>
      <c r="J280" s="162"/>
      <c r="K280" s="162"/>
      <c r="L280" s="162"/>
      <c r="M280" s="162"/>
      <c r="N280" s="163" t="e">
        <f>AVERAGE(Calculations!P281:Y281)</f>
        <v>#DIV/0!</v>
      </c>
      <c r="O280" s="164" t="e">
        <f>STDEV(Calculations!P281:Y281)</f>
        <v>#DIV/0!</v>
      </c>
    </row>
    <row r="281" spans="1:15" ht="12.75">
      <c r="A281" s="98"/>
      <c r="B281" s="37" t="str">
        <f>'Gene Table'!E281</f>
        <v>GAPDH</v>
      </c>
      <c r="C281" s="161" t="s">
        <v>348</v>
      </c>
      <c r="D281" s="162"/>
      <c r="E281" s="162"/>
      <c r="F281" s="162"/>
      <c r="G281" s="162"/>
      <c r="H281" s="162"/>
      <c r="I281" s="162"/>
      <c r="J281" s="162"/>
      <c r="K281" s="162"/>
      <c r="L281" s="162"/>
      <c r="M281" s="162"/>
      <c r="N281" s="163" t="e">
        <f>AVERAGE(Calculations!P282:Y282)</f>
        <v>#DIV/0!</v>
      </c>
      <c r="O281" s="164" t="e">
        <f>STDEV(Calculations!P282:Y282)</f>
        <v>#DIV/0!</v>
      </c>
    </row>
    <row r="282" spans="1:15" ht="12.75">
      <c r="A282" s="98"/>
      <c r="B282" s="37" t="str">
        <f>'Gene Table'!E282</f>
        <v>ACTB</v>
      </c>
      <c r="C282" s="161" t="s">
        <v>352</v>
      </c>
      <c r="D282" s="162"/>
      <c r="E282" s="162"/>
      <c r="F282" s="162"/>
      <c r="G282" s="162"/>
      <c r="H282" s="162"/>
      <c r="I282" s="162"/>
      <c r="J282" s="162"/>
      <c r="K282" s="162"/>
      <c r="L282" s="162"/>
      <c r="M282" s="162"/>
      <c r="N282" s="163" t="e">
        <f>AVERAGE(Calculations!P283:Y283)</f>
        <v>#DIV/0!</v>
      </c>
      <c r="O282" s="164" t="e">
        <f>STDEV(Calculations!P283:Y283)</f>
        <v>#DIV/0!</v>
      </c>
    </row>
    <row r="283" spans="1:15" ht="12.75">
      <c r="A283" s="98"/>
      <c r="B283" s="37" t="str">
        <f>'Gene Table'!E283</f>
        <v>B2M</v>
      </c>
      <c r="C283" s="161" t="s">
        <v>356</v>
      </c>
      <c r="D283" s="162"/>
      <c r="E283" s="162"/>
      <c r="F283" s="162"/>
      <c r="G283" s="162"/>
      <c r="H283" s="162"/>
      <c r="I283" s="162"/>
      <c r="J283" s="162"/>
      <c r="K283" s="162"/>
      <c r="L283" s="162"/>
      <c r="M283" s="162"/>
      <c r="N283" s="163" t="e">
        <f>AVERAGE(Calculations!P284:Y284)</f>
        <v>#DIV/0!</v>
      </c>
      <c r="O283" s="164" t="e">
        <f>STDEV(Calculations!P284:Y284)</f>
        <v>#DIV/0!</v>
      </c>
    </row>
    <row r="284" spans="1:15" ht="12.75">
      <c r="A284" s="98"/>
      <c r="B284" s="37" t="str">
        <f>'Gene Table'!E284</f>
        <v>RPL13A</v>
      </c>
      <c r="C284" s="161" t="s">
        <v>360</v>
      </c>
      <c r="D284" s="162"/>
      <c r="E284" s="162"/>
      <c r="F284" s="162"/>
      <c r="G284" s="162"/>
      <c r="H284" s="162"/>
      <c r="I284" s="162"/>
      <c r="J284" s="162"/>
      <c r="K284" s="162"/>
      <c r="L284" s="162"/>
      <c r="M284" s="162"/>
      <c r="N284" s="163" t="e">
        <f>AVERAGE(Calculations!P285:Y285)</f>
        <v>#DIV/0!</v>
      </c>
      <c r="O284" s="164" t="e">
        <f>STDEV(Calculations!P285:Y285)</f>
        <v>#DIV/0!</v>
      </c>
    </row>
    <row r="285" spans="1:15" ht="12.75">
      <c r="A285" s="98"/>
      <c r="B285" s="37" t="str">
        <f>'Gene Table'!E285</f>
        <v>HPRT1</v>
      </c>
      <c r="C285" s="161" t="s">
        <v>364</v>
      </c>
      <c r="D285" s="162"/>
      <c r="E285" s="162"/>
      <c r="F285" s="162"/>
      <c r="G285" s="162"/>
      <c r="H285" s="162"/>
      <c r="I285" s="162"/>
      <c r="J285" s="162"/>
      <c r="K285" s="162"/>
      <c r="L285" s="162"/>
      <c r="M285" s="162"/>
      <c r="N285" s="163" t="e">
        <f>AVERAGE(Calculations!P286:Y286)</f>
        <v>#DIV/0!</v>
      </c>
      <c r="O285" s="164" t="e">
        <f>STDEV(Calculations!P286:Y286)</f>
        <v>#DIV/0!</v>
      </c>
    </row>
    <row r="286" spans="1:15" ht="12.75">
      <c r="A286" s="98"/>
      <c r="B286" s="37" t="str">
        <f>'Gene Table'!E286</f>
        <v>RN18S1</v>
      </c>
      <c r="C286" s="161" t="s">
        <v>368</v>
      </c>
      <c r="D286" s="162"/>
      <c r="E286" s="162"/>
      <c r="F286" s="162"/>
      <c r="G286" s="162"/>
      <c r="H286" s="162"/>
      <c r="I286" s="162"/>
      <c r="J286" s="162"/>
      <c r="K286" s="162"/>
      <c r="L286" s="162"/>
      <c r="M286" s="162"/>
      <c r="N286" s="163" t="e">
        <f>AVERAGE(Calculations!P287:Y287)</f>
        <v>#DIV/0!</v>
      </c>
      <c r="O286" s="164" t="e">
        <f>STDEV(Calculations!P287:Y287)</f>
        <v>#DIV/0!</v>
      </c>
    </row>
    <row r="287" spans="1:15" ht="12.75">
      <c r="A287" s="98"/>
      <c r="B287" s="37" t="str">
        <f>'Gene Table'!E287</f>
        <v>RT</v>
      </c>
      <c r="C287" s="161" t="s">
        <v>372</v>
      </c>
      <c r="D287" s="162"/>
      <c r="E287" s="162"/>
      <c r="F287" s="162"/>
      <c r="G287" s="162"/>
      <c r="H287" s="162"/>
      <c r="I287" s="162"/>
      <c r="J287" s="162"/>
      <c r="K287" s="162"/>
      <c r="L287" s="162"/>
      <c r="M287" s="162"/>
      <c r="N287" s="163" t="e">
        <f>AVERAGE(Calculations!P288:Y288)</f>
        <v>#DIV/0!</v>
      </c>
      <c r="O287" s="164" t="e">
        <f>STDEV(Calculations!P288:Y288)</f>
        <v>#DIV/0!</v>
      </c>
    </row>
    <row r="288" spans="1:15" ht="12.75">
      <c r="A288" s="98"/>
      <c r="B288" s="37" t="str">
        <f>'Gene Table'!E288</f>
        <v>RT</v>
      </c>
      <c r="C288" s="161" t="s">
        <v>374</v>
      </c>
      <c r="D288" s="162"/>
      <c r="E288" s="162"/>
      <c r="F288" s="162"/>
      <c r="G288" s="162"/>
      <c r="H288" s="162"/>
      <c r="I288" s="162"/>
      <c r="J288" s="162"/>
      <c r="K288" s="162"/>
      <c r="L288" s="162"/>
      <c r="M288" s="162"/>
      <c r="N288" s="163" t="e">
        <f>AVERAGE(Calculations!P289:Y289)</f>
        <v>#DIV/0!</v>
      </c>
      <c r="O288" s="164" t="e">
        <f>STDEV(Calculations!P289:Y289)</f>
        <v>#DIV/0!</v>
      </c>
    </row>
    <row r="289" spans="1:15" ht="12.75">
      <c r="A289" s="98"/>
      <c r="B289" s="37" t="str">
        <f>'Gene Table'!E289</f>
        <v>PCR</v>
      </c>
      <c r="C289" s="161" t="s">
        <v>375</v>
      </c>
      <c r="D289" s="162"/>
      <c r="E289" s="162"/>
      <c r="F289" s="162"/>
      <c r="G289" s="162"/>
      <c r="H289" s="162"/>
      <c r="I289" s="162"/>
      <c r="J289" s="162"/>
      <c r="K289" s="162"/>
      <c r="L289" s="162"/>
      <c r="M289" s="162"/>
      <c r="N289" s="163" t="e">
        <f>AVERAGE(Calculations!P290:Y290)</f>
        <v>#DIV/0!</v>
      </c>
      <c r="O289" s="164" t="e">
        <f>STDEV(Calculations!P290:Y290)</f>
        <v>#DIV/0!</v>
      </c>
    </row>
    <row r="290" spans="1:15" ht="12.75">
      <c r="A290" s="98"/>
      <c r="B290" s="37" t="str">
        <f>'Gene Table'!E290</f>
        <v>PCR</v>
      </c>
      <c r="C290" s="161" t="s">
        <v>377</v>
      </c>
      <c r="D290" s="162"/>
      <c r="E290" s="162"/>
      <c r="F290" s="162"/>
      <c r="G290" s="162"/>
      <c r="H290" s="162"/>
      <c r="I290" s="162"/>
      <c r="J290" s="162"/>
      <c r="K290" s="162"/>
      <c r="L290" s="162"/>
      <c r="M290" s="162"/>
      <c r="N290" s="163" t="e">
        <f>AVERAGE(Calculations!P291:Y291)</f>
        <v>#DIV/0!</v>
      </c>
      <c r="O290" s="164" t="e">
        <f>STDEV(Calculations!P291:Y291)</f>
        <v>#DIV/0!</v>
      </c>
    </row>
    <row r="291" spans="1:15" ht="12.75">
      <c r="A291" s="98" t="str">
        <f>'Gene Table'!A291</f>
        <v>Plate 4</v>
      </c>
      <c r="B291" s="37" t="str">
        <f>'Gene Table'!E291</f>
        <v>NRXN2</v>
      </c>
      <c r="C291" s="161" t="s">
        <v>9</v>
      </c>
      <c r="D291" s="162"/>
      <c r="E291" s="162"/>
      <c r="F291" s="162"/>
      <c r="G291" s="162"/>
      <c r="H291" s="162"/>
      <c r="I291" s="162"/>
      <c r="J291" s="162"/>
      <c r="K291" s="162"/>
      <c r="L291" s="162"/>
      <c r="M291" s="162"/>
      <c r="N291" s="163" t="e">
        <f>AVERAGE(Calculations!P292:Y292)</f>
        <v>#DIV/0!</v>
      </c>
      <c r="O291" s="164" t="e">
        <f>STDEV(Calculations!P292:Y292)</f>
        <v>#DIV/0!</v>
      </c>
    </row>
    <row r="292" spans="1:15" ht="12.75">
      <c r="A292" s="98"/>
      <c r="B292" s="37" t="str">
        <f>'Gene Table'!E292</f>
        <v>KL</v>
      </c>
      <c r="C292" s="161" t="s">
        <v>13</v>
      </c>
      <c r="D292" s="162"/>
      <c r="E292" s="162"/>
      <c r="F292" s="162"/>
      <c r="G292" s="162"/>
      <c r="H292" s="162"/>
      <c r="I292" s="162"/>
      <c r="J292" s="162"/>
      <c r="K292" s="162"/>
      <c r="L292" s="162"/>
      <c r="M292" s="162"/>
      <c r="N292" s="163" t="e">
        <f>AVERAGE(Calculations!P293:Y293)</f>
        <v>#DIV/0!</v>
      </c>
      <c r="O292" s="164" t="e">
        <f>STDEV(Calculations!P293:Y293)</f>
        <v>#DIV/0!</v>
      </c>
    </row>
    <row r="293" spans="1:15" ht="12.75">
      <c r="A293" s="98"/>
      <c r="B293" s="37" t="str">
        <f>'Gene Table'!E293</f>
        <v>ITGB1BP1</v>
      </c>
      <c r="C293" s="161" t="s">
        <v>17</v>
      </c>
      <c r="D293" s="162"/>
      <c r="E293" s="162"/>
      <c r="F293" s="162"/>
      <c r="G293" s="162"/>
      <c r="H293" s="162"/>
      <c r="I293" s="162"/>
      <c r="J293" s="162"/>
      <c r="K293" s="162"/>
      <c r="L293" s="162"/>
      <c r="M293" s="162"/>
      <c r="N293" s="163" t="e">
        <f>AVERAGE(Calculations!P294:Y294)</f>
        <v>#DIV/0!</v>
      </c>
      <c r="O293" s="164" t="e">
        <f>STDEV(Calculations!P294:Y294)</f>
        <v>#DIV/0!</v>
      </c>
    </row>
    <row r="294" spans="1:15" ht="12.75">
      <c r="A294" s="98"/>
      <c r="B294" s="37" t="str">
        <f>'Gene Table'!E294</f>
        <v>CD4</v>
      </c>
      <c r="C294" s="161" t="s">
        <v>21</v>
      </c>
      <c r="D294" s="162"/>
      <c r="E294" s="162"/>
      <c r="F294" s="162"/>
      <c r="G294" s="162"/>
      <c r="H294" s="162"/>
      <c r="I294" s="162"/>
      <c r="J294" s="162"/>
      <c r="K294" s="162"/>
      <c r="L294" s="162"/>
      <c r="M294" s="162"/>
      <c r="N294" s="163" t="e">
        <f>AVERAGE(Calculations!P295:Y295)</f>
        <v>#DIV/0!</v>
      </c>
      <c r="O294" s="164" t="e">
        <f>STDEV(Calculations!P295:Y295)</f>
        <v>#DIV/0!</v>
      </c>
    </row>
    <row r="295" spans="1:15" ht="12.75">
      <c r="A295" s="98"/>
      <c r="B295" s="37" t="str">
        <f>'Gene Table'!E295</f>
        <v>BUB3</v>
      </c>
      <c r="C295" s="161" t="s">
        <v>25</v>
      </c>
      <c r="D295" s="162"/>
      <c r="E295" s="162"/>
      <c r="F295" s="162"/>
      <c r="G295" s="162"/>
      <c r="H295" s="162"/>
      <c r="I295" s="162"/>
      <c r="J295" s="162"/>
      <c r="K295" s="162"/>
      <c r="L295" s="162"/>
      <c r="M295" s="162"/>
      <c r="N295" s="163" t="e">
        <f>AVERAGE(Calculations!P296:Y296)</f>
        <v>#DIV/0!</v>
      </c>
      <c r="O295" s="164" t="e">
        <f>STDEV(Calculations!P296:Y296)</f>
        <v>#DIV/0!</v>
      </c>
    </row>
    <row r="296" spans="1:15" ht="12.75">
      <c r="A296" s="98"/>
      <c r="B296" s="37" t="str">
        <f>'Gene Table'!E296</f>
        <v>NMI</v>
      </c>
      <c r="C296" s="161" t="s">
        <v>29</v>
      </c>
      <c r="D296" s="162"/>
      <c r="E296" s="162"/>
      <c r="F296" s="162"/>
      <c r="G296" s="162"/>
      <c r="H296" s="162"/>
      <c r="I296" s="162"/>
      <c r="J296" s="162"/>
      <c r="K296" s="162"/>
      <c r="L296" s="162"/>
      <c r="M296" s="162"/>
      <c r="N296" s="163" t="e">
        <f>AVERAGE(Calculations!P297:Y297)</f>
        <v>#DIV/0!</v>
      </c>
      <c r="O296" s="164" t="e">
        <f>STDEV(Calculations!P297:Y297)</f>
        <v>#DIV/0!</v>
      </c>
    </row>
    <row r="297" spans="1:15" ht="12.75">
      <c r="A297" s="98"/>
      <c r="B297" s="37" t="str">
        <f>'Gene Table'!E297</f>
        <v>VNN2</v>
      </c>
      <c r="C297" s="161" t="s">
        <v>33</v>
      </c>
      <c r="D297" s="162"/>
      <c r="E297" s="162"/>
      <c r="F297" s="162"/>
      <c r="G297" s="162"/>
      <c r="H297" s="162"/>
      <c r="I297" s="162"/>
      <c r="J297" s="162"/>
      <c r="K297" s="162"/>
      <c r="L297" s="162"/>
      <c r="M297" s="162"/>
      <c r="N297" s="163" t="e">
        <f>AVERAGE(Calculations!P298:Y298)</f>
        <v>#DIV/0!</v>
      </c>
      <c r="O297" s="164" t="e">
        <f>STDEV(Calculations!P298:Y298)</f>
        <v>#DIV/0!</v>
      </c>
    </row>
    <row r="298" spans="1:15" ht="12.75">
      <c r="A298" s="98"/>
      <c r="B298" s="37" t="str">
        <f>'Gene Table'!E298</f>
        <v>PCAF</v>
      </c>
      <c r="C298" s="161" t="s">
        <v>37</v>
      </c>
      <c r="D298" s="162"/>
      <c r="E298" s="162"/>
      <c r="F298" s="162"/>
      <c r="G298" s="162"/>
      <c r="H298" s="162"/>
      <c r="I298" s="162"/>
      <c r="J298" s="162"/>
      <c r="K298" s="162"/>
      <c r="L298" s="162"/>
      <c r="M298" s="162"/>
      <c r="N298" s="163" t="e">
        <f>AVERAGE(Calculations!P299:Y299)</f>
        <v>#DIV/0!</v>
      </c>
      <c r="O298" s="164" t="e">
        <f>STDEV(Calculations!P299:Y299)</f>
        <v>#DIV/0!</v>
      </c>
    </row>
    <row r="299" spans="1:15" ht="12.75">
      <c r="A299" s="98"/>
      <c r="B299" s="37" t="str">
        <f>'Gene Table'!E299</f>
        <v>NRP1</v>
      </c>
      <c r="C299" s="161" t="s">
        <v>41</v>
      </c>
      <c r="D299" s="162"/>
      <c r="E299" s="162"/>
      <c r="F299" s="162"/>
      <c r="G299" s="162"/>
      <c r="H299" s="162"/>
      <c r="I299" s="162"/>
      <c r="J299" s="162"/>
      <c r="K299" s="162"/>
      <c r="L299" s="162"/>
      <c r="M299" s="162"/>
      <c r="N299" s="163" t="e">
        <f>AVERAGE(Calculations!P300:Y300)</f>
        <v>#DIV/0!</v>
      </c>
      <c r="O299" s="164" t="e">
        <f>STDEV(Calculations!P300:Y300)</f>
        <v>#DIV/0!</v>
      </c>
    </row>
    <row r="300" spans="1:15" ht="12.75">
      <c r="A300" s="98"/>
      <c r="B300" s="37" t="str">
        <f>'Gene Table'!E300</f>
        <v>NRP2</v>
      </c>
      <c r="C300" s="161" t="s">
        <v>45</v>
      </c>
      <c r="D300" s="162"/>
      <c r="E300" s="162"/>
      <c r="F300" s="162"/>
      <c r="G300" s="162"/>
      <c r="H300" s="162"/>
      <c r="I300" s="162"/>
      <c r="J300" s="162"/>
      <c r="K300" s="162"/>
      <c r="L300" s="162"/>
      <c r="M300" s="162"/>
      <c r="N300" s="163" t="e">
        <f>AVERAGE(Calculations!P301:Y301)</f>
        <v>#DIV/0!</v>
      </c>
      <c r="O300" s="164" t="e">
        <f>STDEV(Calculations!P301:Y301)</f>
        <v>#DIV/0!</v>
      </c>
    </row>
    <row r="301" spans="1:15" ht="12.75">
      <c r="A301" s="98"/>
      <c r="B301" s="37" t="str">
        <f>'Gene Table'!E301</f>
        <v>CES2</v>
      </c>
      <c r="C301" s="161" t="s">
        <v>49</v>
      </c>
      <c r="D301" s="162"/>
      <c r="E301" s="162"/>
      <c r="F301" s="162"/>
      <c r="G301" s="162"/>
      <c r="H301" s="162"/>
      <c r="I301" s="162"/>
      <c r="J301" s="162"/>
      <c r="K301" s="162"/>
      <c r="L301" s="162"/>
      <c r="M301" s="162"/>
      <c r="N301" s="163" t="e">
        <f>AVERAGE(Calculations!P302:Y302)</f>
        <v>#DIV/0!</v>
      </c>
      <c r="O301" s="164" t="e">
        <f>STDEV(Calculations!P302:Y302)</f>
        <v>#DIV/0!</v>
      </c>
    </row>
    <row r="302" spans="1:15" ht="12.75">
      <c r="A302" s="98"/>
      <c r="B302" s="37" t="str">
        <f>'Gene Table'!E302</f>
        <v>TNFRSF10A</v>
      </c>
      <c r="C302" s="161" t="s">
        <v>53</v>
      </c>
      <c r="D302" s="162"/>
      <c r="E302" s="162"/>
      <c r="F302" s="162"/>
      <c r="G302" s="162"/>
      <c r="H302" s="162"/>
      <c r="I302" s="162"/>
      <c r="J302" s="162"/>
      <c r="K302" s="162"/>
      <c r="L302" s="162"/>
      <c r="M302" s="162"/>
      <c r="N302" s="163" t="e">
        <f>AVERAGE(Calculations!P303:Y303)</f>
        <v>#DIV/0!</v>
      </c>
      <c r="O302" s="164" t="e">
        <f>STDEV(Calculations!P303:Y303)</f>
        <v>#DIV/0!</v>
      </c>
    </row>
    <row r="303" spans="1:15" ht="12.75">
      <c r="A303" s="98"/>
      <c r="B303" s="37" t="str">
        <f>'Gene Table'!E303</f>
        <v>TNFRSF10B</v>
      </c>
      <c r="C303" s="161" t="s">
        <v>57</v>
      </c>
      <c r="D303" s="162"/>
      <c r="E303" s="162"/>
      <c r="F303" s="162"/>
      <c r="G303" s="162"/>
      <c r="H303" s="162"/>
      <c r="I303" s="162"/>
      <c r="J303" s="162"/>
      <c r="K303" s="162"/>
      <c r="L303" s="162"/>
      <c r="M303" s="162"/>
      <c r="N303" s="163" t="e">
        <f>AVERAGE(Calculations!P304:Y304)</f>
        <v>#DIV/0!</v>
      </c>
      <c r="O303" s="164" t="e">
        <f>STDEV(Calculations!P304:Y304)</f>
        <v>#DIV/0!</v>
      </c>
    </row>
    <row r="304" spans="1:15" ht="12.75">
      <c r="A304" s="98"/>
      <c r="B304" s="37" t="str">
        <f>'Gene Table'!E304</f>
        <v>TNFSF10</v>
      </c>
      <c r="C304" s="161" t="s">
        <v>61</v>
      </c>
      <c r="D304" s="162"/>
      <c r="E304" s="162"/>
      <c r="F304" s="162"/>
      <c r="G304" s="162"/>
      <c r="H304" s="162"/>
      <c r="I304" s="162"/>
      <c r="J304" s="162"/>
      <c r="K304" s="162"/>
      <c r="L304" s="162"/>
      <c r="M304" s="162"/>
      <c r="N304" s="163" t="e">
        <f>AVERAGE(Calculations!P305:Y305)</f>
        <v>#DIV/0!</v>
      </c>
      <c r="O304" s="164" t="e">
        <f>STDEV(Calculations!P305:Y305)</f>
        <v>#DIV/0!</v>
      </c>
    </row>
    <row r="305" spans="1:15" ht="12.75">
      <c r="A305" s="98"/>
      <c r="B305" s="37" t="str">
        <f>'Gene Table'!E305</f>
        <v>RIPK1</v>
      </c>
      <c r="C305" s="161" t="s">
        <v>65</v>
      </c>
      <c r="D305" s="162"/>
      <c r="E305" s="162"/>
      <c r="F305" s="162"/>
      <c r="G305" s="162"/>
      <c r="H305" s="162"/>
      <c r="I305" s="162"/>
      <c r="J305" s="162"/>
      <c r="K305" s="162"/>
      <c r="L305" s="162"/>
      <c r="M305" s="162"/>
      <c r="N305" s="163" t="e">
        <f>AVERAGE(Calculations!P306:Y306)</f>
        <v>#DIV/0!</v>
      </c>
      <c r="O305" s="164" t="e">
        <f>STDEV(Calculations!P306:Y306)</f>
        <v>#DIV/0!</v>
      </c>
    </row>
    <row r="306" spans="1:15" ht="12.75">
      <c r="A306" s="98"/>
      <c r="B306" s="37" t="str">
        <f>'Gene Table'!E306</f>
        <v>TNKS</v>
      </c>
      <c r="C306" s="161" t="s">
        <v>69</v>
      </c>
      <c r="D306" s="162"/>
      <c r="E306" s="162"/>
      <c r="F306" s="162"/>
      <c r="G306" s="162"/>
      <c r="H306" s="162"/>
      <c r="I306" s="162"/>
      <c r="J306" s="162"/>
      <c r="K306" s="162"/>
      <c r="L306" s="162"/>
      <c r="M306" s="162"/>
      <c r="N306" s="163" t="e">
        <f>AVERAGE(Calculations!P307:Y307)</f>
        <v>#DIV/0!</v>
      </c>
      <c r="O306" s="164" t="e">
        <f>STDEV(Calculations!P307:Y307)</f>
        <v>#DIV/0!</v>
      </c>
    </row>
    <row r="307" spans="1:15" ht="12.75">
      <c r="A307" s="98"/>
      <c r="B307" s="37" t="str">
        <f>'Gene Table'!E307</f>
        <v>CAV1</v>
      </c>
      <c r="C307" s="161" t="s">
        <v>73</v>
      </c>
      <c r="D307" s="162"/>
      <c r="E307" s="162"/>
      <c r="F307" s="162"/>
      <c r="G307" s="162"/>
      <c r="H307" s="162"/>
      <c r="I307" s="162"/>
      <c r="J307" s="162"/>
      <c r="K307" s="162"/>
      <c r="L307" s="162"/>
      <c r="M307" s="162"/>
      <c r="N307" s="163" t="e">
        <f>AVERAGE(Calculations!P308:Y308)</f>
        <v>#DIV/0!</v>
      </c>
      <c r="O307" s="164" t="e">
        <f>STDEV(Calculations!P308:Y308)</f>
        <v>#DIV/0!</v>
      </c>
    </row>
    <row r="308" spans="1:15" ht="12.75">
      <c r="A308" s="98"/>
      <c r="B308" s="37" t="str">
        <f>'Gene Table'!E308</f>
        <v>CNTNAP4</v>
      </c>
      <c r="C308" s="161" t="s">
        <v>77</v>
      </c>
      <c r="D308" s="162"/>
      <c r="E308" s="162"/>
      <c r="F308" s="162"/>
      <c r="G308" s="162"/>
      <c r="H308" s="162"/>
      <c r="I308" s="162"/>
      <c r="J308" s="162"/>
      <c r="K308" s="162"/>
      <c r="L308" s="162"/>
      <c r="M308" s="162"/>
      <c r="N308" s="163" t="e">
        <f>AVERAGE(Calculations!P309:Y309)</f>
        <v>#DIV/0!</v>
      </c>
      <c r="O308" s="164" t="e">
        <f>STDEV(Calculations!P309:Y309)</f>
        <v>#DIV/0!</v>
      </c>
    </row>
    <row r="309" spans="1:15" ht="12.75">
      <c r="A309" s="98"/>
      <c r="B309" s="37" t="str">
        <f>'Gene Table'!E309</f>
        <v>LMO4</v>
      </c>
      <c r="C309" s="161" t="s">
        <v>81</v>
      </c>
      <c r="D309" s="162"/>
      <c r="E309" s="162"/>
      <c r="F309" s="162"/>
      <c r="G309" s="162"/>
      <c r="H309" s="162"/>
      <c r="I309" s="162"/>
      <c r="J309" s="162"/>
      <c r="K309" s="162"/>
      <c r="L309" s="162"/>
      <c r="M309" s="162"/>
      <c r="N309" s="163" t="e">
        <f>AVERAGE(Calculations!P310:Y310)</f>
        <v>#DIV/0!</v>
      </c>
      <c r="O309" s="164" t="e">
        <f>STDEV(Calculations!P310:Y310)</f>
        <v>#DIV/0!</v>
      </c>
    </row>
    <row r="310" spans="1:15" ht="12.75">
      <c r="A310" s="98"/>
      <c r="B310" s="37" t="str">
        <f>'Gene Table'!E310</f>
        <v>CNTNAP1</v>
      </c>
      <c r="C310" s="161" t="s">
        <v>85</v>
      </c>
      <c r="D310" s="162"/>
      <c r="E310" s="162"/>
      <c r="F310" s="162"/>
      <c r="G310" s="162"/>
      <c r="H310" s="162"/>
      <c r="I310" s="162"/>
      <c r="J310" s="162"/>
      <c r="K310" s="162"/>
      <c r="L310" s="162"/>
      <c r="M310" s="162"/>
      <c r="N310" s="163" t="e">
        <f>AVERAGE(Calculations!P311:Y311)</f>
        <v>#DIV/0!</v>
      </c>
      <c r="O310" s="164" t="e">
        <f>STDEV(Calculations!P311:Y311)</f>
        <v>#DIV/0!</v>
      </c>
    </row>
    <row r="311" spans="1:15" ht="12.75">
      <c r="A311" s="98"/>
      <c r="B311" s="37" t="str">
        <f>'Gene Table'!E311</f>
        <v>FBXL20</v>
      </c>
      <c r="C311" s="161" t="s">
        <v>89</v>
      </c>
      <c r="D311" s="162"/>
      <c r="E311" s="162"/>
      <c r="F311" s="162"/>
      <c r="G311" s="162"/>
      <c r="H311" s="162"/>
      <c r="I311" s="162"/>
      <c r="J311" s="162"/>
      <c r="K311" s="162"/>
      <c r="L311" s="162"/>
      <c r="M311" s="162"/>
      <c r="N311" s="163" t="e">
        <f>AVERAGE(Calculations!P312:Y312)</f>
        <v>#DIV/0!</v>
      </c>
      <c r="O311" s="164" t="e">
        <f>STDEV(Calculations!P312:Y312)</f>
        <v>#DIV/0!</v>
      </c>
    </row>
    <row r="312" spans="1:15" ht="12.75">
      <c r="A312" s="98"/>
      <c r="B312" s="37" t="str">
        <f>'Gene Table'!E312</f>
        <v>KLF11</v>
      </c>
      <c r="C312" s="161" t="s">
        <v>93</v>
      </c>
      <c r="D312" s="162"/>
      <c r="E312" s="162"/>
      <c r="F312" s="162"/>
      <c r="G312" s="162"/>
      <c r="H312" s="162"/>
      <c r="I312" s="162"/>
      <c r="J312" s="162"/>
      <c r="K312" s="162"/>
      <c r="L312" s="162"/>
      <c r="M312" s="162"/>
      <c r="N312" s="163" t="e">
        <f>AVERAGE(Calculations!P313:Y313)</f>
        <v>#DIV/0!</v>
      </c>
      <c r="O312" s="164" t="e">
        <f>STDEV(Calculations!P313:Y313)</f>
        <v>#DIV/0!</v>
      </c>
    </row>
    <row r="313" spans="1:15" ht="12.75">
      <c r="A313" s="98"/>
      <c r="B313" s="37" t="str">
        <f>'Gene Table'!E313</f>
        <v>RECK</v>
      </c>
      <c r="C313" s="161" t="s">
        <v>97</v>
      </c>
      <c r="D313" s="162"/>
      <c r="E313" s="162"/>
      <c r="F313" s="162"/>
      <c r="G313" s="162"/>
      <c r="H313" s="162"/>
      <c r="I313" s="162"/>
      <c r="J313" s="162"/>
      <c r="K313" s="162"/>
      <c r="L313" s="162"/>
      <c r="M313" s="162"/>
      <c r="N313" s="163" t="e">
        <f>AVERAGE(Calculations!P314:Y314)</f>
        <v>#DIV/0!</v>
      </c>
      <c r="O313" s="164" t="e">
        <f>STDEV(Calculations!P314:Y314)</f>
        <v>#DIV/0!</v>
      </c>
    </row>
    <row r="314" spans="1:15" ht="12.75">
      <c r="A314" s="98"/>
      <c r="B314" s="37" t="str">
        <f>'Gene Table'!E314</f>
        <v>CCDC98</v>
      </c>
      <c r="C314" s="161" t="s">
        <v>101</v>
      </c>
      <c r="D314" s="162"/>
      <c r="E314" s="162"/>
      <c r="F314" s="162"/>
      <c r="G314" s="162"/>
      <c r="H314" s="162"/>
      <c r="I314" s="162"/>
      <c r="J314" s="162"/>
      <c r="K314" s="162"/>
      <c r="L314" s="162"/>
      <c r="M314" s="162"/>
      <c r="N314" s="163" t="e">
        <f>AVERAGE(Calculations!P315:Y315)</f>
        <v>#DIV/0!</v>
      </c>
      <c r="O314" s="164" t="e">
        <f>STDEV(Calculations!P315:Y315)</f>
        <v>#DIV/0!</v>
      </c>
    </row>
    <row r="315" spans="1:15" ht="12.75">
      <c r="A315" s="98"/>
      <c r="B315" s="37" t="str">
        <f>'Gene Table'!E315</f>
        <v>AXIN2</v>
      </c>
      <c r="C315" s="161" t="s">
        <v>105</v>
      </c>
      <c r="D315" s="162"/>
      <c r="E315" s="162"/>
      <c r="F315" s="162"/>
      <c r="G315" s="162"/>
      <c r="H315" s="162"/>
      <c r="I315" s="162"/>
      <c r="J315" s="162"/>
      <c r="K315" s="162"/>
      <c r="L315" s="162"/>
      <c r="M315" s="162"/>
      <c r="N315" s="163" t="e">
        <f>AVERAGE(Calculations!P316:Y316)</f>
        <v>#DIV/0!</v>
      </c>
      <c r="O315" s="164" t="e">
        <f>STDEV(Calculations!P316:Y316)</f>
        <v>#DIV/0!</v>
      </c>
    </row>
    <row r="316" spans="1:15" ht="12.75">
      <c r="A316" s="98"/>
      <c r="B316" s="37" t="str">
        <f>'Gene Table'!E316</f>
        <v>AXIN1</v>
      </c>
      <c r="C316" s="161" t="s">
        <v>109</v>
      </c>
      <c r="D316" s="162"/>
      <c r="E316" s="162"/>
      <c r="F316" s="162"/>
      <c r="G316" s="162"/>
      <c r="H316" s="162"/>
      <c r="I316" s="162"/>
      <c r="J316" s="162"/>
      <c r="K316" s="162"/>
      <c r="L316" s="162"/>
      <c r="M316" s="162"/>
      <c r="N316" s="163" t="e">
        <f>AVERAGE(Calculations!P317:Y317)</f>
        <v>#DIV/0!</v>
      </c>
      <c r="O316" s="164" t="e">
        <f>STDEV(Calculations!P317:Y317)</f>
        <v>#DIV/0!</v>
      </c>
    </row>
    <row r="317" spans="1:15" ht="12.75">
      <c r="A317" s="98"/>
      <c r="B317" s="37" t="str">
        <f>'Gene Table'!E317</f>
        <v>NRIP1</v>
      </c>
      <c r="C317" s="161" t="s">
        <v>113</v>
      </c>
      <c r="D317" s="162"/>
      <c r="E317" s="162"/>
      <c r="F317" s="162"/>
      <c r="G317" s="162"/>
      <c r="H317" s="162"/>
      <c r="I317" s="162"/>
      <c r="J317" s="162"/>
      <c r="K317" s="162"/>
      <c r="L317" s="162"/>
      <c r="M317" s="162"/>
      <c r="N317" s="163" t="e">
        <f>AVERAGE(Calculations!P318:Y318)</f>
        <v>#DIV/0!</v>
      </c>
      <c r="O317" s="164" t="e">
        <f>STDEV(Calculations!P318:Y318)</f>
        <v>#DIV/0!</v>
      </c>
    </row>
    <row r="318" spans="1:15" ht="12.75">
      <c r="A318" s="98"/>
      <c r="B318" s="37" t="str">
        <f>'Gene Table'!E318</f>
        <v>CDT1</v>
      </c>
      <c r="C318" s="161" t="s">
        <v>117</v>
      </c>
      <c r="D318" s="162"/>
      <c r="E318" s="162"/>
      <c r="F318" s="162"/>
      <c r="G318" s="162"/>
      <c r="H318" s="162"/>
      <c r="I318" s="162"/>
      <c r="J318" s="162"/>
      <c r="K318" s="162"/>
      <c r="L318" s="162"/>
      <c r="M318" s="162"/>
      <c r="N318" s="163" t="e">
        <f>AVERAGE(Calculations!P319:Y319)</f>
        <v>#DIV/0!</v>
      </c>
      <c r="O318" s="164" t="e">
        <f>STDEV(Calculations!P319:Y319)</f>
        <v>#DIV/0!</v>
      </c>
    </row>
    <row r="319" spans="1:15" ht="12.75">
      <c r="A319" s="98"/>
      <c r="B319" s="37" t="str">
        <f>'Gene Table'!E319</f>
        <v>DPF3</v>
      </c>
      <c r="C319" s="161" t="s">
        <v>121</v>
      </c>
      <c r="D319" s="162"/>
      <c r="E319" s="162"/>
      <c r="F319" s="162"/>
      <c r="G319" s="162"/>
      <c r="H319" s="162"/>
      <c r="I319" s="162"/>
      <c r="J319" s="162"/>
      <c r="K319" s="162"/>
      <c r="L319" s="162"/>
      <c r="M319" s="162"/>
      <c r="N319" s="163" t="e">
        <f>AVERAGE(Calculations!P320:Y320)</f>
        <v>#DIV/0!</v>
      </c>
      <c r="O319" s="164" t="e">
        <f>STDEV(Calculations!P320:Y320)</f>
        <v>#DIV/0!</v>
      </c>
    </row>
    <row r="320" spans="1:15" ht="12.75">
      <c r="A320" s="98"/>
      <c r="B320" s="37" t="str">
        <f>'Gene Table'!E320</f>
        <v>CLPTM1L</v>
      </c>
      <c r="C320" s="161" t="s">
        <v>125</v>
      </c>
      <c r="D320" s="162"/>
      <c r="E320" s="162"/>
      <c r="F320" s="162"/>
      <c r="G320" s="162"/>
      <c r="H320" s="162"/>
      <c r="I320" s="162"/>
      <c r="J320" s="162"/>
      <c r="K320" s="162"/>
      <c r="L320" s="162"/>
      <c r="M320" s="162"/>
      <c r="N320" s="163" t="e">
        <f>AVERAGE(Calculations!P321:Y321)</f>
        <v>#DIV/0!</v>
      </c>
      <c r="O320" s="164" t="e">
        <f>STDEV(Calculations!P321:Y321)</f>
        <v>#DIV/0!</v>
      </c>
    </row>
    <row r="321" spans="1:15" ht="12.75">
      <c r="A321" s="98"/>
      <c r="B321" s="37" t="str">
        <f>'Gene Table'!E321</f>
        <v>ACAD10</v>
      </c>
      <c r="C321" s="161" t="s">
        <v>129</v>
      </c>
      <c r="D321" s="162"/>
      <c r="E321" s="162"/>
      <c r="F321" s="162"/>
      <c r="G321" s="162"/>
      <c r="H321" s="162"/>
      <c r="I321" s="162"/>
      <c r="J321" s="162"/>
      <c r="K321" s="162"/>
      <c r="L321" s="162"/>
      <c r="M321" s="162"/>
      <c r="N321" s="163" t="e">
        <f>AVERAGE(Calculations!P322:Y322)</f>
        <v>#DIV/0!</v>
      </c>
      <c r="O321" s="164" t="e">
        <f>STDEV(Calculations!P322:Y322)</f>
        <v>#DIV/0!</v>
      </c>
    </row>
    <row r="322" spans="1:15" ht="12.75">
      <c r="A322" s="98"/>
      <c r="B322" s="37" t="str">
        <f>'Gene Table'!E322</f>
        <v>TNKS2</v>
      </c>
      <c r="C322" s="161" t="s">
        <v>133</v>
      </c>
      <c r="D322" s="162"/>
      <c r="E322" s="162"/>
      <c r="F322" s="162"/>
      <c r="G322" s="162"/>
      <c r="H322" s="162"/>
      <c r="I322" s="162"/>
      <c r="J322" s="162"/>
      <c r="K322" s="162"/>
      <c r="L322" s="162"/>
      <c r="M322" s="162"/>
      <c r="N322" s="163" t="e">
        <f>AVERAGE(Calculations!P323:Y323)</f>
        <v>#DIV/0!</v>
      </c>
      <c r="O322" s="164" t="e">
        <f>STDEV(Calculations!P323:Y323)</f>
        <v>#DIV/0!</v>
      </c>
    </row>
    <row r="323" spans="1:15" ht="12.75">
      <c r="A323" s="98"/>
      <c r="B323" s="37" t="str">
        <f>'Gene Table'!E323</f>
        <v>COASY</v>
      </c>
      <c r="C323" s="161" t="s">
        <v>137</v>
      </c>
      <c r="D323" s="162"/>
      <c r="E323" s="162"/>
      <c r="F323" s="162"/>
      <c r="G323" s="162"/>
      <c r="H323" s="162"/>
      <c r="I323" s="162"/>
      <c r="J323" s="162"/>
      <c r="K323" s="162"/>
      <c r="L323" s="162"/>
      <c r="M323" s="162"/>
      <c r="N323" s="163" t="e">
        <f>AVERAGE(Calculations!P324:Y324)</f>
        <v>#DIV/0!</v>
      </c>
      <c r="O323" s="164" t="e">
        <f>STDEV(Calculations!P324:Y324)</f>
        <v>#DIV/0!</v>
      </c>
    </row>
    <row r="324" spans="1:15" ht="12.75">
      <c r="A324" s="98"/>
      <c r="B324" s="37" t="str">
        <f>'Gene Table'!E324</f>
        <v>CALCR</v>
      </c>
      <c r="C324" s="161" t="s">
        <v>141</v>
      </c>
      <c r="D324" s="162"/>
      <c r="E324" s="162"/>
      <c r="F324" s="162"/>
      <c r="G324" s="162"/>
      <c r="H324" s="162"/>
      <c r="I324" s="162"/>
      <c r="J324" s="162"/>
      <c r="K324" s="162"/>
      <c r="L324" s="162"/>
      <c r="M324" s="162"/>
      <c r="N324" s="163" t="e">
        <f>AVERAGE(Calculations!P325:Y325)</f>
        <v>#DIV/0!</v>
      </c>
      <c r="O324" s="164" t="e">
        <f>STDEV(Calculations!P325:Y325)</f>
        <v>#DIV/0!</v>
      </c>
    </row>
    <row r="325" spans="1:15" ht="12.75">
      <c r="A325" s="98"/>
      <c r="B325" s="37" t="str">
        <f>'Gene Table'!E325</f>
        <v>EHMT1</v>
      </c>
      <c r="C325" s="161" t="s">
        <v>145</v>
      </c>
      <c r="D325" s="162"/>
      <c r="E325" s="162"/>
      <c r="F325" s="162"/>
      <c r="G325" s="162"/>
      <c r="H325" s="162"/>
      <c r="I325" s="162"/>
      <c r="J325" s="162"/>
      <c r="K325" s="162"/>
      <c r="L325" s="162"/>
      <c r="M325" s="162"/>
      <c r="N325" s="163" t="e">
        <f>AVERAGE(Calculations!P326:Y326)</f>
        <v>#DIV/0!</v>
      </c>
      <c r="O325" s="164" t="e">
        <f>STDEV(Calculations!P326:Y326)</f>
        <v>#DIV/0!</v>
      </c>
    </row>
    <row r="326" spans="1:15" ht="12.75">
      <c r="A326" s="98"/>
      <c r="B326" s="37" t="str">
        <f>'Gene Table'!E326</f>
        <v>SHFM1</v>
      </c>
      <c r="C326" s="161" t="s">
        <v>149</v>
      </c>
      <c r="D326" s="162"/>
      <c r="E326" s="162"/>
      <c r="F326" s="162"/>
      <c r="G326" s="162"/>
      <c r="H326" s="162"/>
      <c r="I326" s="162"/>
      <c r="J326" s="162"/>
      <c r="K326" s="162"/>
      <c r="L326" s="162"/>
      <c r="M326" s="162"/>
      <c r="N326" s="163" t="e">
        <f>AVERAGE(Calculations!P327:Y327)</f>
        <v>#DIV/0!</v>
      </c>
      <c r="O326" s="164" t="e">
        <f>STDEV(Calculations!P327:Y327)</f>
        <v>#DIV/0!</v>
      </c>
    </row>
    <row r="327" spans="1:15" ht="12.75">
      <c r="A327" s="98"/>
      <c r="B327" s="37" t="str">
        <f>'Gene Table'!E327</f>
        <v>VTCN1</v>
      </c>
      <c r="C327" s="161" t="s">
        <v>153</v>
      </c>
      <c r="D327" s="162"/>
      <c r="E327" s="162"/>
      <c r="F327" s="162"/>
      <c r="G327" s="162"/>
      <c r="H327" s="162"/>
      <c r="I327" s="162"/>
      <c r="J327" s="162"/>
      <c r="K327" s="162"/>
      <c r="L327" s="162"/>
      <c r="M327" s="162"/>
      <c r="N327" s="163" t="e">
        <f>AVERAGE(Calculations!P328:Y328)</f>
        <v>#DIV/0!</v>
      </c>
      <c r="O327" s="164" t="e">
        <f>STDEV(Calculations!P328:Y328)</f>
        <v>#DIV/0!</v>
      </c>
    </row>
    <row r="328" spans="1:15" ht="12.75">
      <c r="A328" s="98"/>
      <c r="B328" s="37" t="str">
        <f>'Gene Table'!E328</f>
        <v>ADIPOR2</v>
      </c>
      <c r="C328" s="161" t="s">
        <v>157</v>
      </c>
      <c r="D328" s="162"/>
      <c r="E328" s="162"/>
      <c r="F328" s="162"/>
      <c r="G328" s="162"/>
      <c r="H328" s="162"/>
      <c r="I328" s="162"/>
      <c r="J328" s="162"/>
      <c r="K328" s="162"/>
      <c r="L328" s="162"/>
      <c r="M328" s="162"/>
      <c r="N328" s="163" t="e">
        <f>AVERAGE(Calculations!P329:Y329)</f>
        <v>#DIV/0!</v>
      </c>
      <c r="O328" s="164" t="e">
        <f>STDEV(Calculations!P329:Y329)</f>
        <v>#DIV/0!</v>
      </c>
    </row>
    <row r="329" spans="1:15" ht="12.75">
      <c r="A329" s="98"/>
      <c r="B329" s="37" t="str">
        <f>'Gene Table'!E329</f>
        <v>CXCR4</v>
      </c>
      <c r="C329" s="161" t="s">
        <v>161</v>
      </c>
      <c r="D329" s="162"/>
      <c r="E329" s="162"/>
      <c r="F329" s="162"/>
      <c r="G329" s="162"/>
      <c r="H329" s="162"/>
      <c r="I329" s="162"/>
      <c r="J329" s="162"/>
      <c r="K329" s="162"/>
      <c r="L329" s="162"/>
      <c r="M329" s="162"/>
      <c r="N329" s="163" t="e">
        <f>AVERAGE(Calculations!P330:Y330)</f>
        <v>#DIV/0!</v>
      </c>
      <c r="O329" s="164" t="e">
        <f>STDEV(Calculations!P330:Y330)</f>
        <v>#DIV/0!</v>
      </c>
    </row>
    <row r="330" spans="1:15" ht="12.75">
      <c r="A330" s="98"/>
      <c r="B330" s="37" t="str">
        <f>'Gene Table'!E330</f>
        <v>PRDM2</v>
      </c>
      <c r="C330" s="161" t="s">
        <v>165</v>
      </c>
      <c r="D330" s="162"/>
      <c r="E330" s="162"/>
      <c r="F330" s="162"/>
      <c r="G330" s="162"/>
      <c r="H330" s="162"/>
      <c r="I330" s="162"/>
      <c r="J330" s="162"/>
      <c r="K330" s="162"/>
      <c r="L330" s="162"/>
      <c r="M330" s="162"/>
      <c r="N330" s="163" t="e">
        <f>AVERAGE(Calculations!P331:Y331)</f>
        <v>#DIV/0!</v>
      </c>
      <c r="O330" s="164" t="e">
        <f>STDEV(Calculations!P331:Y331)</f>
        <v>#DIV/0!</v>
      </c>
    </row>
    <row r="331" spans="1:15" ht="12.75">
      <c r="A331" s="98"/>
      <c r="B331" s="37" t="str">
        <f>'Gene Table'!E331</f>
        <v>WEE1</v>
      </c>
      <c r="C331" s="161" t="s">
        <v>169</v>
      </c>
      <c r="D331" s="162"/>
      <c r="E331" s="162"/>
      <c r="F331" s="162"/>
      <c r="G331" s="162"/>
      <c r="H331" s="162"/>
      <c r="I331" s="162"/>
      <c r="J331" s="162"/>
      <c r="K331" s="162"/>
      <c r="L331" s="162"/>
      <c r="M331" s="162"/>
      <c r="N331" s="163" t="e">
        <f>AVERAGE(Calculations!P332:Y332)</f>
        <v>#DIV/0!</v>
      </c>
      <c r="O331" s="164" t="e">
        <f>STDEV(Calculations!P332:Y332)</f>
        <v>#DIV/0!</v>
      </c>
    </row>
    <row r="332" spans="1:15" ht="12.75">
      <c r="A332" s="98"/>
      <c r="B332" s="37" t="str">
        <f>'Gene Table'!E332</f>
        <v>VHL</v>
      </c>
      <c r="C332" s="161" t="s">
        <v>173</v>
      </c>
      <c r="D332" s="162"/>
      <c r="E332" s="162"/>
      <c r="F332" s="162"/>
      <c r="G332" s="162"/>
      <c r="H332" s="162"/>
      <c r="I332" s="162"/>
      <c r="J332" s="162"/>
      <c r="K332" s="162"/>
      <c r="L332" s="162"/>
      <c r="M332" s="162"/>
      <c r="N332" s="163" t="e">
        <f>AVERAGE(Calculations!P333:Y333)</f>
        <v>#DIV/0!</v>
      </c>
      <c r="O332" s="164" t="e">
        <f>STDEV(Calculations!P333:Y333)</f>
        <v>#DIV/0!</v>
      </c>
    </row>
    <row r="333" spans="1:15" ht="12.75">
      <c r="A333" s="98"/>
      <c r="B333" s="37" t="str">
        <f>'Gene Table'!E333</f>
        <v>USP1</v>
      </c>
      <c r="C333" s="161" t="s">
        <v>177</v>
      </c>
      <c r="D333" s="162"/>
      <c r="E333" s="162"/>
      <c r="F333" s="162"/>
      <c r="G333" s="162"/>
      <c r="H333" s="162"/>
      <c r="I333" s="162"/>
      <c r="J333" s="162"/>
      <c r="K333" s="162"/>
      <c r="L333" s="162"/>
      <c r="M333" s="162"/>
      <c r="N333" s="163" t="e">
        <f>AVERAGE(Calculations!P334:Y334)</f>
        <v>#DIV/0!</v>
      </c>
      <c r="O333" s="164" t="e">
        <f>STDEV(Calculations!P334:Y334)</f>
        <v>#DIV/0!</v>
      </c>
    </row>
    <row r="334" spans="1:15" ht="12.75">
      <c r="A334" s="98"/>
      <c r="B334" s="37" t="str">
        <f>'Gene Table'!E334</f>
        <v>UQCRFS1</v>
      </c>
      <c r="C334" s="161" t="s">
        <v>181</v>
      </c>
      <c r="D334" s="162"/>
      <c r="E334" s="162"/>
      <c r="F334" s="162"/>
      <c r="G334" s="162"/>
      <c r="H334" s="162"/>
      <c r="I334" s="162"/>
      <c r="J334" s="162"/>
      <c r="K334" s="162"/>
      <c r="L334" s="162"/>
      <c r="M334" s="162"/>
      <c r="N334" s="163" t="e">
        <f>AVERAGE(Calculations!P335:Y335)</f>
        <v>#DIV/0!</v>
      </c>
      <c r="O334" s="164" t="e">
        <f>STDEV(Calculations!P335:Y335)</f>
        <v>#DIV/0!</v>
      </c>
    </row>
    <row r="335" spans="1:15" ht="12.75">
      <c r="A335" s="98"/>
      <c r="B335" s="37" t="str">
        <f>'Gene Table'!E335</f>
        <v>UCP2</v>
      </c>
      <c r="C335" s="161" t="s">
        <v>185</v>
      </c>
      <c r="D335" s="162"/>
      <c r="E335" s="162"/>
      <c r="F335" s="162"/>
      <c r="G335" s="162"/>
      <c r="H335" s="162"/>
      <c r="I335" s="162"/>
      <c r="J335" s="162"/>
      <c r="K335" s="162"/>
      <c r="L335" s="162"/>
      <c r="M335" s="162"/>
      <c r="N335" s="163" t="e">
        <f>AVERAGE(Calculations!P336:Y336)</f>
        <v>#DIV/0!</v>
      </c>
      <c r="O335" s="164" t="e">
        <f>STDEV(Calculations!P336:Y336)</f>
        <v>#DIV/0!</v>
      </c>
    </row>
    <row r="336" spans="1:15" ht="12.75">
      <c r="A336" s="98"/>
      <c r="B336" s="37" t="str">
        <f>'Gene Table'!E336</f>
        <v>UBE2I</v>
      </c>
      <c r="C336" s="161" t="s">
        <v>189</v>
      </c>
      <c r="D336" s="162"/>
      <c r="E336" s="162"/>
      <c r="F336" s="162"/>
      <c r="G336" s="162"/>
      <c r="H336" s="162"/>
      <c r="I336" s="162"/>
      <c r="J336" s="162"/>
      <c r="K336" s="162"/>
      <c r="L336" s="162"/>
      <c r="M336" s="162"/>
      <c r="N336" s="163" t="e">
        <f>AVERAGE(Calculations!P337:Y337)</f>
        <v>#DIV/0!</v>
      </c>
      <c r="O336" s="164" t="e">
        <f>STDEV(Calculations!P337:Y337)</f>
        <v>#DIV/0!</v>
      </c>
    </row>
    <row r="337" spans="1:15" ht="12.75">
      <c r="A337" s="98"/>
      <c r="B337" s="37" t="str">
        <f>'Gene Table'!E337</f>
        <v>TWIST1</v>
      </c>
      <c r="C337" s="161" t="s">
        <v>193</v>
      </c>
      <c r="D337" s="162"/>
      <c r="E337" s="162"/>
      <c r="F337" s="162"/>
      <c r="G337" s="162"/>
      <c r="H337" s="162"/>
      <c r="I337" s="162"/>
      <c r="J337" s="162"/>
      <c r="K337" s="162"/>
      <c r="L337" s="162"/>
      <c r="M337" s="162"/>
      <c r="N337" s="163" t="e">
        <f>AVERAGE(Calculations!P338:Y338)</f>
        <v>#DIV/0!</v>
      </c>
      <c r="O337" s="164" t="e">
        <f>STDEV(Calculations!P338:Y338)</f>
        <v>#DIV/0!</v>
      </c>
    </row>
    <row r="338" spans="1:15" ht="12.75">
      <c r="A338" s="98"/>
      <c r="B338" s="37" t="str">
        <f>'Gene Table'!E338</f>
        <v>TSHR</v>
      </c>
      <c r="C338" s="161" t="s">
        <v>197</v>
      </c>
      <c r="D338" s="162"/>
      <c r="E338" s="162"/>
      <c r="F338" s="162"/>
      <c r="G338" s="162"/>
      <c r="H338" s="162"/>
      <c r="I338" s="162"/>
      <c r="J338" s="162"/>
      <c r="K338" s="162"/>
      <c r="L338" s="162"/>
      <c r="M338" s="162"/>
      <c r="N338" s="163" t="e">
        <f>AVERAGE(Calculations!P339:Y339)</f>
        <v>#DIV/0!</v>
      </c>
      <c r="O338" s="164" t="e">
        <f>STDEV(Calculations!P339:Y339)</f>
        <v>#DIV/0!</v>
      </c>
    </row>
    <row r="339" spans="1:15" ht="12.75">
      <c r="A339" s="98"/>
      <c r="B339" s="37" t="str">
        <f>'Gene Table'!E339</f>
        <v>TP53BP1</v>
      </c>
      <c r="C339" s="161" t="s">
        <v>201</v>
      </c>
      <c r="D339" s="162"/>
      <c r="E339" s="162"/>
      <c r="F339" s="162"/>
      <c r="G339" s="162"/>
      <c r="H339" s="162"/>
      <c r="I339" s="162"/>
      <c r="J339" s="162"/>
      <c r="K339" s="162"/>
      <c r="L339" s="162"/>
      <c r="M339" s="162"/>
      <c r="N339" s="163" t="e">
        <f>AVERAGE(Calculations!P340:Y340)</f>
        <v>#DIV/0!</v>
      </c>
      <c r="O339" s="164" t="e">
        <f>STDEV(Calculations!P340:Y340)</f>
        <v>#DIV/0!</v>
      </c>
    </row>
    <row r="340" spans="1:15" ht="12.75">
      <c r="A340" s="98"/>
      <c r="B340" s="37" t="str">
        <f>'Gene Table'!E340</f>
        <v>TNFRSF1B</v>
      </c>
      <c r="C340" s="161" t="s">
        <v>205</v>
      </c>
      <c r="D340" s="162"/>
      <c r="E340" s="162"/>
      <c r="F340" s="162"/>
      <c r="G340" s="162"/>
      <c r="H340" s="162"/>
      <c r="I340" s="162"/>
      <c r="J340" s="162"/>
      <c r="K340" s="162"/>
      <c r="L340" s="162"/>
      <c r="M340" s="162"/>
      <c r="N340" s="163" t="e">
        <f>AVERAGE(Calculations!P341:Y341)</f>
        <v>#DIV/0!</v>
      </c>
      <c r="O340" s="164" t="e">
        <f>STDEV(Calculations!P341:Y341)</f>
        <v>#DIV/0!</v>
      </c>
    </row>
    <row r="341" spans="1:15" ht="12.75">
      <c r="A341" s="98"/>
      <c r="B341" s="37" t="str">
        <f>'Gene Table'!E341</f>
        <v>TLR3</v>
      </c>
      <c r="C341" s="161" t="s">
        <v>209</v>
      </c>
      <c r="D341" s="162"/>
      <c r="E341" s="162"/>
      <c r="F341" s="162"/>
      <c r="G341" s="162"/>
      <c r="H341" s="162"/>
      <c r="I341" s="162"/>
      <c r="J341" s="162"/>
      <c r="K341" s="162"/>
      <c r="L341" s="162"/>
      <c r="M341" s="162"/>
      <c r="N341" s="163" t="e">
        <f>AVERAGE(Calculations!P342:Y342)</f>
        <v>#DIV/0!</v>
      </c>
      <c r="O341" s="164" t="e">
        <f>STDEV(Calculations!P342:Y342)</f>
        <v>#DIV/0!</v>
      </c>
    </row>
    <row r="342" spans="1:15" ht="12.75">
      <c r="A342" s="98"/>
      <c r="B342" s="37" t="str">
        <f>'Gene Table'!E342</f>
        <v>TGFB2</v>
      </c>
      <c r="C342" s="161" t="s">
        <v>213</v>
      </c>
      <c r="D342" s="162"/>
      <c r="E342" s="162"/>
      <c r="F342" s="162"/>
      <c r="G342" s="162"/>
      <c r="H342" s="162"/>
      <c r="I342" s="162"/>
      <c r="J342" s="162"/>
      <c r="K342" s="162"/>
      <c r="L342" s="162"/>
      <c r="M342" s="162"/>
      <c r="N342" s="163" t="e">
        <f>AVERAGE(Calculations!P343:Y343)</f>
        <v>#DIV/0!</v>
      </c>
      <c r="O342" s="164" t="e">
        <f>STDEV(Calculations!P343:Y343)</f>
        <v>#DIV/0!</v>
      </c>
    </row>
    <row r="343" spans="1:15" ht="12.75">
      <c r="A343" s="98"/>
      <c r="B343" s="37" t="str">
        <f>'Gene Table'!E343</f>
        <v>TFR2</v>
      </c>
      <c r="C343" s="161" t="s">
        <v>217</v>
      </c>
      <c r="D343" s="162"/>
      <c r="E343" s="162"/>
      <c r="F343" s="162"/>
      <c r="G343" s="162"/>
      <c r="H343" s="162"/>
      <c r="I343" s="162"/>
      <c r="J343" s="162"/>
      <c r="K343" s="162"/>
      <c r="L343" s="162"/>
      <c r="M343" s="162"/>
      <c r="N343" s="163" t="e">
        <f>AVERAGE(Calculations!P344:Y344)</f>
        <v>#DIV/0!</v>
      </c>
      <c r="O343" s="164" t="e">
        <f>STDEV(Calculations!P344:Y344)</f>
        <v>#DIV/0!</v>
      </c>
    </row>
    <row r="344" spans="1:15" ht="12.75">
      <c r="A344" s="98"/>
      <c r="B344" s="37" t="str">
        <f>'Gene Table'!E344</f>
        <v>BUB1</v>
      </c>
      <c r="C344" s="161" t="s">
        <v>221</v>
      </c>
      <c r="D344" s="162"/>
      <c r="E344" s="162"/>
      <c r="F344" s="162"/>
      <c r="G344" s="162"/>
      <c r="H344" s="162"/>
      <c r="I344" s="162"/>
      <c r="J344" s="162"/>
      <c r="K344" s="162"/>
      <c r="L344" s="162"/>
      <c r="M344" s="162"/>
      <c r="N344" s="163" t="e">
        <f>AVERAGE(Calculations!P345:Y345)</f>
        <v>#DIV/0!</v>
      </c>
      <c r="O344" s="164" t="e">
        <f>STDEV(Calculations!P345:Y345)</f>
        <v>#DIV/0!</v>
      </c>
    </row>
    <row r="345" spans="1:15" ht="12.75">
      <c r="A345" s="98"/>
      <c r="B345" s="37" t="str">
        <f>'Gene Table'!E345</f>
        <v>TBXAS1</v>
      </c>
      <c r="C345" s="161" t="s">
        <v>225</v>
      </c>
      <c r="D345" s="162"/>
      <c r="E345" s="162"/>
      <c r="F345" s="162"/>
      <c r="G345" s="162"/>
      <c r="H345" s="162"/>
      <c r="I345" s="162"/>
      <c r="J345" s="162"/>
      <c r="K345" s="162"/>
      <c r="L345" s="162"/>
      <c r="M345" s="162"/>
      <c r="N345" s="163" t="e">
        <f>AVERAGE(Calculations!P346:Y346)</f>
        <v>#DIV/0!</v>
      </c>
      <c r="O345" s="164" t="e">
        <f>STDEV(Calculations!P346:Y346)</f>
        <v>#DIV/0!</v>
      </c>
    </row>
    <row r="346" spans="1:15" ht="12.75">
      <c r="A346" s="98"/>
      <c r="B346" s="37" t="str">
        <f>'Gene Table'!E346</f>
        <v>TBX2</v>
      </c>
      <c r="C346" s="161" t="s">
        <v>229</v>
      </c>
      <c r="D346" s="162"/>
      <c r="E346" s="162"/>
      <c r="F346" s="162"/>
      <c r="G346" s="162"/>
      <c r="H346" s="162"/>
      <c r="I346" s="162"/>
      <c r="J346" s="162"/>
      <c r="K346" s="162"/>
      <c r="L346" s="162"/>
      <c r="M346" s="162"/>
      <c r="N346" s="163" t="e">
        <f>AVERAGE(Calculations!P347:Y347)</f>
        <v>#DIV/0!</v>
      </c>
      <c r="O346" s="164" t="e">
        <f>STDEV(Calculations!P347:Y347)</f>
        <v>#DIV/0!</v>
      </c>
    </row>
    <row r="347" spans="1:15" ht="12.75">
      <c r="A347" s="98"/>
      <c r="B347" s="37" t="str">
        <f>'Gene Table'!E347</f>
        <v>TBP</v>
      </c>
      <c r="C347" s="161" t="s">
        <v>233</v>
      </c>
      <c r="D347" s="162"/>
      <c r="E347" s="162"/>
      <c r="F347" s="162"/>
      <c r="G347" s="162"/>
      <c r="H347" s="162"/>
      <c r="I347" s="162"/>
      <c r="J347" s="162"/>
      <c r="K347" s="162"/>
      <c r="L347" s="162"/>
      <c r="M347" s="162"/>
      <c r="N347" s="163" t="e">
        <f>AVERAGE(Calculations!P348:Y348)</f>
        <v>#DIV/0!</v>
      </c>
      <c r="O347" s="164" t="e">
        <f>STDEV(Calculations!P348:Y348)</f>
        <v>#DIV/0!</v>
      </c>
    </row>
    <row r="348" spans="1:15" ht="12.75">
      <c r="A348" s="98"/>
      <c r="B348" s="37" t="str">
        <f>'Gene Table'!E348</f>
        <v>ADAM17</v>
      </c>
      <c r="C348" s="161" t="s">
        <v>237</v>
      </c>
      <c r="D348" s="162"/>
      <c r="E348" s="162"/>
      <c r="F348" s="162"/>
      <c r="G348" s="162"/>
      <c r="H348" s="162"/>
      <c r="I348" s="162"/>
      <c r="J348" s="162"/>
      <c r="K348" s="162"/>
      <c r="L348" s="162"/>
      <c r="M348" s="162"/>
      <c r="N348" s="163" t="e">
        <f>AVERAGE(Calculations!P349:Y349)</f>
        <v>#DIV/0!</v>
      </c>
      <c r="O348" s="164" t="e">
        <f>STDEV(Calculations!P349:Y349)</f>
        <v>#DIV/0!</v>
      </c>
    </row>
    <row r="349" spans="1:15" ht="12.75">
      <c r="A349" s="98"/>
      <c r="B349" s="37" t="str">
        <f>'Gene Table'!E349</f>
        <v>STAT3</v>
      </c>
      <c r="C349" s="161" t="s">
        <v>241</v>
      </c>
      <c r="D349" s="162"/>
      <c r="E349" s="162"/>
      <c r="F349" s="162"/>
      <c r="G349" s="162"/>
      <c r="H349" s="162"/>
      <c r="I349" s="162"/>
      <c r="J349" s="162"/>
      <c r="K349" s="162"/>
      <c r="L349" s="162"/>
      <c r="M349" s="162"/>
      <c r="N349" s="163" t="e">
        <f>AVERAGE(Calculations!P350:Y350)</f>
        <v>#DIV/0!</v>
      </c>
      <c r="O349" s="164" t="e">
        <f>STDEV(Calculations!P350:Y350)</f>
        <v>#DIV/0!</v>
      </c>
    </row>
    <row r="350" spans="1:15" ht="12.75">
      <c r="A350" s="98"/>
      <c r="B350" s="37" t="str">
        <f>'Gene Table'!E350</f>
        <v>STAT1</v>
      </c>
      <c r="C350" s="161" t="s">
        <v>245</v>
      </c>
      <c r="D350" s="162"/>
      <c r="E350" s="162"/>
      <c r="F350" s="162"/>
      <c r="G350" s="162"/>
      <c r="H350" s="162"/>
      <c r="I350" s="162"/>
      <c r="J350" s="162"/>
      <c r="K350" s="162"/>
      <c r="L350" s="162"/>
      <c r="M350" s="162"/>
      <c r="N350" s="163" t="e">
        <f>AVERAGE(Calculations!P351:Y351)</f>
        <v>#DIV/0!</v>
      </c>
      <c r="O350" s="164" t="e">
        <f>STDEV(Calculations!P351:Y351)</f>
        <v>#DIV/0!</v>
      </c>
    </row>
    <row r="351" spans="1:15" ht="12.75">
      <c r="A351" s="98"/>
      <c r="B351" s="37" t="str">
        <f>'Gene Table'!E351</f>
        <v>SSTR5</v>
      </c>
      <c r="C351" s="161" t="s">
        <v>249</v>
      </c>
      <c r="D351" s="162"/>
      <c r="E351" s="162"/>
      <c r="F351" s="162"/>
      <c r="G351" s="162"/>
      <c r="H351" s="162"/>
      <c r="I351" s="162"/>
      <c r="J351" s="162"/>
      <c r="K351" s="162"/>
      <c r="L351" s="162"/>
      <c r="M351" s="162"/>
      <c r="N351" s="163" t="e">
        <f>AVERAGE(Calculations!P352:Y352)</f>
        <v>#DIV/0!</v>
      </c>
      <c r="O351" s="164" t="e">
        <f>STDEV(Calculations!P352:Y352)</f>
        <v>#DIV/0!</v>
      </c>
    </row>
    <row r="352" spans="1:15" ht="12.75">
      <c r="A352" s="98"/>
      <c r="B352" s="37" t="str">
        <f>'Gene Table'!E352</f>
        <v>SSTR3</v>
      </c>
      <c r="C352" s="161" t="s">
        <v>253</v>
      </c>
      <c r="D352" s="162"/>
      <c r="E352" s="162"/>
      <c r="F352" s="162"/>
      <c r="G352" s="162"/>
      <c r="H352" s="162"/>
      <c r="I352" s="162"/>
      <c r="J352" s="162"/>
      <c r="K352" s="162"/>
      <c r="L352" s="162"/>
      <c r="M352" s="162"/>
      <c r="N352" s="163" t="e">
        <f>AVERAGE(Calculations!P353:Y353)</f>
        <v>#DIV/0!</v>
      </c>
      <c r="O352" s="164" t="e">
        <f>STDEV(Calculations!P353:Y353)</f>
        <v>#DIV/0!</v>
      </c>
    </row>
    <row r="353" spans="1:15" ht="12.75">
      <c r="A353" s="98"/>
      <c r="B353" s="37" t="str">
        <f>'Gene Table'!E353</f>
        <v>SREBF1</v>
      </c>
      <c r="C353" s="161" t="s">
        <v>257</v>
      </c>
      <c r="D353" s="162"/>
      <c r="E353" s="162"/>
      <c r="F353" s="162"/>
      <c r="G353" s="162"/>
      <c r="H353" s="162"/>
      <c r="I353" s="162"/>
      <c r="J353" s="162"/>
      <c r="K353" s="162"/>
      <c r="L353" s="162"/>
      <c r="M353" s="162"/>
      <c r="N353" s="163" t="e">
        <f>AVERAGE(Calculations!P354:Y354)</f>
        <v>#DIV/0!</v>
      </c>
      <c r="O353" s="164" t="e">
        <f>STDEV(Calculations!P354:Y354)</f>
        <v>#DIV/0!</v>
      </c>
    </row>
    <row r="354" spans="1:15" ht="12.75">
      <c r="A354" s="98"/>
      <c r="B354" s="37" t="str">
        <f>'Gene Table'!E354</f>
        <v>SRD5A1</v>
      </c>
      <c r="C354" s="161" t="s">
        <v>261</v>
      </c>
      <c r="D354" s="162"/>
      <c r="E354" s="162"/>
      <c r="F354" s="162"/>
      <c r="G354" s="162"/>
      <c r="H354" s="162"/>
      <c r="I354" s="162"/>
      <c r="J354" s="162"/>
      <c r="K354" s="162"/>
      <c r="L354" s="162"/>
      <c r="M354" s="162"/>
      <c r="N354" s="163" t="e">
        <f>AVERAGE(Calculations!P355:Y355)</f>
        <v>#DIV/0!</v>
      </c>
      <c r="O354" s="164" t="e">
        <f>STDEV(Calculations!P355:Y355)</f>
        <v>#DIV/0!</v>
      </c>
    </row>
    <row r="355" spans="1:15" ht="12.75">
      <c r="A355" s="98"/>
      <c r="B355" s="37" t="str">
        <f>'Gene Table'!E355</f>
        <v>SMARCA2</v>
      </c>
      <c r="C355" s="161" t="s">
        <v>265</v>
      </c>
      <c r="D355" s="162"/>
      <c r="E355" s="162"/>
      <c r="F355" s="162"/>
      <c r="G355" s="162"/>
      <c r="H355" s="162"/>
      <c r="I355" s="162"/>
      <c r="J355" s="162"/>
      <c r="K355" s="162"/>
      <c r="L355" s="162"/>
      <c r="M355" s="162"/>
      <c r="N355" s="163" t="e">
        <f>AVERAGE(Calculations!P356:Y356)</f>
        <v>#DIV/0!</v>
      </c>
      <c r="O355" s="164" t="e">
        <f>STDEV(Calculations!P356:Y356)</f>
        <v>#DIV/0!</v>
      </c>
    </row>
    <row r="356" spans="1:15" ht="12.75">
      <c r="A356" s="98"/>
      <c r="B356" s="37" t="str">
        <f>'Gene Table'!E356</f>
        <v>SLC20A1</v>
      </c>
      <c r="C356" s="161" t="s">
        <v>269</v>
      </c>
      <c r="D356" s="162"/>
      <c r="E356" s="162"/>
      <c r="F356" s="162"/>
      <c r="G356" s="162"/>
      <c r="H356" s="162"/>
      <c r="I356" s="162"/>
      <c r="J356" s="162"/>
      <c r="K356" s="162"/>
      <c r="L356" s="162"/>
      <c r="M356" s="162"/>
      <c r="N356" s="163" t="e">
        <f>AVERAGE(Calculations!P357:Y357)</f>
        <v>#DIV/0!</v>
      </c>
      <c r="O356" s="164" t="e">
        <f>STDEV(Calculations!P357:Y357)</f>
        <v>#DIV/0!</v>
      </c>
    </row>
    <row r="357" spans="1:15" ht="12.75">
      <c r="A357" s="98"/>
      <c r="B357" s="37" t="str">
        <f>'Gene Table'!E357</f>
        <v>SLC19A1</v>
      </c>
      <c r="C357" s="161" t="s">
        <v>273</v>
      </c>
      <c r="D357" s="162"/>
      <c r="E357" s="162"/>
      <c r="F357" s="162"/>
      <c r="G357" s="162"/>
      <c r="H357" s="162"/>
      <c r="I357" s="162"/>
      <c r="J357" s="162"/>
      <c r="K357" s="162"/>
      <c r="L357" s="162"/>
      <c r="M357" s="162"/>
      <c r="N357" s="163" t="e">
        <f>AVERAGE(Calculations!P358:Y358)</f>
        <v>#DIV/0!</v>
      </c>
      <c r="O357" s="164" t="e">
        <f>STDEV(Calculations!P358:Y358)</f>
        <v>#DIV/0!</v>
      </c>
    </row>
    <row r="358" spans="1:15" ht="12.75">
      <c r="A358" s="98"/>
      <c r="B358" s="37" t="str">
        <f>'Gene Table'!E358</f>
        <v>NOD2</v>
      </c>
      <c r="C358" s="161" t="s">
        <v>277</v>
      </c>
      <c r="D358" s="162"/>
      <c r="E358" s="162"/>
      <c r="F358" s="162"/>
      <c r="G358" s="162"/>
      <c r="H358" s="162"/>
      <c r="I358" s="162"/>
      <c r="J358" s="162"/>
      <c r="K358" s="162"/>
      <c r="L358" s="162"/>
      <c r="M358" s="162"/>
      <c r="N358" s="163" t="e">
        <f>AVERAGE(Calculations!P359:Y359)</f>
        <v>#DIV/0!</v>
      </c>
      <c r="O358" s="164" t="e">
        <f>STDEV(Calculations!P359:Y359)</f>
        <v>#DIV/0!</v>
      </c>
    </row>
    <row r="359" spans="1:15" ht="12.75">
      <c r="A359" s="98"/>
      <c r="B359" s="37" t="str">
        <f>'Gene Table'!E359</f>
        <v>BHMT</v>
      </c>
      <c r="C359" s="161" t="s">
        <v>281</v>
      </c>
      <c r="D359" s="162"/>
      <c r="E359" s="162"/>
      <c r="F359" s="162"/>
      <c r="G359" s="162"/>
      <c r="H359" s="162"/>
      <c r="I359" s="162"/>
      <c r="J359" s="162"/>
      <c r="K359" s="162"/>
      <c r="L359" s="162"/>
      <c r="M359" s="162"/>
      <c r="N359" s="163" t="e">
        <f>AVERAGE(Calculations!P360:Y360)</f>
        <v>#DIV/0!</v>
      </c>
      <c r="O359" s="164" t="e">
        <f>STDEV(Calculations!P360:Y360)</f>
        <v>#DIV/0!</v>
      </c>
    </row>
    <row r="360" spans="1:15" ht="12.75">
      <c r="A360" s="98"/>
      <c r="B360" s="37" t="str">
        <f>'Gene Table'!E360</f>
        <v>CCL1</v>
      </c>
      <c r="C360" s="161" t="s">
        <v>285</v>
      </c>
      <c r="D360" s="162"/>
      <c r="E360" s="162"/>
      <c r="F360" s="162"/>
      <c r="G360" s="162"/>
      <c r="H360" s="162"/>
      <c r="I360" s="162"/>
      <c r="J360" s="162"/>
      <c r="K360" s="162"/>
      <c r="L360" s="162"/>
      <c r="M360" s="162"/>
      <c r="N360" s="163" t="e">
        <f>AVERAGE(Calculations!P361:Y361)</f>
        <v>#DIV/0!</v>
      </c>
      <c r="O360" s="164" t="e">
        <f>STDEV(Calculations!P361:Y361)</f>
        <v>#DIV/0!</v>
      </c>
    </row>
    <row r="361" spans="1:15" ht="12.75">
      <c r="A361" s="98"/>
      <c r="B361" s="37" t="str">
        <f>'Gene Table'!E361</f>
        <v>RPS6KA1</v>
      </c>
      <c r="C361" s="161" t="s">
        <v>289</v>
      </c>
      <c r="D361" s="162"/>
      <c r="E361" s="162"/>
      <c r="F361" s="162"/>
      <c r="G361" s="162"/>
      <c r="H361" s="162"/>
      <c r="I361" s="162"/>
      <c r="J361" s="162"/>
      <c r="K361" s="162"/>
      <c r="L361" s="162"/>
      <c r="M361" s="162"/>
      <c r="N361" s="163" t="e">
        <f>AVERAGE(Calculations!P362:Y362)</f>
        <v>#DIV/0!</v>
      </c>
      <c r="O361" s="164" t="e">
        <f>STDEV(Calculations!P362:Y362)</f>
        <v>#DIV/0!</v>
      </c>
    </row>
    <row r="362" spans="1:15" ht="12.75">
      <c r="A362" s="98"/>
      <c r="B362" s="37" t="str">
        <f>'Gene Table'!E362</f>
        <v>MRPL23</v>
      </c>
      <c r="C362" s="161" t="s">
        <v>293</v>
      </c>
      <c r="D362" s="162"/>
      <c r="E362" s="162"/>
      <c r="F362" s="162"/>
      <c r="G362" s="162"/>
      <c r="H362" s="162"/>
      <c r="I362" s="162"/>
      <c r="J362" s="162"/>
      <c r="K362" s="162"/>
      <c r="L362" s="162"/>
      <c r="M362" s="162"/>
      <c r="N362" s="163" t="e">
        <f>AVERAGE(Calculations!P363:Y363)</f>
        <v>#DIV/0!</v>
      </c>
      <c r="O362" s="164" t="e">
        <f>STDEV(Calculations!P363:Y363)</f>
        <v>#DIV/0!</v>
      </c>
    </row>
    <row r="363" spans="1:15" ht="12.75">
      <c r="A363" s="98"/>
      <c r="B363" s="37" t="str">
        <f>'Gene Table'!E363</f>
        <v>RPA3</v>
      </c>
      <c r="C363" s="161" t="s">
        <v>297</v>
      </c>
      <c r="D363" s="162"/>
      <c r="E363" s="162"/>
      <c r="F363" s="162"/>
      <c r="G363" s="162"/>
      <c r="H363" s="162"/>
      <c r="I363" s="162"/>
      <c r="J363" s="162"/>
      <c r="K363" s="162"/>
      <c r="L363" s="162"/>
      <c r="M363" s="162"/>
      <c r="N363" s="163" t="e">
        <f>AVERAGE(Calculations!P364:Y364)</f>
        <v>#DIV/0!</v>
      </c>
      <c r="O363" s="164" t="e">
        <f>STDEV(Calculations!P364:Y364)</f>
        <v>#DIV/0!</v>
      </c>
    </row>
    <row r="364" spans="1:15" ht="12.75">
      <c r="A364" s="98"/>
      <c r="B364" s="37" t="str">
        <f>'Gene Table'!E364</f>
        <v>RPA2</v>
      </c>
      <c r="C364" s="161" t="s">
        <v>301</v>
      </c>
      <c r="D364" s="162"/>
      <c r="E364" s="162"/>
      <c r="F364" s="162"/>
      <c r="G364" s="162"/>
      <c r="H364" s="162"/>
      <c r="I364" s="162"/>
      <c r="J364" s="162"/>
      <c r="K364" s="162"/>
      <c r="L364" s="162"/>
      <c r="M364" s="162"/>
      <c r="N364" s="163" t="e">
        <f>AVERAGE(Calculations!P365:Y365)</f>
        <v>#DIV/0!</v>
      </c>
      <c r="O364" s="164" t="e">
        <f>STDEV(Calculations!P365:Y365)</f>
        <v>#DIV/0!</v>
      </c>
    </row>
    <row r="365" spans="1:15" ht="12.75">
      <c r="A365" s="98"/>
      <c r="B365" s="37" t="str">
        <f>'Gene Table'!E365</f>
        <v>RPA1</v>
      </c>
      <c r="C365" s="161" t="s">
        <v>305</v>
      </c>
      <c r="D365" s="162"/>
      <c r="E365" s="162"/>
      <c r="F365" s="162"/>
      <c r="G365" s="162"/>
      <c r="H365" s="162"/>
      <c r="I365" s="162"/>
      <c r="J365" s="162"/>
      <c r="K365" s="162"/>
      <c r="L365" s="162"/>
      <c r="M365" s="162"/>
      <c r="N365" s="163" t="e">
        <f>AVERAGE(Calculations!P366:Y366)</f>
        <v>#DIV/0!</v>
      </c>
      <c r="O365" s="164" t="e">
        <f>STDEV(Calculations!P366:Y366)</f>
        <v>#DIV/0!</v>
      </c>
    </row>
    <row r="366" spans="1:15" ht="12.75">
      <c r="A366" s="98"/>
      <c r="B366" s="37" t="str">
        <f>'Gene Table'!E366</f>
        <v>ACTB</v>
      </c>
      <c r="C366" s="161" t="s">
        <v>309</v>
      </c>
      <c r="D366" s="162"/>
      <c r="E366" s="162"/>
      <c r="F366" s="162"/>
      <c r="G366" s="162"/>
      <c r="H366" s="162"/>
      <c r="I366" s="162"/>
      <c r="J366" s="162"/>
      <c r="K366" s="162"/>
      <c r="L366" s="162"/>
      <c r="M366" s="162"/>
      <c r="N366" s="163" t="e">
        <f>AVERAGE(Calculations!P367:Y367)</f>
        <v>#DIV/0!</v>
      </c>
      <c r="O366" s="164" t="e">
        <f>STDEV(Calculations!P367:Y367)</f>
        <v>#DIV/0!</v>
      </c>
    </row>
    <row r="367" spans="1:15" ht="12.75">
      <c r="A367" s="98"/>
      <c r="B367" s="37" t="str">
        <f>'Gene Table'!E367</f>
        <v>REV3L</v>
      </c>
      <c r="C367" s="161" t="s">
        <v>313</v>
      </c>
      <c r="D367" s="162"/>
      <c r="E367" s="162"/>
      <c r="F367" s="162"/>
      <c r="G367" s="162"/>
      <c r="H367" s="162"/>
      <c r="I367" s="162"/>
      <c r="J367" s="162"/>
      <c r="K367" s="162"/>
      <c r="L367" s="162"/>
      <c r="M367" s="162"/>
      <c r="N367" s="163" t="e">
        <f>AVERAGE(Calculations!P368:Y368)</f>
        <v>#DIV/0!</v>
      </c>
      <c r="O367" s="164" t="e">
        <f>STDEV(Calculations!P368:Y368)</f>
        <v>#DIV/0!</v>
      </c>
    </row>
    <row r="368" spans="1:15" ht="12.75">
      <c r="A368" s="98"/>
      <c r="B368" s="37" t="str">
        <f>'Gene Table'!E368</f>
        <v>RELA</v>
      </c>
      <c r="C368" s="161" t="s">
        <v>317</v>
      </c>
      <c r="D368" s="162"/>
      <c r="E368" s="162"/>
      <c r="F368" s="162"/>
      <c r="G368" s="162"/>
      <c r="H368" s="162"/>
      <c r="I368" s="162"/>
      <c r="J368" s="162"/>
      <c r="K368" s="162"/>
      <c r="L368" s="162"/>
      <c r="M368" s="162"/>
      <c r="N368" s="163" t="e">
        <f>AVERAGE(Calculations!P369:Y369)</f>
        <v>#DIV/0!</v>
      </c>
      <c r="O368" s="164" t="e">
        <f>STDEV(Calculations!P369:Y369)</f>
        <v>#DIV/0!</v>
      </c>
    </row>
    <row r="369" spans="1:15" ht="12.75">
      <c r="A369" s="98"/>
      <c r="B369" s="37" t="str">
        <f>'Gene Table'!E369</f>
        <v>RBBP8</v>
      </c>
      <c r="C369" s="161" t="s">
        <v>321</v>
      </c>
      <c r="D369" s="162"/>
      <c r="E369" s="162"/>
      <c r="F369" s="162"/>
      <c r="G369" s="162"/>
      <c r="H369" s="162"/>
      <c r="I369" s="162"/>
      <c r="J369" s="162"/>
      <c r="K369" s="162"/>
      <c r="L369" s="162"/>
      <c r="M369" s="162"/>
      <c r="N369" s="163" t="e">
        <f>AVERAGE(Calculations!P370:Y370)</f>
        <v>#DIV/0!</v>
      </c>
      <c r="O369" s="164" t="e">
        <f>STDEV(Calculations!P370:Y370)</f>
        <v>#DIV/0!</v>
      </c>
    </row>
    <row r="370" spans="1:15" ht="12.75">
      <c r="A370" s="98"/>
      <c r="B370" s="37" t="str">
        <f>'Gene Table'!E370</f>
        <v>RAD17</v>
      </c>
      <c r="C370" s="161" t="s">
        <v>325</v>
      </c>
      <c r="D370" s="162"/>
      <c r="E370" s="162"/>
      <c r="F370" s="162"/>
      <c r="G370" s="162"/>
      <c r="H370" s="162"/>
      <c r="I370" s="162"/>
      <c r="J370" s="162"/>
      <c r="K370" s="162"/>
      <c r="L370" s="162"/>
      <c r="M370" s="162"/>
      <c r="N370" s="163" t="e">
        <f>AVERAGE(Calculations!P371:Y371)</f>
        <v>#DIV/0!</v>
      </c>
      <c r="O370" s="164" t="e">
        <f>STDEV(Calculations!P371:Y371)</f>
        <v>#DIV/0!</v>
      </c>
    </row>
    <row r="371" spans="1:15" ht="12.75">
      <c r="A371" s="98"/>
      <c r="B371" s="37" t="str">
        <f>'Gene Table'!E371</f>
        <v>RAD1</v>
      </c>
      <c r="C371" s="161" t="s">
        <v>329</v>
      </c>
      <c r="D371" s="162"/>
      <c r="E371" s="162"/>
      <c r="F371" s="162"/>
      <c r="G371" s="162"/>
      <c r="H371" s="162"/>
      <c r="I371" s="162"/>
      <c r="J371" s="162"/>
      <c r="K371" s="162"/>
      <c r="L371" s="162"/>
      <c r="M371" s="162"/>
      <c r="N371" s="163" t="e">
        <f>AVERAGE(Calculations!P372:Y372)</f>
        <v>#DIV/0!</v>
      </c>
      <c r="O371" s="164" t="e">
        <f>STDEV(Calculations!P372:Y372)</f>
        <v>#DIV/0!</v>
      </c>
    </row>
    <row r="372" spans="1:15" ht="12.75">
      <c r="A372" s="98"/>
      <c r="B372" s="37" t="str">
        <f>'Gene Table'!E372</f>
        <v>PTPRN2</v>
      </c>
      <c r="C372" s="161" t="s">
        <v>333</v>
      </c>
      <c r="D372" s="162"/>
      <c r="E372" s="162"/>
      <c r="F372" s="162"/>
      <c r="G372" s="162"/>
      <c r="H372" s="162"/>
      <c r="I372" s="162"/>
      <c r="J372" s="162"/>
      <c r="K372" s="162"/>
      <c r="L372" s="162"/>
      <c r="M372" s="162"/>
      <c r="N372" s="163" t="e">
        <f>AVERAGE(Calculations!P373:Y373)</f>
        <v>#DIV/0!</v>
      </c>
      <c r="O372" s="164" t="e">
        <f>STDEV(Calculations!P373:Y373)</f>
        <v>#DIV/0!</v>
      </c>
    </row>
    <row r="373" spans="1:15" ht="12.75">
      <c r="A373" s="98"/>
      <c r="B373" s="37" t="str">
        <f>'Gene Table'!E373</f>
        <v>LSM2</v>
      </c>
      <c r="C373" s="161" t="s">
        <v>337</v>
      </c>
      <c r="D373" s="162"/>
      <c r="E373" s="162"/>
      <c r="F373" s="162"/>
      <c r="G373" s="162"/>
      <c r="H373" s="162"/>
      <c r="I373" s="162"/>
      <c r="J373" s="162"/>
      <c r="K373" s="162"/>
      <c r="L373" s="162"/>
      <c r="M373" s="162"/>
      <c r="N373" s="163" t="e">
        <f>AVERAGE(Calculations!P374:Y374)</f>
        <v>#DIV/0!</v>
      </c>
      <c r="O373" s="164" t="e">
        <f>STDEV(Calculations!P374:Y374)</f>
        <v>#DIV/0!</v>
      </c>
    </row>
    <row r="374" spans="1:15" ht="12.75">
      <c r="A374" s="98"/>
      <c r="B374" s="37" t="str">
        <f>'Gene Table'!E374</f>
        <v>CALCOCO1</v>
      </c>
      <c r="C374" s="161" t="s">
        <v>341</v>
      </c>
      <c r="D374" s="162"/>
      <c r="E374" s="162"/>
      <c r="F374" s="162"/>
      <c r="G374" s="162"/>
      <c r="H374" s="162"/>
      <c r="I374" s="162"/>
      <c r="J374" s="162"/>
      <c r="K374" s="162"/>
      <c r="L374" s="162"/>
      <c r="M374" s="162"/>
      <c r="N374" s="163" t="e">
        <f>AVERAGE(Calculations!P375:Y375)</f>
        <v>#DIV/0!</v>
      </c>
      <c r="O374" s="164" t="e">
        <f>STDEV(Calculations!P375:Y375)</f>
        <v>#DIV/0!</v>
      </c>
    </row>
    <row r="375" spans="1:15" ht="12.75">
      <c r="A375" s="98"/>
      <c r="B375" s="37" t="str">
        <f>'Gene Table'!E375</f>
        <v>HGDC</v>
      </c>
      <c r="C375" s="161" t="s">
        <v>345</v>
      </c>
      <c r="D375" s="162"/>
      <c r="E375" s="162"/>
      <c r="F375" s="162"/>
      <c r="G375" s="162"/>
      <c r="H375" s="162"/>
      <c r="I375" s="162"/>
      <c r="J375" s="162"/>
      <c r="K375" s="162"/>
      <c r="L375" s="162"/>
      <c r="M375" s="162"/>
      <c r="N375" s="163" t="e">
        <f>AVERAGE(Calculations!P376:Y376)</f>
        <v>#DIV/0!</v>
      </c>
      <c r="O375" s="164" t="e">
        <f>STDEV(Calculations!P376:Y376)</f>
        <v>#DIV/0!</v>
      </c>
    </row>
    <row r="376" spans="1:15" ht="12.75">
      <c r="A376" s="98"/>
      <c r="B376" s="37" t="str">
        <f>'Gene Table'!E376</f>
        <v>HGDC</v>
      </c>
      <c r="C376" s="161" t="s">
        <v>347</v>
      </c>
      <c r="D376" s="162"/>
      <c r="E376" s="162"/>
      <c r="F376" s="162"/>
      <c r="G376" s="162"/>
      <c r="H376" s="162"/>
      <c r="I376" s="162"/>
      <c r="J376" s="162"/>
      <c r="K376" s="162"/>
      <c r="L376" s="162"/>
      <c r="M376" s="162"/>
      <c r="N376" s="163" t="e">
        <f>AVERAGE(Calculations!P377:Y377)</f>
        <v>#DIV/0!</v>
      </c>
      <c r="O376" s="164" t="e">
        <f>STDEV(Calculations!P377:Y377)</f>
        <v>#DIV/0!</v>
      </c>
    </row>
    <row r="377" spans="1:15" ht="12.75">
      <c r="A377" s="98"/>
      <c r="B377" s="37" t="str">
        <f>'Gene Table'!E377</f>
        <v>GAPDH</v>
      </c>
      <c r="C377" s="161" t="s">
        <v>348</v>
      </c>
      <c r="D377" s="162"/>
      <c r="E377" s="162"/>
      <c r="F377" s="162"/>
      <c r="G377" s="162"/>
      <c r="H377" s="162"/>
      <c r="I377" s="162"/>
      <c r="J377" s="162"/>
      <c r="K377" s="162"/>
      <c r="L377" s="162"/>
      <c r="M377" s="162"/>
      <c r="N377" s="163" t="e">
        <f>AVERAGE(Calculations!P378:Y378)</f>
        <v>#DIV/0!</v>
      </c>
      <c r="O377" s="164" t="e">
        <f>STDEV(Calculations!P378:Y378)</f>
        <v>#DIV/0!</v>
      </c>
    </row>
    <row r="378" spans="1:15" ht="12.75">
      <c r="A378" s="98"/>
      <c r="B378" s="37" t="str">
        <f>'Gene Table'!E378</f>
        <v>ACTB</v>
      </c>
      <c r="C378" s="161" t="s">
        <v>352</v>
      </c>
      <c r="D378" s="162"/>
      <c r="E378" s="162"/>
      <c r="F378" s="162"/>
      <c r="G378" s="162"/>
      <c r="H378" s="162"/>
      <c r="I378" s="162"/>
      <c r="J378" s="162"/>
      <c r="K378" s="162"/>
      <c r="L378" s="162"/>
      <c r="M378" s="162"/>
      <c r="N378" s="163" t="e">
        <f>AVERAGE(Calculations!P379:Y379)</f>
        <v>#DIV/0!</v>
      </c>
      <c r="O378" s="164" t="e">
        <f>STDEV(Calculations!P379:Y379)</f>
        <v>#DIV/0!</v>
      </c>
    </row>
    <row r="379" spans="1:15" ht="12.75">
      <c r="A379" s="98"/>
      <c r="B379" s="37" t="str">
        <f>'Gene Table'!E379</f>
        <v>B2M</v>
      </c>
      <c r="C379" s="161" t="s">
        <v>356</v>
      </c>
      <c r="D379" s="162"/>
      <c r="E379" s="162"/>
      <c r="F379" s="162"/>
      <c r="G379" s="162"/>
      <c r="H379" s="162"/>
      <c r="I379" s="162"/>
      <c r="J379" s="162"/>
      <c r="K379" s="162"/>
      <c r="L379" s="162"/>
      <c r="M379" s="162"/>
      <c r="N379" s="163" t="e">
        <f>AVERAGE(Calculations!P380:Y380)</f>
        <v>#DIV/0!</v>
      </c>
      <c r="O379" s="164" t="e">
        <f>STDEV(Calculations!P380:Y380)</f>
        <v>#DIV/0!</v>
      </c>
    </row>
    <row r="380" spans="1:15" ht="12.75">
      <c r="A380" s="98"/>
      <c r="B380" s="37" t="str">
        <f>'Gene Table'!E380</f>
        <v>RPL13A</v>
      </c>
      <c r="C380" s="161" t="s">
        <v>360</v>
      </c>
      <c r="D380" s="162"/>
      <c r="E380" s="162"/>
      <c r="F380" s="162"/>
      <c r="G380" s="162"/>
      <c r="H380" s="162"/>
      <c r="I380" s="162"/>
      <c r="J380" s="162"/>
      <c r="K380" s="162"/>
      <c r="L380" s="162"/>
      <c r="M380" s="162"/>
      <c r="N380" s="163" t="e">
        <f>AVERAGE(Calculations!P381:Y381)</f>
        <v>#DIV/0!</v>
      </c>
      <c r="O380" s="164" t="e">
        <f>STDEV(Calculations!P381:Y381)</f>
        <v>#DIV/0!</v>
      </c>
    </row>
    <row r="381" spans="1:15" ht="12.75">
      <c r="A381" s="98"/>
      <c r="B381" s="37" t="str">
        <f>'Gene Table'!E381</f>
        <v>HPRT1</v>
      </c>
      <c r="C381" s="161" t="s">
        <v>364</v>
      </c>
      <c r="D381" s="162"/>
      <c r="E381" s="162"/>
      <c r="F381" s="162"/>
      <c r="G381" s="162"/>
      <c r="H381" s="162"/>
      <c r="I381" s="162"/>
      <c r="J381" s="162"/>
      <c r="K381" s="162"/>
      <c r="L381" s="162"/>
      <c r="M381" s="162"/>
      <c r="N381" s="163" t="e">
        <f>AVERAGE(Calculations!P382:Y382)</f>
        <v>#DIV/0!</v>
      </c>
      <c r="O381" s="164" t="e">
        <f>STDEV(Calculations!P382:Y382)</f>
        <v>#DIV/0!</v>
      </c>
    </row>
    <row r="382" spans="1:15" ht="12.75">
      <c r="A382" s="98"/>
      <c r="B382" s="37" t="str">
        <f>'Gene Table'!E382</f>
        <v>RN18S1</v>
      </c>
      <c r="C382" s="161" t="s">
        <v>368</v>
      </c>
      <c r="D382" s="162"/>
      <c r="E382" s="162"/>
      <c r="F382" s="162"/>
      <c r="G382" s="162"/>
      <c r="H382" s="162"/>
      <c r="I382" s="162"/>
      <c r="J382" s="162"/>
      <c r="K382" s="162"/>
      <c r="L382" s="162"/>
      <c r="M382" s="162"/>
      <c r="N382" s="163" t="e">
        <f>AVERAGE(Calculations!P383:Y383)</f>
        <v>#DIV/0!</v>
      </c>
      <c r="O382" s="164" t="e">
        <f>STDEV(Calculations!P383:Y383)</f>
        <v>#DIV/0!</v>
      </c>
    </row>
    <row r="383" spans="1:15" ht="12.75">
      <c r="A383" s="98"/>
      <c r="B383" s="37" t="str">
        <f>'Gene Table'!E383</f>
        <v>RT</v>
      </c>
      <c r="C383" s="161" t="s">
        <v>372</v>
      </c>
      <c r="D383" s="162"/>
      <c r="E383" s="162"/>
      <c r="F383" s="162"/>
      <c r="G383" s="162"/>
      <c r="H383" s="162"/>
      <c r="I383" s="162"/>
      <c r="J383" s="162"/>
      <c r="K383" s="162"/>
      <c r="L383" s="162"/>
      <c r="M383" s="162"/>
      <c r="N383" s="163" t="e">
        <f>AVERAGE(Calculations!P384:Y384)</f>
        <v>#DIV/0!</v>
      </c>
      <c r="O383" s="164" t="e">
        <f>STDEV(Calculations!P384:Y384)</f>
        <v>#DIV/0!</v>
      </c>
    </row>
    <row r="384" spans="1:15" ht="12.75">
      <c r="A384" s="98"/>
      <c r="B384" s="37" t="str">
        <f>'Gene Table'!E384</f>
        <v>RT</v>
      </c>
      <c r="C384" s="161" t="s">
        <v>374</v>
      </c>
      <c r="D384" s="162"/>
      <c r="E384" s="162"/>
      <c r="F384" s="162"/>
      <c r="G384" s="162"/>
      <c r="H384" s="162"/>
      <c r="I384" s="162"/>
      <c r="J384" s="162"/>
      <c r="K384" s="162"/>
      <c r="L384" s="162"/>
      <c r="M384" s="162"/>
      <c r="N384" s="163" t="e">
        <f>AVERAGE(Calculations!P385:Y385)</f>
        <v>#DIV/0!</v>
      </c>
      <c r="O384" s="164" t="e">
        <f>STDEV(Calculations!P385:Y385)</f>
        <v>#DIV/0!</v>
      </c>
    </row>
    <row r="385" spans="1:15" ht="12.75">
      <c r="A385" s="98"/>
      <c r="B385" s="37" t="str">
        <f>'Gene Table'!E385</f>
        <v>PCR</v>
      </c>
      <c r="C385" s="161" t="s">
        <v>375</v>
      </c>
      <c r="D385" s="162"/>
      <c r="E385" s="162"/>
      <c r="F385" s="162"/>
      <c r="G385" s="162"/>
      <c r="H385" s="162"/>
      <c r="I385" s="162"/>
      <c r="J385" s="162"/>
      <c r="K385" s="162"/>
      <c r="L385" s="162"/>
      <c r="M385" s="162"/>
      <c r="N385" s="163" t="e">
        <f>AVERAGE(Calculations!P386:Y386)</f>
        <v>#DIV/0!</v>
      </c>
      <c r="O385" s="164" t="e">
        <f>STDEV(Calculations!P386:Y386)</f>
        <v>#DIV/0!</v>
      </c>
    </row>
    <row r="386" spans="1:15" ht="12.75">
      <c r="A386" s="98"/>
      <c r="B386" s="37" t="str">
        <f>'Gene Table'!E386</f>
        <v>PCR</v>
      </c>
      <c r="C386" s="161" t="s">
        <v>377</v>
      </c>
      <c r="D386" s="162"/>
      <c r="E386" s="162"/>
      <c r="F386" s="162"/>
      <c r="G386" s="162"/>
      <c r="H386" s="162"/>
      <c r="I386" s="162"/>
      <c r="J386" s="162"/>
      <c r="K386" s="162"/>
      <c r="L386" s="162"/>
      <c r="M386" s="162"/>
      <c r="N386" s="163" t="e">
        <f>AVERAGE(Calculations!P387:Y387)</f>
        <v>#DIV/0!</v>
      </c>
      <c r="O386" s="164" t="e">
        <f>STDEV(Calculations!P387:Y387)</f>
        <v>#DIV/0!</v>
      </c>
    </row>
    <row r="387" spans="1:15" ht="12.75">
      <c r="A387" s="98" t="str">
        <f>'Gene Table'!A387:A482</f>
        <v>Plate 5</v>
      </c>
      <c r="B387" s="37" t="str">
        <f>'Gene Table'!E387</f>
        <v>MYH7B</v>
      </c>
      <c r="C387" s="161" t="s">
        <v>9</v>
      </c>
      <c r="D387" s="162"/>
      <c r="E387" s="162"/>
      <c r="F387" s="162"/>
      <c r="G387" s="162"/>
      <c r="H387" s="162"/>
      <c r="I387" s="162"/>
      <c r="J387" s="162"/>
      <c r="K387" s="162"/>
      <c r="L387" s="162"/>
      <c r="M387" s="162"/>
      <c r="N387" s="163" t="e">
        <f>AVERAGE(Calculations!P388:Y388)</f>
        <v>#DIV/0!</v>
      </c>
      <c r="O387" s="164" t="e">
        <f>STDEV(Calculations!P388:Y388)</f>
        <v>#DIV/0!</v>
      </c>
    </row>
    <row r="388" spans="1:15" ht="12.75">
      <c r="A388" s="98"/>
      <c r="B388" s="37" t="str">
        <f>'Gene Table'!E388</f>
        <v>MTUS1</v>
      </c>
      <c r="C388" s="161" t="s">
        <v>13</v>
      </c>
      <c r="D388" s="162"/>
      <c r="E388" s="162"/>
      <c r="F388" s="162"/>
      <c r="G388" s="162"/>
      <c r="H388" s="162"/>
      <c r="I388" s="162"/>
      <c r="J388" s="162"/>
      <c r="K388" s="162"/>
      <c r="L388" s="162"/>
      <c r="M388" s="162"/>
      <c r="N388" s="163" t="e">
        <f>AVERAGE(Calculations!P389:Y389)</f>
        <v>#DIV/0!</v>
      </c>
      <c r="O388" s="164" t="e">
        <f>STDEV(Calculations!P389:Y389)</f>
        <v>#DIV/0!</v>
      </c>
    </row>
    <row r="389" spans="1:15" ht="12.75">
      <c r="A389" s="98"/>
      <c r="B389" s="37" t="str">
        <f>'Gene Table'!E389</f>
        <v>MTA3</v>
      </c>
      <c r="C389" s="161" t="s">
        <v>17</v>
      </c>
      <c r="D389" s="162"/>
      <c r="E389" s="162"/>
      <c r="F389" s="162"/>
      <c r="G389" s="162"/>
      <c r="H389" s="162"/>
      <c r="I389" s="162"/>
      <c r="J389" s="162"/>
      <c r="K389" s="162"/>
      <c r="L389" s="162"/>
      <c r="M389" s="162"/>
      <c r="N389" s="163" t="e">
        <f>AVERAGE(Calculations!P390:Y390)</f>
        <v>#DIV/0!</v>
      </c>
      <c r="O389" s="164" t="e">
        <f>STDEV(Calculations!P390:Y390)</f>
        <v>#DIV/0!</v>
      </c>
    </row>
    <row r="390" spans="1:15" ht="12.75">
      <c r="A390" s="98"/>
      <c r="B390" s="37" t="str">
        <f>'Gene Table'!E390</f>
        <v>PTHLH</v>
      </c>
      <c r="C390" s="161" t="s">
        <v>21</v>
      </c>
      <c r="D390" s="162"/>
      <c r="E390" s="162"/>
      <c r="F390" s="162"/>
      <c r="G390" s="162"/>
      <c r="H390" s="162"/>
      <c r="I390" s="162"/>
      <c r="J390" s="162"/>
      <c r="K390" s="162"/>
      <c r="L390" s="162"/>
      <c r="M390" s="162"/>
      <c r="N390" s="163" t="e">
        <f>AVERAGE(Calculations!P391:Y391)</f>
        <v>#DIV/0!</v>
      </c>
      <c r="O390" s="164" t="e">
        <f>STDEV(Calculations!P391:Y391)</f>
        <v>#DIV/0!</v>
      </c>
    </row>
    <row r="391" spans="1:15" ht="12.75">
      <c r="A391" s="98"/>
      <c r="B391" s="37" t="str">
        <f>'Gene Table'!E391</f>
        <v>PTCH1</v>
      </c>
      <c r="C391" s="161" t="s">
        <v>25</v>
      </c>
      <c r="D391" s="162"/>
      <c r="E391" s="162"/>
      <c r="F391" s="162"/>
      <c r="G391" s="162"/>
      <c r="H391" s="162"/>
      <c r="I391" s="162"/>
      <c r="J391" s="162"/>
      <c r="K391" s="162"/>
      <c r="L391" s="162"/>
      <c r="M391" s="162"/>
      <c r="N391" s="163" t="e">
        <f>AVERAGE(Calculations!P392:Y392)</f>
        <v>#DIV/0!</v>
      </c>
      <c r="O391" s="164" t="e">
        <f>STDEV(Calculations!P392:Y392)</f>
        <v>#DIV/0!</v>
      </c>
    </row>
    <row r="392" spans="1:15" ht="12.75">
      <c r="A392" s="98"/>
      <c r="B392" s="37" t="str">
        <f>'Gene Table'!E392</f>
        <v>BCCIP</v>
      </c>
      <c r="C392" s="161" t="s">
        <v>29</v>
      </c>
      <c r="D392" s="162"/>
      <c r="E392" s="162"/>
      <c r="F392" s="162"/>
      <c r="G392" s="162"/>
      <c r="H392" s="162"/>
      <c r="I392" s="162"/>
      <c r="J392" s="162"/>
      <c r="K392" s="162"/>
      <c r="L392" s="162"/>
      <c r="M392" s="162"/>
      <c r="N392" s="163" t="e">
        <f>AVERAGE(Calculations!P393:Y393)</f>
        <v>#DIV/0!</v>
      </c>
      <c r="O392" s="164" t="e">
        <f>STDEV(Calculations!P393:Y393)</f>
        <v>#DIV/0!</v>
      </c>
    </row>
    <row r="393" spans="1:15" ht="12.75">
      <c r="A393" s="98"/>
      <c r="B393" s="37" t="str">
        <f>'Gene Table'!E393</f>
        <v>TEX14</v>
      </c>
      <c r="C393" s="161" t="s">
        <v>33</v>
      </c>
      <c r="D393" s="162"/>
      <c r="E393" s="162"/>
      <c r="F393" s="162"/>
      <c r="G393" s="162"/>
      <c r="H393" s="162"/>
      <c r="I393" s="162"/>
      <c r="J393" s="162"/>
      <c r="K393" s="162"/>
      <c r="L393" s="162"/>
      <c r="M393" s="162"/>
      <c r="N393" s="163" t="e">
        <f>AVERAGE(Calculations!P394:Y394)</f>
        <v>#DIV/0!</v>
      </c>
      <c r="O393" s="164" t="e">
        <f>STDEV(Calculations!P394:Y394)</f>
        <v>#DIV/0!</v>
      </c>
    </row>
    <row r="394" spans="1:15" ht="12.75">
      <c r="A394" s="98"/>
      <c r="B394" s="37" t="str">
        <f>'Gene Table'!E394</f>
        <v>MAPK9</v>
      </c>
      <c r="C394" s="161" t="s">
        <v>37</v>
      </c>
      <c r="D394" s="162"/>
      <c r="E394" s="162"/>
      <c r="F394" s="162"/>
      <c r="G394" s="162"/>
      <c r="H394" s="162"/>
      <c r="I394" s="162"/>
      <c r="J394" s="162"/>
      <c r="K394" s="162"/>
      <c r="L394" s="162"/>
      <c r="M394" s="162"/>
      <c r="N394" s="163" t="e">
        <f>AVERAGE(Calculations!P395:Y395)</f>
        <v>#DIV/0!</v>
      </c>
      <c r="O394" s="164" t="e">
        <f>STDEV(Calculations!P395:Y395)</f>
        <v>#DIV/0!</v>
      </c>
    </row>
    <row r="395" spans="1:15" ht="12.75">
      <c r="A395" s="98"/>
      <c r="B395" s="37" t="str">
        <f>'Gene Table'!E395</f>
        <v>MAPK8</v>
      </c>
      <c r="C395" s="161" t="s">
        <v>41</v>
      </c>
      <c r="D395" s="162"/>
      <c r="E395" s="162"/>
      <c r="F395" s="162"/>
      <c r="G395" s="162"/>
      <c r="H395" s="162"/>
      <c r="I395" s="162"/>
      <c r="J395" s="162"/>
      <c r="K395" s="162"/>
      <c r="L395" s="162"/>
      <c r="M395" s="162"/>
      <c r="N395" s="163" t="e">
        <f>AVERAGE(Calculations!P396:Y396)</f>
        <v>#DIV/0!</v>
      </c>
      <c r="O395" s="164" t="e">
        <f>STDEV(Calculations!P396:Y396)</f>
        <v>#DIV/0!</v>
      </c>
    </row>
    <row r="396" spans="1:15" ht="12.75">
      <c r="A396" s="98"/>
      <c r="B396" s="37" t="str">
        <f>'Gene Table'!E396</f>
        <v>PRKCA</v>
      </c>
      <c r="C396" s="161" t="s">
        <v>45</v>
      </c>
      <c r="D396" s="162"/>
      <c r="E396" s="162"/>
      <c r="F396" s="162"/>
      <c r="G396" s="162"/>
      <c r="H396" s="162"/>
      <c r="I396" s="162"/>
      <c r="J396" s="162"/>
      <c r="K396" s="162"/>
      <c r="L396" s="162"/>
      <c r="M396" s="162"/>
      <c r="N396" s="163" t="e">
        <f>AVERAGE(Calculations!P397:Y397)</f>
        <v>#DIV/0!</v>
      </c>
      <c r="O396" s="164" t="e">
        <f>STDEV(Calculations!P397:Y397)</f>
        <v>#DIV/0!</v>
      </c>
    </row>
    <row r="397" spans="1:15" ht="12.75">
      <c r="A397" s="98"/>
      <c r="B397" s="37" t="str">
        <f>'Gene Table'!E397</f>
        <v>IL17RB</v>
      </c>
      <c r="C397" s="161" t="s">
        <v>49</v>
      </c>
      <c r="D397" s="162"/>
      <c r="E397" s="162"/>
      <c r="F397" s="162"/>
      <c r="G397" s="162"/>
      <c r="H397" s="162"/>
      <c r="I397" s="162"/>
      <c r="J397" s="162"/>
      <c r="K397" s="162"/>
      <c r="L397" s="162"/>
      <c r="M397" s="162"/>
      <c r="N397" s="163" t="e">
        <f>AVERAGE(Calculations!P398:Y398)</f>
        <v>#DIV/0!</v>
      </c>
      <c r="O397" s="164" t="e">
        <f>STDEV(Calculations!P398:Y398)</f>
        <v>#DIV/0!</v>
      </c>
    </row>
    <row r="398" spans="1:15" ht="12.75">
      <c r="A398" s="98"/>
      <c r="B398" s="37" t="str">
        <f>'Gene Table'!E398</f>
        <v>PPP2R5E</v>
      </c>
      <c r="C398" s="161" t="s">
        <v>53</v>
      </c>
      <c r="D398" s="162"/>
      <c r="E398" s="162"/>
      <c r="F398" s="162"/>
      <c r="G398" s="162"/>
      <c r="H398" s="162"/>
      <c r="I398" s="162"/>
      <c r="J398" s="162"/>
      <c r="K398" s="162"/>
      <c r="L398" s="162"/>
      <c r="M398" s="162"/>
      <c r="N398" s="163" t="e">
        <f>AVERAGE(Calculations!P399:Y399)</f>
        <v>#DIV/0!</v>
      </c>
      <c r="O398" s="164" t="e">
        <f>STDEV(Calculations!P399:Y399)</f>
        <v>#DIV/0!</v>
      </c>
    </row>
    <row r="399" spans="1:15" ht="12.75">
      <c r="A399" s="98"/>
      <c r="B399" s="37" t="str">
        <f>'Gene Table'!E399</f>
        <v>PPP2R2A</v>
      </c>
      <c r="C399" s="161" t="s">
        <v>57</v>
      </c>
      <c r="D399" s="162"/>
      <c r="E399" s="162"/>
      <c r="F399" s="162"/>
      <c r="G399" s="162"/>
      <c r="H399" s="162"/>
      <c r="I399" s="162"/>
      <c r="J399" s="162"/>
      <c r="K399" s="162"/>
      <c r="L399" s="162"/>
      <c r="M399" s="162"/>
      <c r="N399" s="163" t="e">
        <f>AVERAGE(Calculations!P400:Y400)</f>
        <v>#DIV/0!</v>
      </c>
      <c r="O399" s="164" t="e">
        <f>STDEV(Calculations!P400:Y400)</f>
        <v>#DIV/0!</v>
      </c>
    </row>
    <row r="400" spans="1:15" ht="12.75">
      <c r="A400" s="98"/>
      <c r="B400" s="37" t="str">
        <f>'Gene Table'!E400</f>
        <v>PPP2R1B</v>
      </c>
      <c r="C400" s="161" t="s">
        <v>61</v>
      </c>
      <c r="D400" s="162"/>
      <c r="E400" s="162"/>
      <c r="F400" s="162"/>
      <c r="G400" s="162"/>
      <c r="H400" s="162"/>
      <c r="I400" s="162"/>
      <c r="J400" s="162"/>
      <c r="K400" s="162"/>
      <c r="L400" s="162"/>
      <c r="M400" s="162"/>
      <c r="N400" s="163" t="e">
        <f>AVERAGE(Calculations!P401:Y401)</f>
        <v>#DIV/0!</v>
      </c>
      <c r="O400" s="164" t="e">
        <f>STDEV(Calculations!P401:Y401)</f>
        <v>#DIV/0!</v>
      </c>
    </row>
    <row r="401" spans="1:15" ht="12.75">
      <c r="A401" s="98"/>
      <c r="B401" s="37" t="str">
        <f>'Gene Table'!E401</f>
        <v>ZWILCH</v>
      </c>
      <c r="C401" s="161" t="s">
        <v>65</v>
      </c>
      <c r="D401" s="162"/>
      <c r="E401" s="162"/>
      <c r="F401" s="162"/>
      <c r="G401" s="162"/>
      <c r="H401" s="162"/>
      <c r="I401" s="162"/>
      <c r="J401" s="162"/>
      <c r="K401" s="162"/>
      <c r="L401" s="162"/>
      <c r="M401" s="162"/>
      <c r="N401" s="163" t="e">
        <f>AVERAGE(Calculations!P402:Y402)</f>
        <v>#DIV/0!</v>
      </c>
      <c r="O401" s="164" t="e">
        <f>STDEV(Calculations!P402:Y402)</f>
        <v>#DIV/0!</v>
      </c>
    </row>
    <row r="402" spans="1:15" ht="12.75">
      <c r="A402" s="98"/>
      <c r="B402" s="37" t="str">
        <f>'Gene Table'!E402</f>
        <v>PPP1CB</v>
      </c>
      <c r="C402" s="161" t="s">
        <v>69</v>
      </c>
      <c r="D402" s="162"/>
      <c r="E402" s="162"/>
      <c r="F402" s="162"/>
      <c r="G402" s="162"/>
      <c r="H402" s="162"/>
      <c r="I402" s="162"/>
      <c r="J402" s="162"/>
      <c r="K402" s="162"/>
      <c r="L402" s="162"/>
      <c r="M402" s="162"/>
      <c r="N402" s="163" t="e">
        <f>AVERAGE(Calculations!P403:Y403)</f>
        <v>#DIV/0!</v>
      </c>
      <c r="O402" s="164" t="e">
        <f>STDEV(Calculations!P403:Y403)</f>
        <v>#DIV/0!</v>
      </c>
    </row>
    <row r="403" spans="1:15" ht="12.75">
      <c r="A403" s="98"/>
      <c r="B403" s="37" t="str">
        <f>'Gene Table'!E403</f>
        <v>ATRX</v>
      </c>
      <c r="C403" s="161" t="s">
        <v>73</v>
      </c>
      <c r="D403" s="162"/>
      <c r="E403" s="162"/>
      <c r="F403" s="162"/>
      <c r="G403" s="162"/>
      <c r="H403" s="162"/>
      <c r="I403" s="162"/>
      <c r="J403" s="162"/>
      <c r="K403" s="162"/>
      <c r="L403" s="162"/>
      <c r="M403" s="162"/>
      <c r="N403" s="163" t="e">
        <f>AVERAGE(Calculations!P404:Y404)</f>
        <v>#DIV/0!</v>
      </c>
      <c r="O403" s="164" t="e">
        <f>STDEV(Calculations!P404:Y404)</f>
        <v>#DIV/0!</v>
      </c>
    </row>
    <row r="404" spans="1:15" ht="12.75">
      <c r="A404" s="98"/>
      <c r="B404" s="37" t="str">
        <f>'Gene Table'!E404</f>
        <v>PPARA</v>
      </c>
      <c r="C404" s="161" t="s">
        <v>77</v>
      </c>
      <c r="D404" s="162"/>
      <c r="E404" s="162"/>
      <c r="F404" s="162"/>
      <c r="G404" s="162"/>
      <c r="H404" s="162"/>
      <c r="I404" s="162"/>
      <c r="J404" s="162"/>
      <c r="K404" s="162"/>
      <c r="L404" s="162"/>
      <c r="M404" s="162"/>
      <c r="N404" s="163" t="e">
        <f>AVERAGE(Calculations!P405:Y405)</f>
        <v>#DIV/0!</v>
      </c>
      <c r="O404" s="164" t="e">
        <f>STDEV(Calculations!P405:Y405)</f>
        <v>#DIV/0!</v>
      </c>
    </row>
    <row r="405" spans="1:15" ht="12.75">
      <c r="A405" s="98"/>
      <c r="B405" s="37" t="str">
        <f>'Gene Table'!E405</f>
        <v>UGT1A6</v>
      </c>
      <c r="C405" s="161" t="s">
        <v>81</v>
      </c>
      <c r="D405" s="162"/>
      <c r="E405" s="162"/>
      <c r="F405" s="162"/>
      <c r="G405" s="162"/>
      <c r="H405" s="162"/>
      <c r="I405" s="162"/>
      <c r="J405" s="162"/>
      <c r="K405" s="162"/>
      <c r="L405" s="162"/>
      <c r="M405" s="162"/>
      <c r="N405" s="163" t="e">
        <f>AVERAGE(Calculations!P406:Y406)</f>
        <v>#DIV/0!</v>
      </c>
      <c r="O405" s="164" t="e">
        <f>STDEV(Calculations!P406:Y406)</f>
        <v>#DIV/0!</v>
      </c>
    </row>
    <row r="406" spans="1:15" ht="12.75">
      <c r="A406" s="98"/>
      <c r="B406" s="37" t="str">
        <f>'Gene Table'!E406</f>
        <v>TERF2IP</v>
      </c>
      <c r="C406" s="161" t="s">
        <v>85</v>
      </c>
      <c r="D406" s="162"/>
      <c r="E406" s="162"/>
      <c r="F406" s="162"/>
      <c r="G406" s="162"/>
      <c r="H406" s="162"/>
      <c r="I406" s="162"/>
      <c r="J406" s="162"/>
      <c r="K406" s="162"/>
      <c r="L406" s="162"/>
      <c r="M406" s="162"/>
      <c r="N406" s="163" t="e">
        <f>AVERAGE(Calculations!P407:Y407)</f>
        <v>#DIV/0!</v>
      </c>
      <c r="O406" s="164" t="e">
        <f>STDEV(Calculations!P407:Y407)</f>
        <v>#DIV/0!</v>
      </c>
    </row>
    <row r="407" spans="1:15" ht="12.75">
      <c r="A407" s="98"/>
      <c r="B407" s="37" t="str">
        <f>'Gene Table'!E407</f>
        <v>POLB</v>
      </c>
      <c r="C407" s="161" t="s">
        <v>89</v>
      </c>
      <c r="D407" s="162"/>
      <c r="E407" s="162"/>
      <c r="F407" s="162"/>
      <c r="G407" s="162"/>
      <c r="H407" s="162"/>
      <c r="I407" s="162"/>
      <c r="J407" s="162"/>
      <c r="K407" s="162"/>
      <c r="L407" s="162"/>
      <c r="M407" s="162"/>
      <c r="N407" s="163" t="e">
        <f>AVERAGE(Calculations!P408:Y408)</f>
        <v>#DIV/0!</v>
      </c>
      <c r="O407" s="164" t="e">
        <f>STDEV(Calculations!P408:Y408)</f>
        <v>#DIV/0!</v>
      </c>
    </row>
    <row r="408" spans="1:15" ht="12.75">
      <c r="A408" s="98"/>
      <c r="B408" s="37">
        <f>'Gene Table'!E408</f>
        <v>41521</v>
      </c>
      <c r="C408" s="161" t="s">
        <v>93</v>
      </c>
      <c r="D408" s="162"/>
      <c r="E408" s="162"/>
      <c r="F408" s="162"/>
      <c r="G408" s="162"/>
      <c r="H408" s="162"/>
      <c r="I408" s="162"/>
      <c r="J408" s="162"/>
      <c r="K408" s="162"/>
      <c r="L408" s="162"/>
      <c r="M408" s="162"/>
      <c r="N408" s="163" t="e">
        <f>AVERAGE(Calculations!P409:Y409)</f>
        <v>#DIV/0!</v>
      </c>
      <c r="O408" s="164" t="e">
        <f>STDEV(Calculations!P409:Y409)</f>
        <v>#DIV/0!</v>
      </c>
    </row>
    <row r="409" spans="1:15" ht="12.75">
      <c r="A409" s="98"/>
      <c r="B409" s="37" t="str">
        <f>'Gene Table'!E409</f>
        <v>TLR9</v>
      </c>
      <c r="C409" s="161" t="s">
        <v>97</v>
      </c>
      <c r="D409" s="162"/>
      <c r="E409" s="162"/>
      <c r="F409" s="162"/>
      <c r="G409" s="162"/>
      <c r="H409" s="162"/>
      <c r="I409" s="162"/>
      <c r="J409" s="162"/>
      <c r="K409" s="162"/>
      <c r="L409" s="162"/>
      <c r="M409" s="162"/>
      <c r="N409" s="163" t="e">
        <f>AVERAGE(Calculations!P410:Y410)</f>
        <v>#DIV/0!</v>
      </c>
      <c r="O409" s="164" t="e">
        <f>STDEV(Calculations!P410:Y410)</f>
        <v>#DIV/0!</v>
      </c>
    </row>
    <row r="410" spans="1:15" ht="12.75">
      <c r="A410" s="98"/>
      <c r="B410" s="37" t="str">
        <f>'Gene Table'!E410</f>
        <v>PNMT</v>
      </c>
      <c r="C410" s="161" t="s">
        <v>101</v>
      </c>
      <c r="D410" s="162"/>
      <c r="E410" s="162"/>
      <c r="F410" s="162"/>
      <c r="G410" s="162"/>
      <c r="H410" s="162"/>
      <c r="I410" s="162"/>
      <c r="J410" s="162"/>
      <c r="K410" s="162"/>
      <c r="L410" s="162"/>
      <c r="M410" s="162"/>
      <c r="N410" s="163" t="e">
        <f>AVERAGE(Calculations!P411:Y411)</f>
        <v>#DIV/0!</v>
      </c>
      <c r="O410" s="164" t="e">
        <f>STDEV(Calculations!P411:Y411)</f>
        <v>#DIV/0!</v>
      </c>
    </row>
    <row r="411" spans="1:15" ht="12.75">
      <c r="A411" s="98"/>
      <c r="B411" s="37" t="str">
        <f>'Gene Table'!E411</f>
        <v>PLK1</v>
      </c>
      <c r="C411" s="161" t="s">
        <v>105</v>
      </c>
      <c r="D411" s="162"/>
      <c r="E411" s="162"/>
      <c r="F411" s="162"/>
      <c r="G411" s="162"/>
      <c r="H411" s="162"/>
      <c r="I411" s="162"/>
      <c r="J411" s="162"/>
      <c r="K411" s="162"/>
      <c r="L411" s="162"/>
      <c r="M411" s="162"/>
      <c r="N411" s="163" t="e">
        <f>AVERAGE(Calculations!P412:Y412)</f>
        <v>#DIV/0!</v>
      </c>
      <c r="O411" s="164" t="e">
        <f>STDEV(Calculations!P412:Y412)</f>
        <v>#DIV/0!</v>
      </c>
    </row>
    <row r="412" spans="1:15" ht="12.75">
      <c r="A412" s="98"/>
      <c r="B412" s="37" t="str">
        <f>'Gene Table'!E412</f>
        <v>PIK3CB</v>
      </c>
      <c r="C412" s="161" t="s">
        <v>109</v>
      </c>
      <c r="D412" s="162"/>
      <c r="E412" s="162"/>
      <c r="F412" s="162"/>
      <c r="G412" s="162"/>
      <c r="H412" s="162"/>
      <c r="I412" s="162"/>
      <c r="J412" s="162"/>
      <c r="K412" s="162"/>
      <c r="L412" s="162"/>
      <c r="M412" s="162"/>
      <c r="N412" s="163" t="e">
        <f>AVERAGE(Calculations!P413:Y413)</f>
        <v>#DIV/0!</v>
      </c>
      <c r="O412" s="164" t="e">
        <f>STDEV(Calculations!P413:Y413)</f>
        <v>#DIV/0!</v>
      </c>
    </row>
    <row r="413" spans="1:15" ht="12.75">
      <c r="A413" s="98"/>
      <c r="B413" s="37" t="str">
        <f>'Gene Table'!E413</f>
        <v>PGC</v>
      </c>
      <c r="C413" s="161" t="s">
        <v>113</v>
      </c>
      <c r="D413" s="162"/>
      <c r="E413" s="162"/>
      <c r="F413" s="162"/>
      <c r="G413" s="162"/>
      <c r="H413" s="162"/>
      <c r="I413" s="162"/>
      <c r="J413" s="162"/>
      <c r="K413" s="162"/>
      <c r="L413" s="162"/>
      <c r="M413" s="162"/>
      <c r="N413" s="163" t="e">
        <f>AVERAGE(Calculations!P414:Y414)</f>
        <v>#DIV/0!</v>
      </c>
      <c r="O413" s="164" t="e">
        <f>STDEV(Calculations!P414:Y414)</f>
        <v>#DIV/0!</v>
      </c>
    </row>
    <row r="414" spans="1:15" ht="12.75">
      <c r="A414" s="98"/>
      <c r="B414" s="37" t="str">
        <f>'Gene Table'!E414</f>
        <v>CRKRS</v>
      </c>
      <c r="C414" s="161" t="s">
        <v>117</v>
      </c>
      <c r="D414" s="162"/>
      <c r="E414" s="162"/>
      <c r="F414" s="162"/>
      <c r="G414" s="162"/>
      <c r="H414" s="162"/>
      <c r="I414" s="162"/>
      <c r="J414" s="162"/>
      <c r="K414" s="162"/>
      <c r="L414" s="162"/>
      <c r="M414" s="162"/>
      <c r="N414" s="163" t="e">
        <f>AVERAGE(Calculations!P415:Y415)</f>
        <v>#DIV/0!</v>
      </c>
      <c r="O414" s="164" t="e">
        <f>STDEV(Calculations!P415:Y415)</f>
        <v>#DIV/0!</v>
      </c>
    </row>
    <row r="415" spans="1:15" ht="12.75">
      <c r="A415" s="98"/>
      <c r="B415" s="37" t="str">
        <f>'Gene Table'!E415</f>
        <v>UIMC1</v>
      </c>
      <c r="C415" s="161" t="s">
        <v>121</v>
      </c>
      <c r="D415" s="162"/>
      <c r="E415" s="162"/>
      <c r="F415" s="162"/>
      <c r="G415" s="162"/>
      <c r="H415" s="162"/>
      <c r="I415" s="162"/>
      <c r="J415" s="162"/>
      <c r="K415" s="162"/>
      <c r="L415" s="162"/>
      <c r="M415" s="162"/>
      <c r="N415" s="163" t="e">
        <f>AVERAGE(Calculations!P416:Y416)</f>
        <v>#DIV/0!</v>
      </c>
      <c r="O415" s="164" t="e">
        <f>STDEV(Calculations!P416:Y416)</f>
        <v>#DIV/0!</v>
      </c>
    </row>
    <row r="416" spans="1:15" ht="12.75">
      <c r="A416" s="98"/>
      <c r="B416" s="37" t="str">
        <f>'Gene Table'!E416</f>
        <v>HSD17B7</v>
      </c>
      <c r="C416" s="161" t="s">
        <v>125</v>
      </c>
      <c r="D416" s="162"/>
      <c r="E416" s="162"/>
      <c r="F416" s="162"/>
      <c r="G416" s="162"/>
      <c r="H416" s="162"/>
      <c r="I416" s="162"/>
      <c r="J416" s="162"/>
      <c r="K416" s="162"/>
      <c r="L416" s="162"/>
      <c r="M416" s="162"/>
      <c r="N416" s="163" t="e">
        <f>AVERAGE(Calculations!P417:Y417)</f>
        <v>#DIV/0!</v>
      </c>
      <c r="O416" s="164" t="e">
        <f>STDEV(Calculations!P417:Y417)</f>
        <v>#DIV/0!</v>
      </c>
    </row>
    <row r="417" spans="1:15" ht="12.75">
      <c r="A417" s="98"/>
      <c r="B417" s="37" t="str">
        <f>'Gene Table'!E417</f>
        <v>REV1</v>
      </c>
      <c r="C417" s="161" t="s">
        <v>129</v>
      </c>
      <c r="D417" s="162"/>
      <c r="E417" s="162"/>
      <c r="F417" s="162"/>
      <c r="G417" s="162"/>
      <c r="H417" s="162"/>
      <c r="I417" s="162"/>
      <c r="J417" s="162"/>
      <c r="K417" s="162"/>
      <c r="L417" s="162"/>
      <c r="M417" s="162"/>
      <c r="N417" s="163" t="e">
        <f>AVERAGE(Calculations!P418:Y418)</f>
        <v>#DIV/0!</v>
      </c>
      <c r="O417" s="164" t="e">
        <f>STDEV(Calculations!P418:Y418)</f>
        <v>#DIV/0!</v>
      </c>
    </row>
    <row r="418" spans="1:15" ht="12.75">
      <c r="A418" s="98"/>
      <c r="B418" s="37" t="str">
        <f>'Gene Table'!E418</f>
        <v>TUBD1</v>
      </c>
      <c r="C418" s="161" t="s">
        <v>133</v>
      </c>
      <c r="D418" s="162"/>
      <c r="E418" s="162"/>
      <c r="F418" s="162"/>
      <c r="G418" s="162"/>
      <c r="H418" s="162"/>
      <c r="I418" s="162"/>
      <c r="J418" s="162"/>
      <c r="K418" s="162"/>
      <c r="L418" s="162"/>
      <c r="M418" s="162"/>
      <c r="N418" s="163" t="e">
        <f>AVERAGE(Calculations!P419:Y419)</f>
        <v>#DIV/0!</v>
      </c>
      <c r="O418" s="164" t="e">
        <f>STDEV(Calculations!P419:Y419)</f>
        <v>#DIV/0!</v>
      </c>
    </row>
    <row r="419" spans="1:15" ht="12.75">
      <c r="A419" s="98"/>
      <c r="B419" s="37" t="str">
        <f>'Gene Table'!E419</f>
        <v>SLC45A2</v>
      </c>
      <c r="C419" s="161" t="s">
        <v>137</v>
      </c>
      <c r="D419" s="162"/>
      <c r="E419" s="162"/>
      <c r="F419" s="162"/>
      <c r="G419" s="162"/>
      <c r="H419" s="162"/>
      <c r="I419" s="162"/>
      <c r="J419" s="162"/>
      <c r="K419" s="162"/>
      <c r="L419" s="162"/>
      <c r="M419" s="162"/>
      <c r="N419" s="163" t="e">
        <f>AVERAGE(Calculations!P420:Y420)</f>
        <v>#DIV/0!</v>
      </c>
      <c r="O419" s="164" t="e">
        <f>STDEV(Calculations!P420:Y420)</f>
        <v>#DIV/0!</v>
      </c>
    </row>
    <row r="420" spans="1:15" ht="12.75">
      <c r="A420" s="98"/>
      <c r="B420" s="37" t="str">
        <f>'Gene Table'!E420</f>
        <v>HSD17B12</v>
      </c>
      <c r="C420" s="161" t="s">
        <v>141</v>
      </c>
      <c r="D420" s="162"/>
      <c r="E420" s="162"/>
      <c r="F420" s="162"/>
      <c r="G420" s="162"/>
      <c r="H420" s="162"/>
      <c r="I420" s="162"/>
      <c r="J420" s="162"/>
      <c r="K420" s="162"/>
      <c r="L420" s="162"/>
      <c r="M420" s="162"/>
      <c r="N420" s="163" t="e">
        <f>AVERAGE(Calculations!P421:Y421)</f>
        <v>#DIV/0!</v>
      </c>
      <c r="O420" s="164" t="e">
        <f>STDEV(Calculations!P421:Y421)</f>
        <v>#DIV/0!</v>
      </c>
    </row>
    <row r="421" spans="1:15" ht="12.75">
      <c r="A421" s="98"/>
      <c r="B421" s="37" t="str">
        <f>'Gene Table'!E421</f>
        <v>PCNA</v>
      </c>
      <c r="C421" s="161" t="s">
        <v>145</v>
      </c>
      <c r="D421" s="162"/>
      <c r="E421" s="162"/>
      <c r="F421" s="162"/>
      <c r="G421" s="162"/>
      <c r="H421" s="162"/>
      <c r="I421" s="162"/>
      <c r="J421" s="162"/>
      <c r="K421" s="162"/>
      <c r="L421" s="162"/>
      <c r="M421" s="162"/>
      <c r="N421" s="163" t="e">
        <f>AVERAGE(Calculations!P422:Y422)</f>
        <v>#DIV/0!</v>
      </c>
      <c r="O421" s="164" t="e">
        <f>STDEV(Calculations!P422:Y422)</f>
        <v>#DIV/0!</v>
      </c>
    </row>
    <row r="422" spans="1:15" ht="12.75">
      <c r="A422" s="98"/>
      <c r="B422" s="37" t="str">
        <f>'Gene Table'!E422</f>
        <v>SH3GLB1</v>
      </c>
      <c r="C422" s="161" t="s">
        <v>149</v>
      </c>
      <c r="D422" s="162"/>
      <c r="E422" s="162"/>
      <c r="F422" s="162"/>
      <c r="G422" s="162"/>
      <c r="H422" s="162"/>
      <c r="I422" s="162"/>
      <c r="J422" s="162"/>
      <c r="K422" s="162"/>
      <c r="L422" s="162"/>
      <c r="M422" s="162"/>
      <c r="N422" s="163" t="e">
        <f>AVERAGE(Calculations!P423:Y423)</f>
        <v>#DIV/0!</v>
      </c>
      <c r="O422" s="164" t="e">
        <f>STDEV(Calculations!P423:Y423)</f>
        <v>#DIV/0!</v>
      </c>
    </row>
    <row r="423" spans="1:15" ht="12.75">
      <c r="A423" s="98"/>
      <c r="B423" s="37" t="str">
        <f>'Gene Table'!E423</f>
        <v>MLXIPL</v>
      </c>
      <c r="C423" s="161" t="s">
        <v>153</v>
      </c>
      <c r="D423" s="162"/>
      <c r="E423" s="162"/>
      <c r="F423" s="162"/>
      <c r="G423" s="162"/>
      <c r="H423" s="162"/>
      <c r="I423" s="162"/>
      <c r="J423" s="162"/>
      <c r="K423" s="162"/>
      <c r="L423" s="162"/>
      <c r="M423" s="162"/>
      <c r="N423" s="163" t="e">
        <f>AVERAGE(Calculations!P424:Y424)</f>
        <v>#DIV/0!</v>
      </c>
      <c r="O423" s="164" t="e">
        <f>STDEV(Calculations!P424:Y424)</f>
        <v>#DIV/0!</v>
      </c>
    </row>
    <row r="424" spans="1:15" ht="12.75">
      <c r="A424" s="98"/>
      <c r="B424" s="37" t="str">
        <f>'Gene Table'!E424</f>
        <v>GMNN</v>
      </c>
      <c r="C424" s="161" t="s">
        <v>157</v>
      </c>
      <c r="D424" s="162"/>
      <c r="E424" s="162"/>
      <c r="F424" s="162"/>
      <c r="G424" s="162"/>
      <c r="H424" s="162"/>
      <c r="I424" s="162"/>
      <c r="J424" s="162"/>
      <c r="K424" s="162"/>
      <c r="L424" s="162"/>
      <c r="M424" s="162"/>
      <c r="N424" s="163" t="e">
        <f>AVERAGE(Calculations!P425:Y425)</f>
        <v>#DIV/0!</v>
      </c>
      <c r="O424" s="164" t="e">
        <f>STDEV(Calculations!P425:Y425)</f>
        <v>#DIV/0!</v>
      </c>
    </row>
    <row r="425" spans="1:15" ht="12.75">
      <c r="A425" s="98"/>
      <c r="B425" s="37" t="str">
        <f>'Gene Table'!E425</f>
        <v>ODC1</v>
      </c>
      <c r="C425" s="161" t="s">
        <v>161</v>
      </c>
      <c r="D425" s="162"/>
      <c r="E425" s="162"/>
      <c r="F425" s="162"/>
      <c r="G425" s="162"/>
      <c r="H425" s="162"/>
      <c r="I425" s="162"/>
      <c r="J425" s="162"/>
      <c r="K425" s="162"/>
      <c r="L425" s="162"/>
      <c r="M425" s="162"/>
      <c r="N425" s="163" t="e">
        <f>AVERAGE(Calculations!P426:Y426)</f>
        <v>#DIV/0!</v>
      </c>
      <c r="O425" s="164" t="e">
        <f>STDEV(Calculations!P426:Y426)</f>
        <v>#DIV/0!</v>
      </c>
    </row>
    <row r="426" spans="1:15" ht="12.75">
      <c r="A426" s="98"/>
      <c r="B426" s="37" t="str">
        <f>'Gene Table'!E426</f>
        <v>NFKB1</v>
      </c>
      <c r="C426" s="161" t="s">
        <v>165</v>
      </c>
      <c r="D426" s="162"/>
      <c r="E426" s="162"/>
      <c r="F426" s="162"/>
      <c r="G426" s="162"/>
      <c r="H426" s="162"/>
      <c r="I426" s="162"/>
      <c r="J426" s="162"/>
      <c r="K426" s="162"/>
      <c r="L426" s="162"/>
      <c r="M426" s="162"/>
      <c r="N426" s="163" t="e">
        <f>AVERAGE(Calculations!P427:Y427)</f>
        <v>#DIV/0!</v>
      </c>
      <c r="O426" s="164" t="e">
        <f>STDEV(Calculations!P427:Y427)</f>
        <v>#DIV/0!</v>
      </c>
    </row>
    <row r="427" spans="1:15" ht="12.75">
      <c r="A427" s="98"/>
      <c r="B427" s="37" t="str">
        <f>'Gene Table'!E427</f>
        <v>NEK2</v>
      </c>
      <c r="C427" s="161" t="s">
        <v>169</v>
      </c>
      <c r="D427" s="162"/>
      <c r="E427" s="162"/>
      <c r="F427" s="162"/>
      <c r="G427" s="162"/>
      <c r="H427" s="162"/>
      <c r="I427" s="162"/>
      <c r="J427" s="162"/>
      <c r="K427" s="162"/>
      <c r="L427" s="162"/>
      <c r="M427" s="162"/>
      <c r="N427" s="163" t="e">
        <f>AVERAGE(Calculations!P428:Y428)</f>
        <v>#DIV/0!</v>
      </c>
      <c r="O427" s="164" t="e">
        <f>STDEV(Calculations!P428:Y428)</f>
        <v>#DIV/0!</v>
      </c>
    </row>
    <row r="428" spans="1:15" ht="12.75">
      <c r="A428" s="98"/>
      <c r="B428" s="37" t="str">
        <f>'Gene Table'!E428</f>
        <v>NCF4</v>
      </c>
      <c r="C428" s="161" t="s">
        <v>173</v>
      </c>
      <c r="D428" s="162"/>
      <c r="E428" s="162"/>
      <c r="F428" s="162"/>
      <c r="G428" s="162"/>
      <c r="H428" s="162"/>
      <c r="I428" s="162"/>
      <c r="J428" s="162"/>
      <c r="K428" s="162"/>
      <c r="L428" s="162"/>
      <c r="M428" s="162"/>
      <c r="N428" s="163" t="e">
        <f>AVERAGE(Calculations!P429:Y429)</f>
        <v>#DIV/0!</v>
      </c>
      <c r="O428" s="164" t="e">
        <f>STDEV(Calculations!P429:Y429)</f>
        <v>#DIV/0!</v>
      </c>
    </row>
    <row r="429" spans="1:15" ht="12.75">
      <c r="A429" s="98"/>
      <c r="B429" s="37" t="str">
        <f>'Gene Table'!E429</f>
        <v>NCF2</v>
      </c>
      <c r="C429" s="161" t="s">
        <v>177</v>
      </c>
      <c r="D429" s="162"/>
      <c r="E429" s="162"/>
      <c r="F429" s="162"/>
      <c r="G429" s="162"/>
      <c r="H429" s="162"/>
      <c r="I429" s="162"/>
      <c r="J429" s="162"/>
      <c r="K429" s="162"/>
      <c r="L429" s="162"/>
      <c r="M429" s="162"/>
      <c r="N429" s="163" t="e">
        <f>AVERAGE(Calculations!P430:Y430)</f>
        <v>#DIV/0!</v>
      </c>
      <c r="O429" s="164" t="e">
        <f>STDEV(Calculations!P430:Y430)</f>
        <v>#DIV/0!</v>
      </c>
    </row>
    <row r="430" spans="1:15" ht="12.75">
      <c r="A430" s="98"/>
      <c r="B430" s="37" t="str">
        <f>'Gene Table'!E430</f>
        <v>MYT1</v>
      </c>
      <c r="C430" s="161" t="s">
        <v>181</v>
      </c>
      <c r="D430" s="162"/>
      <c r="E430" s="162"/>
      <c r="F430" s="162"/>
      <c r="G430" s="162"/>
      <c r="H430" s="162"/>
      <c r="I430" s="162"/>
      <c r="J430" s="162"/>
      <c r="K430" s="162"/>
      <c r="L430" s="162"/>
      <c r="M430" s="162"/>
      <c r="N430" s="163" t="e">
        <f>AVERAGE(Calculations!P431:Y431)</f>
        <v>#DIV/0!</v>
      </c>
      <c r="O430" s="164" t="e">
        <f>STDEV(Calculations!P431:Y431)</f>
        <v>#DIV/0!</v>
      </c>
    </row>
    <row r="431" spans="1:15" ht="12.75">
      <c r="A431" s="98"/>
      <c r="B431" s="37" t="str">
        <f>'Gene Table'!E431</f>
        <v>MSH3</v>
      </c>
      <c r="C431" s="161" t="s">
        <v>185</v>
      </c>
      <c r="D431" s="162"/>
      <c r="E431" s="162"/>
      <c r="F431" s="162"/>
      <c r="G431" s="162"/>
      <c r="H431" s="162"/>
      <c r="I431" s="162"/>
      <c r="J431" s="162"/>
      <c r="K431" s="162"/>
      <c r="L431" s="162"/>
      <c r="M431" s="162"/>
      <c r="N431" s="163" t="e">
        <f>AVERAGE(Calculations!P432:Y432)</f>
        <v>#DIV/0!</v>
      </c>
      <c r="O431" s="164" t="e">
        <f>STDEV(Calculations!P432:Y432)</f>
        <v>#DIV/0!</v>
      </c>
    </row>
    <row r="432" spans="1:15" ht="12.75">
      <c r="A432" s="98"/>
      <c r="B432" s="37" t="str">
        <f>'Gene Table'!E432</f>
        <v>MSH2</v>
      </c>
      <c r="C432" s="161" t="s">
        <v>189</v>
      </c>
      <c r="D432" s="162"/>
      <c r="E432" s="162"/>
      <c r="F432" s="162"/>
      <c r="G432" s="162"/>
      <c r="H432" s="162"/>
      <c r="I432" s="162"/>
      <c r="J432" s="162"/>
      <c r="K432" s="162"/>
      <c r="L432" s="162"/>
      <c r="M432" s="162"/>
      <c r="N432" s="163" t="e">
        <f>AVERAGE(Calculations!P433:Y433)</f>
        <v>#DIV/0!</v>
      </c>
      <c r="O432" s="164" t="e">
        <f>STDEV(Calculations!P433:Y433)</f>
        <v>#DIV/0!</v>
      </c>
    </row>
    <row r="433" spans="1:15" ht="12.75">
      <c r="A433" s="98"/>
      <c r="B433" s="37" t="str">
        <f>'Gene Table'!E433</f>
        <v>MPG</v>
      </c>
      <c r="C433" s="161" t="s">
        <v>193</v>
      </c>
      <c r="D433" s="162"/>
      <c r="E433" s="162"/>
      <c r="F433" s="162"/>
      <c r="G433" s="162"/>
      <c r="H433" s="162"/>
      <c r="I433" s="162"/>
      <c r="J433" s="162"/>
      <c r="K433" s="162"/>
      <c r="L433" s="162"/>
      <c r="M433" s="162"/>
      <c r="N433" s="163" t="e">
        <f>AVERAGE(Calculations!P434:Y434)</f>
        <v>#DIV/0!</v>
      </c>
      <c r="O433" s="164" t="e">
        <f>STDEV(Calculations!P434:Y434)</f>
        <v>#DIV/0!</v>
      </c>
    </row>
    <row r="434" spans="1:15" ht="12.75">
      <c r="A434" s="98"/>
      <c r="B434" s="37" t="str">
        <f>'Gene Table'!E434</f>
        <v>MMP12</v>
      </c>
      <c r="C434" s="161" t="s">
        <v>197</v>
      </c>
      <c r="D434" s="162"/>
      <c r="E434" s="162"/>
      <c r="F434" s="162"/>
      <c r="G434" s="162"/>
      <c r="H434" s="162"/>
      <c r="I434" s="162"/>
      <c r="J434" s="162"/>
      <c r="K434" s="162"/>
      <c r="L434" s="162"/>
      <c r="M434" s="162"/>
      <c r="N434" s="163" t="e">
        <f>AVERAGE(Calculations!P435:Y435)</f>
        <v>#DIV/0!</v>
      </c>
      <c r="O434" s="164" t="e">
        <f>STDEV(Calculations!P435:Y435)</f>
        <v>#DIV/0!</v>
      </c>
    </row>
    <row r="435" spans="1:15" ht="12.75">
      <c r="A435" s="98"/>
      <c r="B435" s="37" t="str">
        <f>'Gene Table'!E435</f>
        <v>KITLG</v>
      </c>
      <c r="C435" s="161" t="s">
        <v>201</v>
      </c>
      <c r="D435" s="162"/>
      <c r="E435" s="162"/>
      <c r="F435" s="162"/>
      <c r="G435" s="162"/>
      <c r="H435" s="162"/>
      <c r="I435" s="162"/>
      <c r="J435" s="162"/>
      <c r="K435" s="162"/>
      <c r="L435" s="162"/>
      <c r="M435" s="162"/>
      <c r="N435" s="163" t="e">
        <f>AVERAGE(Calculations!P436:Y436)</f>
        <v>#DIV/0!</v>
      </c>
      <c r="O435" s="164" t="e">
        <f>STDEV(Calculations!P436:Y436)</f>
        <v>#DIV/0!</v>
      </c>
    </row>
    <row r="436" spans="1:15" ht="12.75">
      <c r="A436" s="98"/>
      <c r="B436" s="37" t="str">
        <f>'Gene Table'!E436</f>
        <v>MDM4</v>
      </c>
      <c r="C436" s="161" t="s">
        <v>205</v>
      </c>
      <c r="D436" s="162"/>
      <c r="E436" s="162"/>
      <c r="F436" s="162"/>
      <c r="G436" s="162"/>
      <c r="H436" s="162"/>
      <c r="I436" s="162"/>
      <c r="J436" s="162"/>
      <c r="K436" s="162"/>
      <c r="L436" s="162"/>
      <c r="M436" s="162"/>
      <c r="N436" s="163" t="e">
        <f>AVERAGE(Calculations!P437:Y437)</f>
        <v>#DIV/0!</v>
      </c>
      <c r="O436" s="164" t="e">
        <f>STDEV(Calculations!P437:Y437)</f>
        <v>#DIV/0!</v>
      </c>
    </row>
    <row r="437" spans="1:15" ht="12.75">
      <c r="A437" s="98"/>
      <c r="B437" s="37" t="str">
        <f>'Gene Table'!E437</f>
        <v>MBP</v>
      </c>
      <c r="C437" s="161" t="s">
        <v>209</v>
      </c>
      <c r="D437" s="162"/>
      <c r="E437" s="162"/>
      <c r="F437" s="162"/>
      <c r="G437" s="162"/>
      <c r="H437" s="162"/>
      <c r="I437" s="162"/>
      <c r="J437" s="162"/>
      <c r="K437" s="162"/>
      <c r="L437" s="162"/>
      <c r="M437" s="162"/>
      <c r="N437" s="163" t="e">
        <f>AVERAGE(Calculations!P438:Y438)</f>
        <v>#DIV/0!</v>
      </c>
      <c r="O437" s="164" t="e">
        <f>STDEV(Calculations!P438:Y438)</f>
        <v>#DIV/0!</v>
      </c>
    </row>
    <row r="438" spans="1:15" ht="12.75">
      <c r="A438" s="98"/>
      <c r="B438" s="37" t="str">
        <f>'Gene Table'!E438</f>
        <v>MAT2A</v>
      </c>
      <c r="C438" s="161" t="s">
        <v>213</v>
      </c>
      <c r="D438" s="162"/>
      <c r="E438" s="162"/>
      <c r="F438" s="162"/>
      <c r="G438" s="162"/>
      <c r="H438" s="162"/>
      <c r="I438" s="162"/>
      <c r="J438" s="162"/>
      <c r="K438" s="162"/>
      <c r="L438" s="162"/>
      <c r="M438" s="162"/>
      <c r="N438" s="163" t="e">
        <f>AVERAGE(Calculations!P439:Y439)</f>
        <v>#DIV/0!</v>
      </c>
      <c r="O438" s="164" t="e">
        <f>STDEV(Calculations!P439:Y439)</f>
        <v>#DIV/0!</v>
      </c>
    </row>
    <row r="439" spans="1:15" ht="12.75">
      <c r="A439" s="98"/>
      <c r="B439" s="37" t="str">
        <f>'Gene Table'!E439</f>
        <v>SMAD7</v>
      </c>
      <c r="C439" s="161" t="s">
        <v>217</v>
      </c>
      <c r="D439" s="162"/>
      <c r="E439" s="162"/>
      <c r="F439" s="162"/>
      <c r="G439" s="162"/>
      <c r="H439" s="162"/>
      <c r="I439" s="162"/>
      <c r="J439" s="162"/>
      <c r="K439" s="162"/>
      <c r="L439" s="162"/>
      <c r="M439" s="162"/>
      <c r="N439" s="163" t="e">
        <f>AVERAGE(Calculations!P440:Y440)</f>
        <v>#DIV/0!</v>
      </c>
      <c r="O439" s="164" t="e">
        <f>STDEV(Calculations!P440:Y440)</f>
        <v>#DIV/0!</v>
      </c>
    </row>
    <row r="440" spans="1:15" ht="12.75">
      <c r="A440" s="98"/>
      <c r="B440" s="37" t="str">
        <f>'Gene Table'!E440</f>
        <v>LRP1</v>
      </c>
      <c r="C440" s="161" t="s">
        <v>221</v>
      </c>
      <c r="D440" s="162"/>
      <c r="E440" s="162"/>
      <c r="F440" s="162"/>
      <c r="G440" s="162"/>
      <c r="H440" s="162"/>
      <c r="I440" s="162"/>
      <c r="J440" s="162"/>
      <c r="K440" s="162"/>
      <c r="L440" s="162"/>
      <c r="M440" s="162"/>
      <c r="N440" s="163" t="e">
        <f>AVERAGE(Calculations!P441:Y441)</f>
        <v>#DIV/0!</v>
      </c>
      <c r="O440" s="164" t="e">
        <f>STDEV(Calculations!P441:Y441)</f>
        <v>#DIV/0!</v>
      </c>
    </row>
    <row r="441" spans="1:15" ht="12.75">
      <c r="A441" s="98"/>
      <c r="B441" s="37" t="str">
        <f>'Gene Table'!E441</f>
        <v>LPL</v>
      </c>
      <c r="C441" s="161" t="s">
        <v>225</v>
      </c>
      <c r="D441" s="162"/>
      <c r="E441" s="162"/>
      <c r="F441" s="162"/>
      <c r="G441" s="162"/>
      <c r="H441" s="162"/>
      <c r="I441" s="162"/>
      <c r="J441" s="162"/>
      <c r="K441" s="162"/>
      <c r="L441" s="162"/>
      <c r="M441" s="162"/>
      <c r="N441" s="163" t="e">
        <f>AVERAGE(Calculations!P442:Y442)</f>
        <v>#DIV/0!</v>
      </c>
      <c r="O441" s="164" t="e">
        <f>STDEV(Calculations!P442:Y442)</f>
        <v>#DIV/0!</v>
      </c>
    </row>
    <row r="442" spans="1:15" ht="12.75">
      <c r="A442" s="98"/>
      <c r="B442" s="37" t="str">
        <f>'Gene Table'!E442</f>
        <v>RHOC</v>
      </c>
      <c r="C442" s="161" t="s">
        <v>229</v>
      </c>
      <c r="D442" s="162"/>
      <c r="E442" s="162"/>
      <c r="F442" s="162"/>
      <c r="G442" s="162"/>
      <c r="H442" s="162"/>
      <c r="I442" s="162"/>
      <c r="J442" s="162"/>
      <c r="K442" s="162"/>
      <c r="L442" s="162"/>
      <c r="M442" s="162"/>
      <c r="N442" s="163" t="e">
        <f>AVERAGE(Calculations!P443:Y443)</f>
        <v>#DIV/0!</v>
      </c>
      <c r="O442" s="164" t="e">
        <f>STDEV(Calculations!P443:Y443)</f>
        <v>#DIV/0!</v>
      </c>
    </row>
    <row r="443" spans="1:15" ht="12.75">
      <c r="A443" s="98"/>
      <c r="B443" s="37" t="str">
        <f>'Gene Table'!E443</f>
        <v>YPEL2</v>
      </c>
      <c r="C443" s="161" t="s">
        <v>233</v>
      </c>
      <c r="D443" s="162"/>
      <c r="E443" s="162"/>
      <c r="F443" s="162"/>
      <c r="G443" s="162"/>
      <c r="H443" s="162"/>
      <c r="I443" s="162"/>
      <c r="J443" s="162"/>
      <c r="K443" s="162"/>
      <c r="L443" s="162"/>
      <c r="M443" s="162"/>
      <c r="N443" s="163" t="e">
        <f>AVERAGE(Calculations!P444:Y444)</f>
        <v>#DIV/0!</v>
      </c>
      <c r="O443" s="164" t="e">
        <f>STDEV(Calculations!P444:Y444)</f>
        <v>#DIV/0!</v>
      </c>
    </row>
    <row r="444" spans="1:15" ht="12.75">
      <c r="A444" s="98"/>
      <c r="B444" s="37" t="str">
        <f>'Gene Table'!E444</f>
        <v>KPNB1</v>
      </c>
      <c r="C444" s="161" t="s">
        <v>237</v>
      </c>
      <c r="D444" s="162"/>
      <c r="E444" s="162"/>
      <c r="F444" s="162"/>
      <c r="G444" s="162"/>
      <c r="H444" s="162"/>
      <c r="I444" s="162"/>
      <c r="J444" s="162"/>
      <c r="K444" s="162"/>
      <c r="L444" s="162"/>
      <c r="M444" s="162"/>
      <c r="N444" s="163" t="e">
        <f>AVERAGE(Calculations!P445:Y445)</f>
        <v>#DIV/0!</v>
      </c>
      <c r="O444" s="164" t="e">
        <f>STDEV(Calculations!P445:Y445)</f>
        <v>#DIV/0!</v>
      </c>
    </row>
    <row r="445" spans="1:15" ht="12.75">
      <c r="A445" s="98"/>
      <c r="B445" s="37" t="str">
        <f>'Gene Table'!E445</f>
        <v>KLKB1</v>
      </c>
      <c r="C445" s="161" t="s">
        <v>241</v>
      </c>
      <c r="D445" s="162"/>
      <c r="E445" s="162"/>
      <c r="F445" s="162"/>
      <c r="G445" s="162"/>
      <c r="H445" s="162"/>
      <c r="I445" s="162"/>
      <c r="J445" s="162"/>
      <c r="K445" s="162"/>
      <c r="L445" s="162"/>
      <c r="M445" s="162"/>
      <c r="N445" s="163" t="e">
        <f>AVERAGE(Calculations!P446:Y446)</f>
        <v>#DIV/0!</v>
      </c>
      <c r="O445" s="164" t="e">
        <f>STDEV(Calculations!P446:Y446)</f>
        <v>#DIV/0!</v>
      </c>
    </row>
    <row r="446" spans="1:15" ht="12.75">
      <c r="A446" s="98"/>
      <c r="B446" s="37" t="str">
        <f>'Gene Table'!E446</f>
        <v>KISS1</v>
      </c>
      <c r="C446" s="161" t="s">
        <v>245</v>
      </c>
      <c r="D446" s="162"/>
      <c r="E446" s="162"/>
      <c r="F446" s="162"/>
      <c r="G446" s="162"/>
      <c r="H446" s="162"/>
      <c r="I446" s="162"/>
      <c r="J446" s="162"/>
      <c r="K446" s="162"/>
      <c r="L446" s="162"/>
      <c r="M446" s="162"/>
      <c r="N446" s="163" t="e">
        <f>AVERAGE(Calculations!P447:Y447)</f>
        <v>#DIV/0!</v>
      </c>
      <c r="O446" s="164" t="e">
        <f>STDEV(Calculations!P447:Y447)</f>
        <v>#DIV/0!</v>
      </c>
    </row>
    <row r="447" spans="1:15" ht="12.75">
      <c r="A447" s="98"/>
      <c r="B447" s="37" t="str">
        <f>'Gene Table'!E447</f>
        <v>JUN</v>
      </c>
      <c r="C447" s="161" t="s">
        <v>249</v>
      </c>
      <c r="D447" s="162"/>
      <c r="E447" s="162"/>
      <c r="F447" s="162"/>
      <c r="G447" s="162"/>
      <c r="H447" s="162"/>
      <c r="I447" s="162"/>
      <c r="J447" s="162"/>
      <c r="K447" s="162"/>
      <c r="L447" s="162"/>
      <c r="M447" s="162"/>
      <c r="N447" s="163" t="e">
        <f>AVERAGE(Calculations!P448:Y448)</f>
        <v>#DIV/0!</v>
      </c>
      <c r="O447" s="164" t="e">
        <f>STDEV(Calculations!P448:Y448)</f>
        <v>#DIV/0!</v>
      </c>
    </row>
    <row r="448" spans="1:15" ht="12.75">
      <c r="A448" s="98"/>
      <c r="B448" s="37" t="str">
        <f>'Gene Table'!E448</f>
        <v>ITGB5</v>
      </c>
      <c r="C448" s="161" t="s">
        <v>253</v>
      </c>
      <c r="D448" s="162"/>
      <c r="E448" s="162"/>
      <c r="F448" s="162"/>
      <c r="G448" s="162"/>
      <c r="H448" s="162"/>
      <c r="I448" s="162"/>
      <c r="J448" s="162"/>
      <c r="K448" s="162"/>
      <c r="L448" s="162"/>
      <c r="M448" s="162"/>
      <c r="N448" s="163" t="e">
        <f>AVERAGE(Calculations!P449:Y449)</f>
        <v>#DIV/0!</v>
      </c>
      <c r="O448" s="164" t="e">
        <f>STDEV(Calculations!P449:Y449)</f>
        <v>#DIV/0!</v>
      </c>
    </row>
    <row r="449" spans="1:15" ht="12.75">
      <c r="A449" s="98"/>
      <c r="B449" s="37" t="str">
        <f>'Gene Table'!E449</f>
        <v>ITGAV</v>
      </c>
      <c r="C449" s="161" t="s">
        <v>257</v>
      </c>
      <c r="D449" s="162"/>
      <c r="E449" s="162"/>
      <c r="F449" s="162"/>
      <c r="G449" s="162"/>
      <c r="H449" s="162"/>
      <c r="I449" s="162"/>
      <c r="J449" s="162"/>
      <c r="K449" s="162"/>
      <c r="L449" s="162"/>
      <c r="M449" s="162"/>
      <c r="N449" s="163" t="e">
        <f>AVERAGE(Calculations!P450:Y450)</f>
        <v>#DIV/0!</v>
      </c>
      <c r="O449" s="164" t="e">
        <f>STDEV(Calculations!P450:Y450)</f>
        <v>#DIV/0!</v>
      </c>
    </row>
    <row r="450" spans="1:15" ht="12.75">
      <c r="A450" s="98"/>
      <c r="B450" s="37" t="str">
        <f>'Gene Table'!E450</f>
        <v>ITGA6</v>
      </c>
      <c r="C450" s="161" t="s">
        <v>261</v>
      </c>
      <c r="D450" s="162"/>
      <c r="E450" s="162"/>
      <c r="F450" s="162"/>
      <c r="G450" s="162"/>
      <c r="H450" s="162"/>
      <c r="I450" s="162"/>
      <c r="J450" s="162"/>
      <c r="K450" s="162"/>
      <c r="L450" s="162"/>
      <c r="M450" s="162"/>
      <c r="N450" s="163" t="e">
        <f>AVERAGE(Calculations!P451:Y451)</f>
        <v>#DIV/0!</v>
      </c>
      <c r="O450" s="164" t="e">
        <f>STDEV(Calculations!P451:Y451)</f>
        <v>#DIV/0!</v>
      </c>
    </row>
    <row r="451" spans="1:15" ht="12.75">
      <c r="A451" s="98"/>
      <c r="B451" s="37" t="str">
        <f>'Gene Table'!E451</f>
        <v>INSR</v>
      </c>
      <c r="C451" s="161" t="s">
        <v>265</v>
      </c>
      <c r="D451" s="162"/>
      <c r="E451" s="162"/>
      <c r="F451" s="162"/>
      <c r="G451" s="162"/>
      <c r="H451" s="162"/>
      <c r="I451" s="162"/>
      <c r="J451" s="162"/>
      <c r="K451" s="162"/>
      <c r="L451" s="162"/>
      <c r="M451" s="162"/>
      <c r="N451" s="163" t="e">
        <f>AVERAGE(Calculations!P452:Y452)</f>
        <v>#DIV/0!</v>
      </c>
      <c r="O451" s="164" t="e">
        <f>STDEV(Calculations!P452:Y452)</f>
        <v>#DIV/0!</v>
      </c>
    </row>
    <row r="452" spans="1:15" ht="12.75">
      <c r="A452" s="98"/>
      <c r="B452" s="37" t="str">
        <f>'Gene Table'!E452</f>
        <v>INS</v>
      </c>
      <c r="C452" s="161" t="s">
        <v>269</v>
      </c>
      <c r="D452" s="162"/>
      <c r="E452" s="162"/>
      <c r="F452" s="162"/>
      <c r="G452" s="162"/>
      <c r="H452" s="162"/>
      <c r="I452" s="162"/>
      <c r="J452" s="162"/>
      <c r="K452" s="162"/>
      <c r="L452" s="162"/>
      <c r="M452" s="162"/>
      <c r="N452" s="163" t="e">
        <f>AVERAGE(Calculations!P453:Y453)</f>
        <v>#DIV/0!</v>
      </c>
      <c r="O452" s="164" t="e">
        <f>STDEV(Calculations!P453:Y453)</f>
        <v>#DIV/0!</v>
      </c>
    </row>
    <row r="453" spans="1:15" ht="12.75">
      <c r="A453" s="98"/>
      <c r="B453" s="37" t="str">
        <f>'Gene Table'!E453</f>
        <v>IL18</v>
      </c>
      <c r="C453" s="161" t="s">
        <v>273</v>
      </c>
      <c r="D453" s="162"/>
      <c r="E453" s="162"/>
      <c r="F453" s="162"/>
      <c r="G453" s="162"/>
      <c r="H453" s="162"/>
      <c r="I453" s="162"/>
      <c r="J453" s="162"/>
      <c r="K453" s="162"/>
      <c r="L453" s="162"/>
      <c r="M453" s="162"/>
      <c r="N453" s="163" t="e">
        <f>AVERAGE(Calculations!P454:Y454)</f>
        <v>#DIV/0!</v>
      </c>
      <c r="O453" s="164" t="e">
        <f>STDEV(Calculations!P454:Y454)</f>
        <v>#DIV/0!</v>
      </c>
    </row>
    <row r="454" spans="1:15" ht="12.75">
      <c r="A454" s="98"/>
      <c r="B454" s="37" t="str">
        <f>'Gene Table'!E454</f>
        <v>IL13</v>
      </c>
      <c r="C454" s="161" t="s">
        <v>277</v>
      </c>
      <c r="D454" s="162"/>
      <c r="E454" s="162"/>
      <c r="F454" s="162"/>
      <c r="G454" s="162"/>
      <c r="H454" s="162"/>
      <c r="I454" s="162"/>
      <c r="J454" s="162"/>
      <c r="K454" s="162"/>
      <c r="L454" s="162"/>
      <c r="M454" s="162"/>
      <c r="N454" s="163" t="e">
        <f>AVERAGE(Calculations!P455:Y455)</f>
        <v>#DIV/0!</v>
      </c>
      <c r="O454" s="164" t="e">
        <f>STDEV(Calculations!P455:Y455)</f>
        <v>#DIV/0!</v>
      </c>
    </row>
    <row r="455" spans="1:15" ht="12.75">
      <c r="A455" s="98"/>
      <c r="B455" s="37" t="str">
        <f>'Gene Table'!E455</f>
        <v>IL12RB2</v>
      </c>
      <c r="C455" s="161" t="s">
        <v>281</v>
      </c>
      <c r="D455" s="162"/>
      <c r="E455" s="162"/>
      <c r="F455" s="162"/>
      <c r="G455" s="162"/>
      <c r="H455" s="162"/>
      <c r="I455" s="162"/>
      <c r="J455" s="162"/>
      <c r="K455" s="162"/>
      <c r="L455" s="162"/>
      <c r="M455" s="162"/>
      <c r="N455" s="163" t="e">
        <f>AVERAGE(Calculations!P456:Y456)</f>
        <v>#DIV/0!</v>
      </c>
      <c r="O455" s="164" t="e">
        <f>STDEV(Calculations!P456:Y456)</f>
        <v>#DIV/0!</v>
      </c>
    </row>
    <row r="456" spans="1:15" ht="12.75">
      <c r="A456" s="98"/>
      <c r="B456" s="37" t="str">
        <f>'Gene Table'!E456</f>
        <v>IL4</v>
      </c>
      <c r="C456" s="161" t="s">
        <v>285</v>
      </c>
      <c r="D456" s="162"/>
      <c r="E456" s="162"/>
      <c r="F456" s="162"/>
      <c r="G456" s="162"/>
      <c r="H456" s="162"/>
      <c r="I456" s="162"/>
      <c r="J456" s="162"/>
      <c r="K456" s="162"/>
      <c r="L456" s="162"/>
      <c r="M456" s="162"/>
      <c r="N456" s="163" t="e">
        <f>AVERAGE(Calculations!P457:Y457)</f>
        <v>#DIV/0!</v>
      </c>
      <c r="O456" s="164" t="e">
        <f>STDEV(Calculations!P457:Y457)</f>
        <v>#DIV/0!</v>
      </c>
    </row>
    <row r="457" spans="1:15" ht="12.75">
      <c r="A457" s="98"/>
      <c r="B457" s="37" t="str">
        <f>'Gene Table'!E457</f>
        <v>IGHMBP2</v>
      </c>
      <c r="C457" s="161" t="s">
        <v>289</v>
      </c>
      <c r="D457" s="162"/>
      <c r="E457" s="162"/>
      <c r="F457" s="162"/>
      <c r="G457" s="162"/>
      <c r="H457" s="162"/>
      <c r="I457" s="162"/>
      <c r="J457" s="162"/>
      <c r="K457" s="162"/>
      <c r="L457" s="162"/>
      <c r="M457" s="162"/>
      <c r="N457" s="163" t="e">
        <f>AVERAGE(Calculations!P458:Y458)</f>
        <v>#DIV/0!</v>
      </c>
      <c r="O457" s="164" t="e">
        <f>STDEV(Calculations!P458:Y458)</f>
        <v>#DIV/0!</v>
      </c>
    </row>
    <row r="458" spans="1:15" ht="12.75">
      <c r="A458" s="98"/>
      <c r="B458" s="37" t="str">
        <f>'Gene Table'!E458</f>
        <v>IGFBP7</v>
      </c>
      <c r="C458" s="161" t="s">
        <v>293</v>
      </c>
      <c r="D458" s="162"/>
      <c r="E458" s="162"/>
      <c r="F458" s="162"/>
      <c r="G458" s="162"/>
      <c r="H458" s="162"/>
      <c r="I458" s="162"/>
      <c r="J458" s="162"/>
      <c r="K458" s="162"/>
      <c r="L458" s="162"/>
      <c r="M458" s="162"/>
      <c r="N458" s="163" t="e">
        <f>AVERAGE(Calculations!P459:Y459)</f>
        <v>#DIV/0!</v>
      </c>
      <c r="O458" s="164" t="e">
        <f>STDEV(Calculations!P459:Y459)</f>
        <v>#DIV/0!</v>
      </c>
    </row>
    <row r="459" spans="1:15" ht="12.75">
      <c r="A459" s="98"/>
      <c r="B459" s="37" t="str">
        <f>'Gene Table'!E459</f>
        <v>IGFBP5</v>
      </c>
      <c r="C459" s="161" t="s">
        <v>297</v>
      </c>
      <c r="D459" s="162"/>
      <c r="E459" s="162"/>
      <c r="F459" s="162"/>
      <c r="G459" s="162"/>
      <c r="H459" s="162"/>
      <c r="I459" s="162"/>
      <c r="J459" s="162"/>
      <c r="K459" s="162"/>
      <c r="L459" s="162"/>
      <c r="M459" s="162"/>
      <c r="N459" s="163" t="e">
        <f>AVERAGE(Calculations!P460:Y460)</f>
        <v>#DIV/0!</v>
      </c>
      <c r="O459" s="164" t="e">
        <f>STDEV(Calculations!P460:Y460)</f>
        <v>#DIV/0!</v>
      </c>
    </row>
    <row r="460" spans="1:15" ht="12.75">
      <c r="A460" s="98"/>
      <c r="B460" s="37" t="str">
        <f>'Gene Table'!E460</f>
        <v>IGFBP2</v>
      </c>
      <c r="C460" s="161" t="s">
        <v>301</v>
      </c>
      <c r="D460" s="162"/>
      <c r="E460" s="162"/>
      <c r="F460" s="162"/>
      <c r="G460" s="162"/>
      <c r="H460" s="162"/>
      <c r="I460" s="162"/>
      <c r="J460" s="162"/>
      <c r="K460" s="162"/>
      <c r="L460" s="162"/>
      <c r="M460" s="162"/>
      <c r="N460" s="163" t="e">
        <f>AVERAGE(Calculations!P461:Y461)</f>
        <v>#DIV/0!</v>
      </c>
      <c r="O460" s="164" t="e">
        <f>STDEV(Calculations!P461:Y461)</f>
        <v>#DIV/0!</v>
      </c>
    </row>
    <row r="461" spans="1:15" ht="12.75">
      <c r="A461" s="98"/>
      <c r="B461" s="37" t="str">
        <f>'Gene Table'!E461</f>
        <v>IGF2</v>
      </c>
      <c r="C461" s="161" t="s">
        <v>305</v>
      </c>
      <c r="D461" s="162"/>
      <c r="E461" s="162"/>
      <c r="F461" s="162"/>
      <c r="G461" s="162"/>
      <c r="H461" s="162"/>
      <c r="I461" s="162"/>
      <c r="J461" s="162"/>
      <c r="K461" s="162"/>
      <c r="L461" s="162"/>
      <c r="M461" s="162"/>
      <c r="N461" s="163" t="e">
        <f>AVERAGE(Calculations!P462:Y462)</f>
        <v>#DIV/0!</v>
      </c>
      <c r="O461" s="164" t="e">
        <f>STDEV(Calculations!P462:Y462)</f>
        <v>#DIV/0!</v>
      </c>
    </row>
    <row r="462" spans="1:15" ht="12.75">
      <c r="A462" s="98"/>
      <c r="B462" s="37" t="str">
        <f>'Gene Table'!E462</f>
        <v>HUS1</v>
      </c>
      <c r="C462" s="161" t="s">
        <v>309</v>
      </c>
      <c r="D462" s="162"/>
      <c r="E462" s="162"/>
      <c r="F462" s="162"/>
      <c r="G462" s="162"/>
      <c r="H462" s="162"/>
      <c r="I462" s="162"/>
      <c r="J462" s="162"/>
      <c r="K462" s="162"/>
      <c r="L462" s="162"/>
      <c r="M462" s="162"/>
      <c r="N462" s="163" t="e">
        <f>AVERAGE(Calculations!P463:Y463)</f>
        <v>#DIV/0!</v>
      </c>
      <c r="O462" s="164" t="e">
        <f>STDEV(Calculations!P463:Y463)</f>
        <v>#DIV/0!</v>
      </c>
    </row>
    <row r="463" spans="1:15" ht="12.75">
      <c r="A463" s="98"/>
      <c r="B463" s="37" t="str">
        <f>'Gene Table'!E463</f>
        <v>HTR3A</v>
      </c>
      <c r="C463" s="161" t="s">
        <v>313</v>
      </c>
      <c r="D463" s="162"/>
      <c r="E463" s="162"/>
      <c r="F463" s="162"/>
      <c r="G463" s="162"/>
      <c r="H463" s="162"/>
      <c r="I463" s="162"/>
      <c r="J463" s="162"/>
      <c r="K463" s="162"/>
      <c r="L463" s="162"/>
      <c r="M463" s="162"/>
      <c r="N463" s="163" t="e">
        <f>AVERAGE(Calculations!P464:Y464)</f>
        <v>#DIV/0!</v>
      </c>
      <c r="O463" s="164" t="e">
        <f>STDEV(Calculations!P464:Y464)</f>
        <v>#DIV/0!</v>
      </c>
    </row>
    <row r="464" spans="1:15" ht="12.75">
      <c r="A464" s="98"/>
      <c r="B464" s="37" t="str">
        <f>'Gene Table'!E464</f>
        <v>HSD11B1</v>
      </c>
      <c r="C464" s="161" t="s">
        <v>317</v>
      </c>
      <c r="D464" s="162"/>
      <c r="E464" s="162"/>
      <c r="F464" s="162"/>
      <c r="G464" s="162"/>
      <c r="H464" s="162"/>
      <c r="I464" s="162"/>
      <c r="J464" s="162"/>
      <c r="K464" s="162"/>
      <c r="L464" s="162"/>
      <c r="M464" s="162"/>
      <c r="N464" s="163" t="e">
        <f>AVERAGE(Calculations!P465:Y465)</f>
        <v>#DIV/0!</v>
      </c>
      <c r="O464" s="164" t="e">
        <f>STDEV(Calculations!P465:Y465)</f>
        <v>#DIV/0!</v>
      </c>
    </row>
    <row r="465" spans="1:15" ht="12.75">
      <c r="A465" s="98"/>
      <c r="B465" s="37" t="str">
        <f>'Gene Table'!E465</f>
        <v>HSD3B1</v>
      </c>
      <c r="C465" s="161" t="s">
        <v>321</v>
      </c>
      <c r="D465" s="162"/>
      <c r="E465" s="162"/>
      <c r="F465" s="162"/>
      <c r="G465" s="162"/>
      <c r="H465" s="162"/>
      <c r="I465" s="162"/>
      <c r="J465" s="162"/>
      <c r="K465" s="162"/>
      <c r="L465" s="162"/>
      <c r="M465" s="162"/>
      <c r="N465" s="163" t="e">
        <f>AVERAGE(Calculations!P466:Y466)</f>
        <v>#DIV/0!</v>
      </c>
      <c r="O465" s="164" t="e">
        <f>STDEV(Calculations!P466:Y466)</f>
        <v>#DIV/0!</v>
      </c>
    </row>
    <row r="466" spans="1:15" ht="12.75">
      <c r="A466" s="98"/>
      <c r="B466" s="37" t="str">
        <f>'Gene Table'!E466</f>
        <v>PRMT1</v>
      </c>
      <c r="C466" s="161" t="s">
        <v>325</v>
      </c>
      <c r="D466" s="162"/>
      <c r="E466" s="162"/>
      <c r="F466" s="162"/>
      <c r="G466" s="162"/>
      <c r="H466" s="162"/>
      <c r="I466" s="162"/>
      <c r="J466" s="162"/>
      <c r="K466" s="162"/>
      <c r="L466" s="162"/>
      <c r="M466" s="162"/>
      <c r="N466" s="163" t="e">
        <f>AVERAGE(Calculations!P467:Y467)</f>
        <v>#DIV/0!</v>
      </c>
      <c r="O466" s="164" t="e">
        <f>STDEV(Calculations!P467:Y467)</f>
        <v>#DIV/0!</v>
      </c>
    </row>
    <row r="467" spans="1:15" ht="12.75">
      <c r="A467" s="98"/>
      <c r="B467" s="37" t="str">
        <f>'Gene Table'!E467</f>
        <v>HP</v>
      </c>
      <c r="C467" s="161" t="s">
        <v>329</v>
      </c>
      <c r="D467" s="162"/>
      <c r="E467" s="162"/>
      <c r="F467" s="162"/>
      <c r="G467" s="162"/>
      <c r="H467" s="162"/>
      <c r="I467" s="162"/>
      <c r="J467" s="162"/>
      <c r="K467" s="162"/>
      <c r="L467" s="162"/>
      <c r="M467" s="162"/>
      <c r="N467" s="163" t="e">
        <f>AVERAGE(Calculations!P468:Y468)</f>
        <v>#DIV/0!</v>
      </c>
      <c r="O467" s="164" t="e">
        <f>STDEV(Calculations!P468:Y468)</f>
        <v>#DIV/0!</v>
      </c>
    </row>
    <row r="468" spans="1:15" ht="12.75">
      <c r="A468" s="98"/>
      <c r="B468" s="37" t="str">
        <f>'Gene Table'!E468</f>
        <v>FOXA1</v>
      </c>
      <c r="C468" s="161" t="s">
        <v>333</v>
      </c>
      <c r="D468" s="162"/>
      <c r="E468" s="162"/>
      <c r="F468" s="162"/>
      <c r="G468" s="162"/>
      <c r="H468" s="162"/>
      <c r="I468" s="162"/>
      <c r="J468" s="162"/>
      <c r="K468" s="162"/>
      <c r="L468" s="162"/>
      <c r="M468" s="162"/>
      <c r="N468" s="163" t="e">
        <f>AVERAGE(Calculations!P469:Y469)</f>
        <v>#DIV/0!</v>
      </c>
      <c r="O468" s="164" t="e">
        <f>STDEV(Calculations!P469:Y469)</f>
        <v>#DIV/0!</v>
      </c>
    </row>
    <row r="469" spans="1:15" ht="12.75">
      <c r="A469" s="98"/>
      <c r="B469" s="37" t="str">
        <f>'Gene Table'!E469</f>
        <v>HMMR</v>
      </c>
      <c r="C469" s="161" t="s">
        <v>337</v>
      </c>
      <c r="D469" s="162"/>
      <c r="E469" s="162"/>
      <c r="F469" s="162"/>
      <c r="G469" s="162"/>
      <c r="H469" s="162"/>
      <c r="I469" s="162"/>
      <c r="J469" s="162"/>
      <c r="K469" s="162"/>
      <c r="L469" s="162"/>
      <c r="M469" s="162"/>
      <c r="N469" s="163" t="e">
        <f>AVERAGE(Calculations!P470:Y470)</f>
        <v>#DIV/0!</v>
      </c>
      <c r="O469" s="164" t="e">
        <f>STDEV(Calculations!P470:Y470)</f>
        <v>#DIV/0!</v>
      </c>
    </row>
    <row r="470" spans="1:15" ht="12.75">
      <c r="A470" s="98"/>
      <c r="B470" s="37" t="str">
        <f>'Gene Table'!E470</f>
        <v>HLA-A</v>
      </c>
      <c r="C470" s="161" t="s">
        <v>341</v>
      </c>
      <c r="D470" s="162"/>
      <c r="E470" s="162"/>
      <c r="F470" s="162"/>
      <c r="G470" s="162"/>
      <c r="H470" s="162"/>
      <c r="I470" s="162"/>
      <c r="J470" s="162"/>
      <c r="K470" s="162"/>
      <c r="L470" s="162"/>
      <c r="M470" s="162"/>
      <c r="N470" s="163" t="e">
        <f>AVERAGE(Calculations!P471:Y471)</f>
        <v>#DIV/0!</v>
      </c>
      <c r="O470" s="164" t="e">
        <f>STDEV(Calculations!P471:Y471)</f>
        <v>#DIV/0!</v>
      </c>
    </row>
    <row r="471" spans="1:15" ht="12.75">
      <c r="A471" s="98"/>
      <c r="B471" s="37" t="str">
        <f>'Gene Table'!E471</f>
        <v>HGDC</v>
      </c>
      <c r="C471" s="161" t="s">
        <v>345</v>
      </c>
      <c r="D471" s="162"/>
      <c r="E471" s="162"/>
      <c r="F471" s="162"/>
      <c r="G471" s="162"/>
      <c r="H471" s="162"/>
      <c r="I471" s="162"/>
      <c r="J471" s="162"/>
      <c r="K471" s="162"/>
      <c r="L471" s="162"/>
      <c r="M471" s="162"/>
      <c r="N471" s="163" t="e">
        <f>AVERAGE(Calculations!P472:Y472)</f>
        <v>#DIV/0!</v>
      </c>
      <c r="O471" s="164" t="e">
        <f>STDEV(Calculations!P472:Y472)</f>
        <v>#DIV/0!</v>
      </c>
    </row>
    <row r="472" spans="1:15" ht="12.75">
      <c r="A472" s="98"/>
      <c r="B472" s="37" t="str">
        <f>'Gene Table'!E472</f>
        <v>HGDC</v>
      </c>
      <c r="C472" s="161" t="s">
        <v>347</v>
      </c>
      <c r="D472" s="162"/>
      <c r="E472" s="162"/>
      <c r="F472" s="162"/>
      <c r="G472" s="162"/>
      <c r="H472" s="162"/>
      <c r="I472" s="162"/>
      <c r="J472" s="162"/>
      <c r="K472" s="162"/>
      <c r="L472" s="162"/>
      <c r="M472" s="162"/>
      <c r="N472" s="163" t="e">
        <f>AVERAGE(Calculations!P473:Y473)</f>
        <v>#DIV/0!</v>
      </c>
      <c r="O472" s="164" t="e">
        <f>STDEV(Calculations!P473:Y473)</f>
        <v>#DIV/0!</v>
      </c>
    </row>
    <row r="473" spans="1:15" ht="12.75">
      <c r="A473" s="98"/>
      <c r="B473" s="37" t="str">
        <f>'Gene Table'!E473</f>
        <v>GAPDH</v>
      </c>
      <c r="C473" s="161" t="s">
        <v>348</v>
      </c>
      <c r="D473" s="162"/>
      <c r="E473" s="162"/>
      <c r="F473" s="162"/>
      <c r="G473" s="162"/>
      <c r="H473" s="162"/>
      <c r="I473" s="162"/>
      <c r="J473" s="162"/>
      <c r="K473" s="162"/>
      <c r="L473" s="162"/>
      <c r="M473" s="162"/>
      <c r="N473" s="163" t="e">
        <f>AVERAGE(Calculations!P474:Y474)</f>
        <v>#DIV/0!</v>
      </c>
      <c r="O473" s="164" t="e">
        <f>STDEV(Calculations!P474:Y474)</f>
        <v>#DIV/0!</v>
      </c>
    </row>
    <row r="474" spans="1:15" ht="12.75">
      <c r="A474" s="98"/>
      <c r="B474" s="37" t="str">
        <f>'Gene Table'!E474</f>
        <v>ACTB</v>
      </c>
      <c r="C474" s="161" t="s">
        <v>352</v>
      </c>
      <c r="D474" s="162"/>
      <c r="E474" s="162"/>
      <c r="F474" s="162"/>
      <c r="G474" s="162"/>
      <c r="H474" s="162"/>
      <c r="I474" s="162"/>
      <c r="J474" s="162"/>
      <c r="K474" s="162"/>
      <c r="L474" s="162"/>
      <c r="M474" s="162"/>
      <c r="N474" s="163" t="e">
        <f>AVERAGE(Calculations!P475:Y475)</f>
        <v>#DIV/0!</v>
      </c>
      <c r="O474" s="164" t="e">
        <f>STDEV(Calculations!P475:Y475)</f>
        <v>#DIV/0!</v>
      </c>
    </row>
    <row r="475" spans="1:15" ht="12.75">
      <c r="A475" s="98"/>
      <c r="B475" s="37" t="str">
        <f>'Gene Table'!E475</f>
        <v>B2M</v>
      </c>
      <c r="C475" s="161" t="s">
        <v>356</v>
      </c>
      <c r="D475" s="162"/>
      <c r="E475" s="162"/>
      <c r="F475" s="162"/>
      <c r="G475" s="162"/>
      <c r="H475" s="162"/>
      <c r="I475" s="162"/>
      <c r="J475" s="162"/>
      <c r="K475" s="162"/>
      <c r="L475" s="162"/>
      <c r="M475" s="162"/>
      <c r="N475" s="163" t="e">
        <f>AVERAGE(Calculations!P476:Y476)</f>
        <v>#DIV/0!</v>
      </c>
      <c r="O475" s="164" t="e">
        <f>STDEV(Calculations!P476:Y476)</f>
        <v>#DIV/0!</v>
      </c>
    </row>
    <row r="476" spans="1:15" ht="12.75">
      <c r="A476" s="98"/>
      <c r="B476" s="37" t="str">
        <f>'Gene Table'!E476</f>
        <v>RPL13A</v>
      </c>
      <c r="C476" s="161" t="s">
        <v>360</v>
      </c>
      <c r="D476" s="162"/>
      <c r="E476" s="162"/>
      <c r="F476" s="162"/>
      <c r="G476" s="162"/>
      <c r="H476" s="162"/>
      <c r="I476" s="162"/>
      <c r="J476" s="162"/>
      <c r="K476" s="162"/>
      <c r="L476" s="162"/>
      <c r="M476" s="162"/>
      <c r="N476" s="163" t="e">
        <f>AVERAGE(Calculations!P477:Y477)</f>
        <v>#DIV/0!</v>
      </c>
      <c r="O476" s="164" t="e">
        <f>STDEV(Calculations!P477:Y477)</f>
        <v>#DIV/0!</v>
      </c>
    </row>
    <row r="477" spans="1:15" ht="12.75">
      <c r="A477" s="98"/>
      <c r="B477" s="37" t="str">
        <f>'Gene Table'!E477</f>
        <v>HPRT1</v>
      </c>
      <c r="C477" s="161" t="s">
        <v>364</v>
      </c>
      <c r="D477" s="162"/>
      <c r="E477" s="162"/>
      <c r="F477" s="162"/>
      <c r="G477" s="162"/>
      <c r="H477" s="162"/>
      <c r="I477" s="162"/>
      <c r="J477" s="162"/>
      <c r="K477" s="162"/>
      <c r="L477" s="162"/>
      <c r="M477" s="162"/>
      <c r="N477" s="163" t="e">
        <f>AVERAGE(Calculations!P478:Y478)</f>
        <v>#DIV/0!</v>
      </c>
      <c r="O477" s="164" t="e">
        <f>STDEV(Calculations!P478:Y478)</f>
        <v>#DIV/0!</v>
      </c>
    </row>
    <row r="478" spans="1:15" ht="12.75">
      <c r="A478" s="98"/>
      <c r="B478" s="37" t="str">
        <f>'Gene Table'!E478</f>
        <v>RN18S1</v>
      </c>
      <c r="C478" s="161" t="s">
        <v>368</v>
      </c>
      <c r="D478" s="162"/>
      <c r="E478" s="162"/>
      <c r="F478" s="162"/>
      <c r="G478" s="162"/>
      <c r="H478" s="162"/>
      <c r="I478" s="162"/>
      <c r="J478" s="162"/>
      <c r="K478" s="162"/>
      <c r="L478" s="162"/>
      <c r="M478" s="162"/>
      <c r="N478" s="163" t="e">
        <f>AVERAGE(Calculations!P479:Y479)</f>
        <v>#DIV/0!</v>
      </c>
      <c r="O478" s="164" t="e">
        <f>STDEV(Calculations!P479:Y479)</f>
        <v>#DIV/0!</v>
      </c>
    </row>
    <row r="479" spans="1:15" ht="12.75">
      <c r="A479" s="98"/>
      <c r="B479" s="37" t="str">
        <f>'Gene Table'!E479</f>
        <v>RT</v>
      </c>
      <c r="C479" s="161" t="s">
        <v>372</v>
      </c>
      <c r="D479" s="162"/>
      <c r="E479" s="162"/>
      <c r="F479" s="162"/>
      <c r="G479" s="162"/>
      <c r="H479" s="162"/>
      <c r="I479" s="162"/>
      <c r="J479" s="162"/>
      <c r="K479" s="162"/>
      <c r="L479" s="162"/>
      <c r="M479" s="162"/>
      <c r="N479" s="163" t="e">
        <f>AVERAGE(Calculations!P480:Y480)</f>
        <v>#DIV/0!</v>
      </c>
      <c r="O479" s="164" t="e">
        <f>STDEV(Calculations!P480:Y480)</f>
        <v>#DIV/0!</v>
      </c>
    </row>
    <row r="480" spans="1:15" ht="12.75">
      <c r="A480" s="98"/>
      <c r="B480" s="37" t="str">
        <f>'Gene Table'!E480</f>
        <v>RT</v>
      </c>
      <c r="C480" s="161" t="s">
        <v>374</v>
      </c>
      <c r="D480" s="162"/>
      <c r="E480" s="162"/>
      <c r="F480" s="162"/>
      <c r="G480" s="162"/>
      <c r="H480" s="162"/>
      <c r="I480" s="162"/>
      <c r="J480" s="162"/>
      <c r="K480" s="162"/>
      <c r="L480" s="162"/>
      <c r="M480" s="162"/>
      <c r="N480" s="163" t="e">
        <f>AVERAGE(Calculations!P481:Y481)</f>
        <v>#DIV/0!</v>
      </c>
      <c r="O480" s="164" t="e">
        <f>STDEV(Calculations!P481:Y481)</f>
        <v>#DIV/0!</v>
      </c>
    </row>
    <row r="481" spans="1:15" ht="12.75">
      <c r="A481" s="98"/>
      <c r="B481" s="37" t="str">
        <f>'Gene Table'!E481</f>
        <v>PCR</v>
      </c>
      <c r="C481" s="161" t="s">
        <v>375</v>
      </c>
      <c r="D481" s="162"/>
      <c r="E481" s="162"/>
      <c r="F481" s="162"/>
      <c r="G481" s="162"/>
      <c r="H481" s="162"/>
      <c r="I481" s="162"/>
      <c r="J481" s="162"/>
      <c r="K481" s="162"/>
      <c r="L481" s="162"/>
      <c r="M481" s="162"/>
      <c r="N481" s="163" t="e">
        <f>AVERAGE(Calculations!P482:Y482)</f>
        <v>#DIV/0!</v>
      </c>
      <c r="O481" s="164" t="e">
        <f>STDEV(Calculations!P482:Y482)</f>
        <v>#DIV/0!</v>
      </c>
    </row>
    <row r="482" spans="1:15" ht="12.75">
      <c r="A482" s="98"/>
      <c r="B482" s="37" t="str">
        <f>'Gene Table'!E482</f>
        <v>PCR</v>
      </c>
      <c r="C482" s="161" t="s">
        <v>377</v>
      </c>
      <c r="D482" s="162"/>
      <c r="E482" s="162"/>
      <c r="F482" s="162"/>
      <c r="G482" s="162"/>
      <c r="H482" s="162"/>
      <c r="I482" s="162"/>
      <c r="J482" s="162"/>
      <c r="K482" s="162"/>
      <c r="L482" s="162"/>
      <c r="M482" s="162"/>
      <c r="N482" s="163" t="e">
        <f>AVERAGE(Calculations!P483:Y483)</f>
        <v>#DIV/0!</v>
      </c>
      <c r="O482" s="164" t="e">
        <f>STDEV(Calculations!P483:Y483)</f>
        <v>#DIV/0!</v>
      </c>
    </row>
    <row r="483" spans="1:15" ht="12.75">
      <c r="A483" s="98" t="str">
        <f>'Gene Table'!A483:A578</f>
        <v>Plate 6</v>
      </c>
      <c r="B483" s="37" t="str">
        <f>'Gene Table'!E483</f>
        <v>HGF</v>
      </c>
      <c r="C483" s="161" t="s">
        <v>9</v>
      </c>
      <c r="D483" s="162"/>
      <c r="E483" s="162"/>
      <c r="F483" s="162"/>
      <c r="G483" s="162"/>
      <c r="H483" s="162"/>
      <c r="I483" s="162"/>
      <c r="J483" s="162"/>
      <c r="K483" s="162"/>
      <c r="L483" s="162"/>
      <c r="M483" s="162"/>
      <c r="N483" s="163" t="e">
        <f>AVERAGE(Calculations!P484:Y484)</f>
        <v>#DIV/0!</v>
      </c>
      <c r="O483" s="164" t="e">
        <f>STDEV(Calculations!P484:Y484)</f>
        <v>#DIV/0!</v>
      </c>
    </row>
    <row r="484" spans="1:15" ht="12.75">
      <c r="A484" s="98"/>
      <c r="B484" s="37" t="str">
        <f>'Gene Table'!E484</f>
        <v>SLC40A1</v>
      </c>
      <c r="C484" s="161" t="s">
        <v>13</v>
      </c>
      <c r="D484" s="162"/>
      <c r="E484" s="162"/>
      <c r="F484" s="162"/>
      <c r="G484" s="162"/>
      <c r="H484" s="162"/>
      <c r="I484" s="162"/>
      <c r="J484" s="162"/>
      <c r="K484" s="162"/>
      <c r="L484" s="162"/>
      <c r="M484" s="162"/>
      <c r="N484" s="163" t="e">
        <f>AVERAGE(Calculations!P485:Y485)</f>
        <v>#DIV/0!</v>
      </c>
      <c r="O484" s="164" t="e">
        <f>STDEV(Calculations!P485:Y485)</f>
        <v>#DIV/0!</v>
      </c>
    </row>
    <row r="485" spans="1:15" ht="12.75">
      <c r="A485" s="98"/>
      <c r="B485" s="37" t="str">
        <f>'Gene Table'!E485</f>
        <v>GZMB</v>
      </c>
      <c r="C485" s="161" t="s">
        <v>17</v>
      </c>
      <c r="D485" s="162"/>
      <c r="E485" s="162"/>
      <c r="F485" s="162"/>
      <c r="G485" s="162"/>
      <c r="H485" s="162"/>
      <c r="I485" s="162"/>
      <c r="J485" s="162"/>
      <c r="K485" s="162"/>
      <c r="L485" s="162"/>
      <c r="M485" s="162"/>
      <c r="N485" s="163" t="e">
        <f>AVERAGE(Calculations!P486:Y486)</f>
        <v>#DIV/0!</v>
      </c>
      <c r="O485" s="164" t="e">
        <f>STDEV(Calculations!P486:Y486)</f>
        <v>#DIV/0!</v>
      </c>
    </row>
    <row r="486" spans="1:15" ht="12.75">
      <c r="A486" s="98"/>
      <c r="B486" s="37" t="str">
        <f>'Gene Table'!E486</f>
        <v>GTF2E1</v>
      </c>
      <c r="C486" s="161" t="s">
        <v>21</v>
      </c>
      <c r="D486" s="162"/>
      <c r="E486" s="162"/>
      <c r="F486" s="162"/>
      <c r="G486" s="162"/>
      <c r="H486" s="162"/>
      <c r="I486" s="162"/>
      <c r="J486" s="162"/>
      <c r="K486" s="162"/>
      <c r="L486" s="162"/>
      <c r="M486" s="162"/>
      <c r="N486" s="163" t="e">
        <f>AVERAGE(Calculations!P487:Y487)</f>
        <v>#DIV/0!</v>
      </c>
      <c r="O486" s="164" t="e">
        <f>STDEV(Calculations!P487:Y487)</f>
        <v>#DIV/0!</v>
      </c>
    </row>
    <row r="487" spans="1:15" ht="12.75">
      <c r="A487" s="98"/>
      <c r="B487" s="37" t="str">
        <f>'Gene Table'!E487</f>
        <v>GTF2A1</v>
      </c>
      <c r="C487" s="161" t="s">
        <v>25</v>
      </c>
      <c r="D487" s="162"/>
      <c r="E487" s="162"/>
      <c r="F487" s="162"/>
      <c r="G487" s="162"/>
      <c r="H487" s="162"/>
      <c r="I487" s="162"/>
      <c r="J487" s="162"/>
      <c r="K487" s="162"/>
      <c r="L487" s="162"/>
      <c r="M487" s="162"/>
      <c r="N487" s="163" t="e">
        <f>AVERAGE(Calculations!P488:Y488)</f>
        <v>#DIV/0!</v>
      </c>
      <c r="O487" s="164" t="e">
        <f>STDEV(Calculations!P488:Y488)</f>
        <v>#DIV/0!</v>
      </c>
    </row>
    <row r="488" spans="1:15" ht="12.75">
      <c r="A488" s="98"/>
      <c r="B488" s="37" t="str">
        <f>'Gene Table'!E488</f>
        <v>GSK3B</v>
      </c>
      <c r="C488" s="161" t="s">
        <v>29</v>
      </c>
      <c r="D488" s="162"/>
      <c r="E488" s="162"/>
      <c r="F488" s="162"/>
      <c r="G488" s="162"/>
      <c r="H488" s="162"/>
      <c r="I488" s="162"/>
      <c r="J488" s="162"/>
      <c r="K488" s="162"/>
      <c r="L488" s="162"/>
      <c r="M488" s="162"/>
      <c r="N488" s="163" t="e">
        <f>AVERAGE(Calculations!P489:Y489)</f>
        <v>#DIV/0!</v>
      </c>
      <c r="O488" s="164" t="e">
        <f>STDEV(Calculations!P489:Y489)</f>
        <v>#DIV/0!</v>
      </c>
    </row>
    <row r="489" spans="1:15" ht="12.75">
      <c r="A489" s="98"/>
      <c r="B489" s="37" t="str">
        <f>'Gene Table'!E489</f>
        <v>GRIK1</v>
      </c>
      <c r="C489" s="161" t="s">
        <v>33</v>
      </c>
      <c r="D489" s="162"/>
      <c r="E489" s="162"/>
      <c r="F489" s="162"/>
      <c r="G489" s="162"/>
      <c r="H489" s="162"/>
      <c r="I489" s="162"/>
      <c r="J489" s="162"/>
      <c r="K489" s="162"/>
      <c r="L489" s="162"/>
      <c r="M489" s="162"/>
      <c r="N489" s="163" t="e">
        <f>AVERAGE(Calculations!P490:Y490)</f>
        <v>#DIV/0!</v>
      </c>
      <c r="O489" s="164" t="e">
        <f>STDEV(Calculations!P490:Y490)</f>
        <v>#DIV/0!</v>
      </c>
    </row>
    <row r="490" spans="1:15" ht="12.75">
      <c r="A490" s="98"/>
      <c r="B490" s="37" t="str">
        <f>'Gene Table'!E490</f>
        <v>GPC1</v>
      </c>
      <c r="C490" s="161" t="s">
        <v>37</v>
      </c>
      <c r="D490" s="162"/>
      <c r="E490" s="162"/>
      <c r="F490" s="162"/>
      <c r="G490" s="162"/>
      <c r="H490" s="162"/>
      <c r="I490" s="162"/>
      <c r="J490" s="162"/>
      <c r="K490" s="162"/>
      <c r="L490" s="162"/>
      <c r="M490" s="162"/>
      <c r="N490" s="163" t="e">
        <f>AVERAGE(Calculations!P491:Y491)</f>
        <v>#DIV/0!</v>
      </c>
      <c r="O490" s="164" t="e">
        <f>STDEV(Calculations!P491:Y491)</f>
        <v>#DIV/0!</v>
      </c>
    </row>
    <row r="491" spans="1:15" ht="12.75">
      <c r="A491" s="98"/>
      <c r="B491" s="37" t="str">
        <f>'Gene Table'!E491</f>
        <v>GP1BA</v>
      </c>
      <c r="C491" s="161" t="s">
        <v>41</v>
      </c>
      <c r="D491" s="162"/>
      <c r="E491" s="162"/>
      <c r="F491" s="162"/>
      <c r="G491" s="162"/>
      <c r="H491" s="162"/>
      <c r="I491" s="162"/>
      <c r="J491" s="162"/>
      <c r="K491" s="162"/>
      <c r="L491" s="162"/>
      <c r="M491" s="162"/>
      <c r="N491" s="163" t="e">
        <f>AVERAGE(Calculations!P492:Y492)</f>
        <v>#DIV/0!</v>
      </c>
      <c r="O491" s="164" t="e">
        <f>STDEV(Calculations!P492:Y492)</f>
        <v>#DIV/0!</v>
      </c>
    </row>
    <row r="492" spans="1:15" ht="12.75">
      <c r="A492" s="98"/>
      <c r="B492" s="37" t="str">
        <f>'Gene Table'!E492</f>
        <v>GNRHR</v>
      </c>
      <c r="C492" s="161" t="s">
        <v>45</v>
      </c>
      <c r="D492" s="162"/>
      <c r="E492" s="162"/>
      <c r="F492" s="162"/>
      <c r="G492" s="162"/>
      <c r="H492" s="162"/>
      <c r="I492" s="162"/>
      <c r="J492" s="162"/>
      <c r="K492" s="162"/>
      <c r="L492" s="162"/>
      <c r="M492" s="162"/>
      <c r="N492" s="163" t="e">
        <f>AVERAGE(Calculations!P493:Y493)</f>
        <v>#DIV/0!</v>
      </c>
      <c r="O492" s="164" t="e">
        <f>STDEV(Calculations!P493:Y493)</f>
        <v>#DIV/0!</v>
      </c>
    </row>
    <row r="493" spans="1:15" ht="12.75">
      <c r="A493" s="98"/>
      <c r="B493" s="37" t="str">
        <f>'Gene Table'!E493</f>
        <v>GNAS</v>
      </c>
      <c r="C493" s="161" t="s">
        <v>49</v>
      </c>
      <c r="D493" s="162"/>
      <c r="E493" s="162"/>
      <c r="F493" s="162"/>
      <c r="G493" s="162"/>
      <c r="H493" s="162"/>
      <c r="I493" s="162"/>
      <c r="J493" s="162"/>
      <c r="K493" s="162"/>
      <c r="L493" s="162"/>
      <c r="M493" s="162"/>
      <c r="N493" s="163" t="e">
        <f>AVERAGE(Calculations!P494:Y494)</f>
        <v>#DIV/0!</v>
      </c>
      <c r="O493" s="164" t="e">
        <f>STDEV(Calculations!P494:Y494)</f>
        <v>#DIV/0!</v>
      </c>
    </row>
    <row r="494" spans="1:15" ht="12.75">
      <c r="A494" s="98"/>
      <c r="B494" s="37" t="str">
        <f>'Gene Table'!E494</f>
        <v>GLG1</v>
      </c>
      <c r="C494" s="161" t="s">
        <v>53</v>
      </c>
      <c r="D494" s="162"/>
      <c r="E494" s="162"/>
      <c r="F494" s="162"/>
      <c r="G494" s="162"/>
      <c r="H494" s="162"/>
      <c r="I494" s="162"/>
      <c r="J494" s="162"/>
      <c r="K494" s="162"/>
      <c r="L494" s="162"/>
      <c r="M494" s="162"/>
      <c r="N494" s="163" t="e">
        <f>AVERAGE(Calculations!P495:Y495)</f>
        <v>#DIV/0!</v>
      </c>
      <c r="O494" s="164" t="e">
        <f>STDEV(Calculations!P495:Y495)</f>
        <v>#DIV/0!</v>
      </c>
    </row>
    <row r="495" spans="1:15" ht="12.75">
      <c r="A495" s="98"/>
      <c r="B495" s="37" t="str">
        <f>'Gene Table'!E495</f>
        <v>PELP1</v>
      </c>
      <c r="C495" s="161" t="s">
        <v>57</v>
      </c>
      <c r="D495" s="162"/>
      <c r="E495" s="162"/>
      <c r="F495" s="162"/>
      <c r="G495" s="162"/>
      <c r="H495" s="162"/>
      <c r="I495" s="162"/>
      <c r="J495" s="162"/>
      <c r="K495" s="162"/>
      <c r="L495" s="162"/>
      <c r="M495" s="162"/>
      <c r="N495" s="163" t="e">
        <f>AVERAGE(Calculations!P496:Y496)</f>
        <v>#DIV/0!</v>
      </c>
      <c r="O495" s="164" t="e">
        <f>STDEV(Calculations!P496:Y496)</f>
        <v>#DIV/0!</v>
      </c>
    </row>
    <row r="496" spans="1:15" ht="12.75">
      <c r="A496" s="98"/>
      <c r="B496" s="37" t="str">
        <f>'Gene Table'!E496</f>
        <v>STEAP1</v>
      </c>
      <c r="C496" s="161" t="s">
        <v>61</v>
      </c>
      <c r="D496" s="162"/>
      <c r="E496" s="162"/>
      <c r="F496" s="162"/>
      <c r="G496" s="162"/>
      <c r="H496" s="162"/>
      <c r="I496" s="162"/>
      <c r="J496" s="162"/>
      <c r="K496" s="162"/>
      <c r="L496" s="162"/>
      <c r="M496" s="162"/>
      <c r="N496" s="163" t="e">
        <f>AVERAGE(Calculations!P497:Y497)</f>
        <v>#DIV/0!</v>
      </c>
      <c r="O496" s="164" t="e">
        <f>STDEV(Calculations!P497:Y497)</f>
        <v>#DIV/0!</v>
      </c>
    </row>
    <row r="497" spans="1:15" ht="12.75">
      <c r="A497" s="98"/>
      <c r="B497" s="37" t="str">
        <f>'Gene Table'!E497</f>
        <v>AATF</v>
      </c>
      <c r="C497" s="161" t="s">
        <v>65</v>
      </c>
      <c r="D497" s="162"/>
      <c r="E497" s="162"/>
      <c r="F497" s="162"/>
      <c r="G497" s="162"/>
      <c r="H497" s="162"/>
      <c r="I497" s="162"/>
      <c r="J497" s="162"/>
      <c r="K497" s="162"/>
      <c r="L497" s="162"/>
      <c r="M497" s="162"/>
      <c r="N497" s="163" t="e">
        <f>AVERAGE(Calculations!P498:Y498)</f>
        <v>#DIV/0!</v>
      </c>
      <c r="O497" s="164" t="e">
        <f>STDEV(Calculations!P498:Y498)</f>
        <v>#DIV/0!</v>
      </c>
    </row>
    <row r="498" spans="1:15" ht="12.75">
      <c r="A498" s="98"/>
      <c r="B498" s="37" t="str">
        <f>'Gene Table'!E498</f>
        <v>EHF</v>
      </c>
      <c r="C498" s="161" t="s">
        <v>69</v>
      </c>
      <c r="D498" s="162"/>
      <c r="E498" s="162"/>
      <c r="F498" s="162"/>
      <c r="G498" s="162"/>
      <c r="H498" s="162"/>
      <c r="I498" s="162"/>
      <c r="J498" s="162"/>
      <c r="K498" s="162"/>
      <c r="L498" s="162"/>
      <c r="M498" s="162"/>
      <c r="N498" s="163" t="e">
        <f>AVERAGE(Calculations!P499:Y499)</f>
        <v>#DIV/0!</v>
      </c>
      <c r="O498" s="164" t="e">
        <f>STDEV(Calculations!P499:Y499)</f>
        <v>#DIV/0!</v>
      </c>
    </row>
    <row r="499" spans="1:15" ht="12.75">
      <c r="A499" s="98"/>
      <c r="B499" s="37" t="str">
        <f>'Gene Table'!E499</f>
        <v>RAD54B</v>
      </c>
      <c r="C499" s="161" t="s">
        <v>73</v>
      </c>
      <c r="D499" s="162"/>
      <c r="E499" s="162"/>
      <c r="F499" s="162"/>
      <c r="G499" s="162"/>
      <c r="H499" s="162"/>
      <c r="I499" s="162"/>
      <c r="J499" s="162"/>
      <c r="K499" s="162"/>
      <c r="L499" s="162"/>
      <c r="M499" s="162"/>
      <c r="N499" s="163" t="e">
        <f>AVERAGE(Calculations!P500:Y500)</f>
        <v>#DIV/0!</v>
      </c>
      <c r="O499" s="164" t="e">
        <f>STDEV(Calculations!P500:Y500)</f>
        <v>#DIV/0!</v>
      </c>
    </row>
    <row r="500" spans="1:15" ht="12.75">
      <c r="A500" s="98"/>
      <c r="B500" s="37" t="str">
        <f>'Gene Table'!E500</f>
        <v>ALOX5AP</v>
      </c>
      <c r="C500" s="161" t="s">
        <v>77</v>
      </c>
      <c r="D500" s="162"/>
      <c r="E500" s="162"/>
      <c r="F500" s="162"/>
      <c r="G500" s="162"/>
      <c r="H500" s="162"/>
      <c r="I500" s="162"/>
      <c r="J500" s="162"/>
      <c r="K500" s="162"/>
      <c r="L500" s="162"/>
      <c r="M500" s="162"/>
      <c r="N500" s="163" t="e">
        <f>AVERAGE(Calculations!P501:Y501)</f>
        <v>#DIV/0!</v>
      </c>
      <c r="O500" s="164" t="e">
        <f>STDEV(Calculations!P501:Y501)</f>
        <v>#DIV/0!</v>
      </c>
    </row>
    <row r="501" spans="1:15" ht="12.75">
      <c r="A501" s="98"/>
      <c r="B501" s="37" t="str">
        <f>'Gene Table'!E501</f>
        <v>PLD3</v>
      </c>
      <c r="C501" s="161" t="s">
        <v>81</v>
      </c>
      <c r="D501" s="162"/>
      <c r="E501" s="162"/>
      <c r="F501" s="162"/>
      <c r="G501" s="162"/>
      <c r="H501" s="162"/>
      <c r="I501" s="162"/>
      <c r="J501" s="162"/>
      <c r="K501" s="162"/>
      <c r="L501" s="162"/>
      <c r="M501" s="162"/>
      <c r="N501" s="163" t="e">
        <f>AVERAGE(Calculations!P502:Y502)</f>
        <v>#DIV/0!</v>
      </c>
      <c r="O501" s="164" t="e">
        <f>STDEV(Calculations!P502:Y502)</f>
        <v>#DIV/0!</v>
      </c>
    </row>
    <row r="502" spans="1:15" ht="12.75">
      <c r="A502" s="98"/>
      <c r="B502" s="37" t="str">
        <f>'Gene Table'!E502</f>
        <v>FN1</v>
      </c>
      <c r="C502" s="161" t="s">
        <v>85</v>
      </c>
      <c r="D502" s="162"/>
      <c r="E502" s="162"/>
      <c r="F502" s="162"/>
      <c r="G502" s="162"/>
      <c r="H502" s="162"/>
      <c r="I502" s="162"/>
      <c r="J502" s="162"/>
      <c r="K502" s="162"/>
      <c r="L502" s="162"/>
      <c r="M502" s="162"/>
      <c r="N502" s="163" t="e">
        <f>AVERAGE(Calculations!P503:Y503)</f>
        <v>#DIV/0!</v>
      </c>
      <c r="O502" s="164" t="e">
        <f>STDEV(Calculations!P503:Y503)</f>
        <v>#DIV/0!</v>
      </c>
    </row>
    <row r="503" spans="1:15" ht="12.75">
      <c r="A503" s="98"/>
      <c r="B503" s="37" t="str">
        <f>'Gene Table'!E503</f>
        <v>RRP1B</v>
      </c>
      <c r="C503" s="161" t="s">
        <v>89</v>
      </c>
      <c r="D503" s="162"/>
      <c r="E503" s="162"/>
      <c r="F503" s="162"/>
      <c r="G503" s="162"/>
      <c r="H503" s="162"/>
      <c r="I503" s="162"/>
      <c r="J503" s="162"/>
      <c r="K503" s="162"/>
      <c r="L503" s="162"/>
      <c r="M503" s="162"/>
      <c r="N503" s="163" t="e">
        <f>AVERAGE(Calculations!P504:Y504)</f>
        <v>#DIV/0!</v>
      </c>
      <c r="O503" s="164" t="e">
        <f>STDEV(Calculations!P504:Y504)</f>
        <v>#DIV/0!</v>
      </c>
    </row>
    <row r="504" spans="1:15" ht="12.75">
      <c r="A504" s="98"/>
      <c r="B504" s="37" t="str">
        <f>'Gene Table'!E504</f>
        <v>CD93</v>
      </c>
      <c r="C504" s="161" t="s">
        <v>93</v>
      </c>
      <c r="D504" s="162"/>
      <c r="E504" s="162"/>
      <c r="F504" s="162"/>
      <c r="G504" s="162"/>
      <c r="H504" s="162"/>
      <c r="I504" s="162"/>
      <c r="J504" s="162"/>
      <c r="K504" s="162"/>
      <c r="L504" s="162"/>
      <c r="M504" s="162"/>
      <c r="N504" s="163" t="e">
        <f>AVERAGE(Calculations!P505:Y505)</f>
        <v>#DIV/0!</v>
      </c>
      <c r="O504" s="164" t="e">
        <f>STDEV(Calculations!P505:Y505)</f>
        <v>#DIV/0!</v>
      </c>
    </row>
    <row r="505" spans="1:15" ht="12.75">
      <c r="A505" s="98"/>
      <c r="B505" s="37" t="str">
        <f>'Gene Table'!E505</f>
        <v>PPM1E</v>
      </c>
      <c r="C505" s="161" t="s">
        <v>97</v>
      </c>
      <c r="D505" s="162"/>
      <c r="E505" s="162"/>
      <c r="F505" s="162"/>
      <c r="G505" s="162"/>
      <c r="H505" s="162"/>
      <c r="I505" s="162"/>
      <c r="J505" s="162"/>
      <c r="K505" s="162"/>
      <c r="L505" s="162"/>
      <c r="M505" s="162"/>
      <c r="N505" s="163" t="e">
        <f>AVERAGE(Calculations!P506:Y506)</f>
        <v>#DIV/0!</v>
      </c>
      <c r="O505" s="164" t="e">
        <f>STDEV(Calculations!P506:Y506)</f>
        <v>#DIV/0!</v>
      </c>
    </row>
    <row r="506" spans="1:15" ht="12.75">
      <c r="A506" s="98"/>
      <c r="B506" s="37" t="str">
        <f>'Gene Table'!E506</f>
        <v>RRAS2</v>
      </c>
      <c r="C506" s="161" t="s">
        <v>101</v>
      </c>
      <c r="D506" s="162"/>
      <c r="E506" s="162"/>
      <c r="F506" s="162"/>
      <c r="G506" s="162"/>
      <c r="H506" s="162"/>
      <c r="I506" s="162"/>
      <c r="J506" s="162"/>
      <c r="K506" s="162"/>
      <c r="L506" s="162"/>
      <c r="M506" s="162"/>
      <c r="N506" s="163" t="e">
        <f>AVERAGE(Calculations!P507:Y507)</f>
        <v>#DIV/0!</v>
      </c>
      <c r="O506" s="164" t="e">
        <f>STDEV(Calculations!P507:Y507)</f>
        <v>#DIV/0!</v>
      </c>
    </row>
    <row r="507" spans="1:15" ht="12.75">
      <c r="A507" s="98"/>
      <c r="B507" s="37" t="str">
        <f>'Gene Table'!E507</f>
        <v>FEN1</v>
      </c>
      <c r="C507" s="161" t="s">
        <v>105</v>
      </c>
      <c r="D507" s="162"/>
      <c r="E507" s="162"/>
      <c r="F507" s="162"/>
      <c r="G507" s="162"/>
      <c r="H507" s="162"/>
      <c r="I507" s="162"/>
      <c r="J507" s="162"/>
      <c r="K507" s="162"/>
      <c r="L507" s="162"/>
      <c r="M507" s="162"/>
      <c r="N507" s="163" t="e">
        <f>AVERAGE(Calculations!P508:Y508)</f>
        <v>#DIV/0!</v>
      </c>
      <c r="O507" s="164" t="e">
        <f>STDEV(Calculations!P508:Y508)</f>
        <v>#DIV/0!</v>
      </c>
    </row>
    <row r="508" spans="1:15" ht="12.75">
      <c r="A508" s="98"/>
      <c r="B508" s="37" t="str">
        <f>'Gene Table'!E508</f>
        <v>FCGR2B</v>
      </c>
      <c r="C508" s="161" t="s">
        <v>109</v>
      </c>
      <c r="D508" s="162"/>
      <c r="E508" s="162"/>
      <c r="F508" s="162"/>
      <c r="G508" s="162"/>
      <c r="H508" s="162"/>
      <c r="I508" s="162"/>
      <c r="J508" s="162"/>
      <c r="K508" s="162"/>
      <c r="L508" s="162"/>
      <c r="M508" s="162"/>
      <c r="N508" s="163" t="e">
        <f>AVERAGE(Calculations!P509:Y509)</f>
        <v>#DIV/0!</v>
      </c>
      <c r="O508" s="164" t="e">
        <f>STDEV(Calculations!P509:Y509)</f>
        <v>#DIV/0!</v>
      </c>
    </row>
    <row r="509" spans="1:15" ht="12.75">
      <c r="A509" s="98"/>
      <c r="B509" s="37" t="str">
        <f>'Gene Table'!E509</f>
        <v>FCGR2A</v>
      </c>
      <c r="C509" s="161" t="s">
        <v>113</v>
      </c>
      <c r="D509" s="162"/>
      <c r="E509" s="162"/>
      <c r="F509" s="162"/>
      <c r="G509" s="162"/>
      <c r="H509" s="162"/>
      <c r="I509" s="162"/>
      <c r="J509" s="162"/>
      <c r="K509" s="162"/>
      <c r="L509" s="162"/>
      <c r="M509" s="162"/>
      <c r="N509" s="163" t="e">
        <f>AVERAGE(Calculations!P510:Y510)</f>
        <v>#DIV/0!</v>
      </c>
      <c r="O509" s="164" t="e">
        <f>STDEV(Calculations!P510:Y510)</f>
        <v>#DIV/0!</v>
      </c>
    </row>
    <row r="510" spans="1:15" ht="12.75">
      <c r="A510" s="98"/>
      <c r="B510" s="37" t="str">
        <f>'Gene Table'!E510</f>
        <v>FCER1A</v>
      </c>
      <c r="C510" s="161" t="s">
        <v>117</v>
      </c>
      <c r="D510" s="162"/>
      <c r="E510" s="162"/>
      <c r="F510" s="162"/>
      <c r="G510" s="162"/>
      <c r="H510" s="162"/>
      <c r="I510" s="162"/>
      <c r="J510" s="162"/>
      <c r="K510" s="162"/>
      <c r="L510" s="162"/>
      <c r="M510" s="162"/>
      <c r="N510" s="163" t="e">
        <f>AVERAGE(Calculations!P511:Y511)</f>
        <v>#DIV/0!</v>
      </c>
      <c r="O510" s="164" t="e">
        <f>STDEV(Calculations!P511:Y511)</f>
        <v>#DIV/0!</v>
      </c>
    </row>
    <row r="511" spans="1:15" ht="12.75">
      <c r="A511" s="98"/>
      <c r="B511" s="37" t="str">
        <f>'Gene Table'!E511</f>
        <v>FBN1</v>
      </c>
      <c r="C511" s="161" t="s">
        <v>121</v>
      </c>
      <c r="D511" s="162"/>
      <c r="E511" s="162"/>
      <c r="F511" s="162"/>
      <c r="G511" s="162"/>
      <c r="H511" s="162"/>
      <c r="I511" s="162"/>
      <c r="J511" s="162"/>
      <c r="K511" s="162"/>
      <c r="L511" s="162"/>
      <c r="M511" s="162"/>
      <c r="N511" s="163" t="e">
        <f>AVERAGE(Calculations!P512:Y512)</f>
        <v>#DIV/0!</v>
      </c>
      <c r="O511" s="164" t="e">
        <f>STDEV(Calculations!P512:Y512)</f>
        <v>#DIV/0!</v>
      </c>
    </row>
    <row r="512" spans="1:15" ht="12.75">
      <c r="A512" s="98"/>
      <c r="B512" s="37" t="str">
        <f>'Gene Table'!E512</f>
        <v>FASN</v>
      </c>
      <c r="C512" s="161" t="s">
        <v>125</v>
      </c>
      <c r="D512" s="162"/>
      <c r="E512" s="162"/>
      <c r="F512" s="162"/>
      <c r="G512" s="162"/>
      <c r="H512" s="162"/>
      <c r="I512" s="162"/>
      <c r="J512" s="162"/>
      <c r="K512" s="162"/>
      <c r="L512" s="162"/>
      <c r="M512" s="162"/>
      <c r="N512" s="163" t="e">
        <f>AVERAGE(Calculations!P513:Y513)</f>
        <v>#DIV/0!</v>
      </c>
      <c r="O512" s="164" t="e">
        <f>STDEV(Calculations!P513:Y513)</f>
        <v>#DIV/0!</v>
      </c>
    </row>
    <row r="513" spans="1:15" ht="12.75">
      <c r="A513" s="98"/>
      <c r="B513" s="37" t="str">
        <f>'Gene Table'!E513</f>
        <v>ALDH2</v>
      </c>
      <c r="C513" s="161" t="s">
        <v>129</v>
      </c>
      <c r="D513" s="162"/>
      <c r="E513" s="162"/>
      <c r="F513" s="162"/>
      <c r="G513" s="162"/>
      <c r="H513" s="162"/>
      <c r="I513" s="162"/>
      <c r="J513" s="162"/>
      <c r="K513" s="162"/>
      <c r="L513" s="162"/>
      <c r="M513" s="162"/>
      <c r="N513" s="163" t="e">
        <f>AVERAGE(Calculations!P514:Y514)</f>
        <v>#DIV/0!</v>
      </c>
      <c r="O513" s="164" t="e">
        <f>STDEV(Calculations!P514:Y514)</f>
        <v>#DIV/0!</v>
      </c>
    </row>
    <row r="514" spans="1:15" ht="12.75">
      <c r="A514" s="98"/>
      <c r="B514" s="37" t="str">
        <f>'Gene Table'!E514</f>
        <v>FANCA</v>
      </c>
      <c r="C514" s="161" t="s">
        <v>133</v>
      </c>
      <c r="D514" s="162"/>
      <c r="E514" s="162"/>
      <c r="F514" s="162"/>
      <c r="G514" s="162"/>
      <c r="H514" s="162"/>
      <c r="I514" s="162"/>
      <c r="J514" s="162"/>
      <c r="K514" s="162"/>
      <c r="L514" s="162"/>
      <c r="M514" s="162"/>
      <c r="N514" s="163" t="e">
        <f>AVERAGE(Calculations!P515:Y515)</f>
        <v>#DIV/0!</v>
      </c>
      <c r="O514" s="164" t="e">
        <f>STDEV(Calculations!P515:Y515)</f>
        <v>#DIV/0!</v>
      </c>
    </row>
    <row r="515" spans="1:15" ht="12.75">
      <c r="A515" s="98"/>
      <c r="B515" s="37" t="str">
        <f>'Gene Table'!E515</f>
        <v>ESRRG</v>
      </c>
      <c r="C515" s="161" t="s">
        <v>137</v>
      </c>
      <c r="D515" s="162"/>
      <c r="E515" s="162"/>
      <c r="F515" s="162"/>
      <c r="G515" s="162"/>
      <c r="H515" s="162"/>
      <c r="I515" s="162"/>
      <c r="J515" s="162"/>
      <c r="K515" s="162"/>
      <c r="L515" s="162"/>
      <c r="M515" s="162"/>
      <c r="N515" s="163" t="e">
        <f>AVERAGE(Calculations!P516:Y516)</f>
        <v>#DIV/0!</v>
      </c>
      <c r="O515" s="164" t="e">
        <f>STDEV(Calculations!P516:Y516)</f>
        <v>#DIV/0!</v>
      </c>
    </row>
    <row r="516" spans="1:15" ht="12.75">
      <c r="A516" s="98"/>
      <c r="B516" s="37" t="str">
        <f>'Gene Table'!E516</f>
        <v>AKT1</v>
      </c>
      <c r="C516" s="161" t="s">
        <v>141</v>
      </c>
      <c r="D516" s="162"/>
      <c r="E516" s="162"/>
      <c r="F516" s="162"/>
      <c r="G516" s="162"/>
      <c r="H516" s="162"/>
      <c r="I516" s="162"/>
      <c r="J516" s="162"/>
      <c r="K516" s="162"/>
      <c r="L516" s="162"/>
      <c r="M516" s="162"/>
      <c r="N516" s="163" t="e">
        <f>AVERAGE(Calculations!P517:Y517)</f>
        <v>#DIV/0!</v>
      </c>
      <c r="O516" s="164" t="e">
        <f>STDEV(Calculations!P517:Y517)</f>
        <v>#DIV/0!</v>
      </c>
    </row>
    <row r="517" spans="1:15" ht="12.75">
      <c r="A517" s="98"/>
      <c r="B517" s="37" t="str">
        <f>'Gene Table'!E517</f>
        <v>ABCA1</v>
      </c>
      <c r="C517" s="161" t="s">
        <v>145</v>
      </c>
      <c r="D517" s="162"/>
      <c r="E517" s="162"/>
      <c r="F517" s="162"/>
      <c r="G517" s="162"/>
      <c r="H517" s="162"/>
      <c r="I517" s="162"/>
      <c r="J517" s="162"/>
      <c r="K517" s="162"/>
      <c r="L517" s="162"/>
      <c r="M517" s="162"/>
      <c r="N517" s="163" t="e">
        <f>AVERAGE(Calculations!P518:Y518)</f>
        <v>#DIV/0!</v>
      </c>
      <c r="O517" s="164" t="e">
        <f>STDEV(Calculations!P518:Y518)</f>
        <v>#DIV/0!</v>
      </c>
    </row>
    <row r="518" spans="1:15" ht="12.75">
      <c r="A518" s="98"/>
      <c r="B518" s="37" t="str">
        <f>'Gene Table'!E518</f>
        <v>E2F2</v>
      </c>
      <c r="C518" s="161" t="s">
        <v>149</v>
      </c>
      <c r="D518" s="162"/>
      <c r="E518" s="162"/>
      <c r="F518" s="162"/>
      <c r="G518" s="162"/>
      <c r="H518" s="162"/>
      <c r="I518" s="162"/>
      <c r="J518" s="162"/>
      <c r="K518" s="162"/>
      <c r="L518" s="162"/>
      <c r="M518" s="162"/>
      <c r="N518" s="163" t="e">
        <f>AVERAGE(Calculations!P519:Y519)</f>
        <v>#DIV/0!</v>
      </c>
      <c r="O518" s="164" t="e">
        <f>STDEV(Calculations!P519:Y519)</f>
        <v>#DIV/0!</v>
      </c>
    </row>
    <row r="519" spans="1:15" ht="12.75">
      <c r="A519" s="98"/>
      <c r="B519" s="37" t="str">
        <f>'Gene Table'!E519</f>
        <v>AGT</v>
      </c>
      <c r="C519" s="161" t="s">
        <v>153</v>
      </c>
      <c r="D519" s="162"/>
      <c r="E519" s="162"/>
      <c r="F519" s="162"/>
      <c r="G519" s="162"/>
      <c r="H519" s="162"/>
      <c r="I519" s="162"/>
      <c r="J519" s="162"/>
      <c r="K519" s="162"/>
      <c r="L519" s="162"/>
      <c r="M519" s="162"/>
      <c r="N519" s="163" t="e">
        <f>AVERAGE(Calculations!P520:Y520)</f>
        <v>#DIV/0!</v>
      </c>
      <c r="O519" s="164" t="e">
        <f>STDEV(Calculations!P520:Y520)</f>
        <v>#DIV/0!</v>
      </c>
    </row>
    <row r="520" spans="1:15" ht="12.75">
      <c r="A520" s="98"/>
      <c r="B520" s="37" t="str">
        <f>'Gene Table'!E520</f>
        <v>DRD2</v>
      </c>
      <c r="C520" s="161" t="s">
        <v>157</v>
      </c>
      <c r="D520" s="162"/>
      <c r="E520" s="162"/>
      <c r="F520" s="162"/>
      <c r="G520" s="162"/>
      <c r="H520" s="162"/>
      <c r="I520" s="162"/>
      <c r="J520" s="162"/>
      <c r="K520" s="162"/>
      <c r="L520" s="162"/>
      <c r="M520" s="162"/>
      <c r="N520" s="163" t="e">
        <f>AVERAGE(Calculations!P521:Y521)</f>
        <v>#DIV/0!</v>
      </c>
      <c r="O520" s="164" t="e">
        <f>STDEV(Calculations!P521:Y521)</f>
        <v>#DIV/0!</v>
      </c>
    </row>
    <row r="521" spans="1:15" ht="12.75">
      <c r="A521" s="98"/>
      <c r="B521" s="37" t="str">
        <f>'Gene Table'!E521</f>
        <v>ADAMTS18</v>
      </c>
      <c r="C521" s="161" t="s">
        <v>161</v>
      </c>
      <c r="D521" s="162"/>
      <c r="E521" s="162"/>
      <c r="F521" s="162"/>
      <c r="G521" s="162"/>
      <c r="H521" s="162"/>
      <c r="I521" s="162"/>
      <c r="J521" s="162"/>
      <c r="K521" s="162"/>
      <c r="L521" s="162"/>
      <c r="M521" s="162"/>
      <c r="N521" s="163" t="e">
        <f>AVERAGE(Calculations!P522:Y522)</f>
        <v>#DIV/0!</v>
      </c>
      <c r="O521" s="164" t="e">
        <f>STDEV(Calculations!P522:Y522)</f>
        <v>#DIV/0!</v>
      </c>
    </row>
    <row r="522" spans="1:15" ht="12.75">
      <c r="A522" s="98"/>
      <c r="B522" s="37" t="str">
        <f>'Gene Table'!E522</f>
        <v>HTR3C</v>
      </c>
      <c r="C522" s="161" t="s">
        <v>165</v>
      </c>
      <c r="D522" s="162"/>
      <c r="E522" s="162"/>
      <c r="F522" s="162"/>
      <c r="G522" s="162"/>
      <c r="H522" s="162"/>
      <c r="I522" s="162"/>
      <c r="J522" s="162"/>
      <c r="K522" s="162"/>
      <c r="L522" s="162"/>
      <c r="M522" s="162"/>
      <c r="N522" s="163" t="e">
        <f>AVERAGE(Calculations!P523:Y523)</f>
        <v>#DIV/0!</v>
      </c>
      <c r="O522" s="164" t="e">
        <f>STDEV(Calculations!P523:Y523)</f>
        <v>#DIV/0!</v>
      </c>
    </row>
    <row r="523" spans="1:15" ht="12.75">
      <c r="A523" s="98"/>
      <c r="B523" s="37" t="str">
        <f>'Gene Table'!E523</f>
        <v>DHX9</v>
      </c>
      <c r="C523" s="161" t="s">
        <v>169</v>
      </c>
      <c r="D523" s="162"/>
      <c r="E523" s="162"/>
      <c r="F523" s="162"/>
      <c r="G523" s="162"/>
      <c r="H523" s="162"/>
      <c r="I523" s="162"/>
      <c r="J523" s="162"/>
      <c r="K523" s="162"/>
      <c r="L523" s="162"/>
      <c r="M523" s="162"/>
      <c r="N523" s="163" t="e">
        <f>AVERAGE(Calculations!P524:Y524)</f>
        <v>#DIV/0!</v>
      </c>
      <c r="O523" s="164" t="e">
        <f>STDEV(Calculations!P524:Y524)</f>
        <v>#DIV/0!</v>
      </c>
    </row>
    <row r="524" spans="1:15" ht="12.75">
      <c r="A524" s="98"/>
      <c r="B524" s="37" t="str">
        <f>'Gene Table'!E524</f>
        <v>DCN</v>
      </c>
      <c r="C524" s="161" t="s">
        <v>173</v>
      </c>
      <c r="D524" s="162"/>
      <c r="E524" s="162"/>
      <c r="F524" s="162"/>
      <c r="G524" s="162"/>
      <c r="H524" s="162"/>
      <c r="I524" s="162"/>
      <c r="J524" s="162"/>
      <c r="K524" s="162"/>
      <c r="L524" s="162"/>
      <c r="M524" s="162"/>
      <c r="N524" s="163" t="e">
        <f>AVERAGE(Calculations!P525:Y525)</f>
        <v>#DIV/0!</v>
      </c>
      <c r="O524" s="164" t="e">
        <f>STDEV(Calculations!P525:Y525)</f>
        <v>#DIV/0!</v>
      </c>
    </row>
    <row r="525" spans="1:15" ht="12.75">
      <c r="A525" s="98"/>
      <c r="B525" s="37" t="str">
        <f>'Gene Table'!E525</f>
        <v>CYP24A1</v>
      </c>
      <c r="C525" s="161" t="s">
        <v>177</v>
      </c>
      <c r="D525" s="162"/>
      <c r="E525" s="162"/>
      <c r="F525" s="162"/>
      <c r="G525" s="162"/>
      <c r="H525" s="162"/>
      <c r="I525" s="162"/>
      <c r="J525" s="162"/>
      <c r="K525" s="162"/>
      <c r="L525" s="162"/>
      <c r="M525" s="162"/>
      <c r="N525" s="163" t="e">
        <f>AVERAGE(Calculations!P526:Y526)</f>
        <v>#DIV/0!</v>
      </c>
      <c r="O525" s="164" t="e">
        <f>STDEV(Calculations!P526:Y526)</f>
        <v>#DIV/0!</v>
      </c>
    </row>
    <row r="526" spans="1:15" ht="12.75">
      <c r="A526" s="98"/>
      <c r="B526" s="37" t="str">
        <f>'Gene Table'!E526</f>
        <v>CYP2E1</v>
      </c>
      <c r="C526" s="161" t="s">
        <v>181</v>
      </c>
      <c r="D526" s="162"/>
      <c r="E526" s="162"/>
      <c r="F526" s="162"/>
      <c r="G526" s="162"/>
      <c r="H526" s="162"/>
      <c r="I526" s="162"/>
      <c r="J526" s="162"/>
      <c r="K526" s="162"/>
      <c r="L526" s="162"/>
      <c r="M526" s="162"/>
      <c r="N526" s="163" t="e">
        <f>AVERAGE(Calculations!P527:Y527)</f>
        <v>#DIV/0!</v>
      </c>
      <c r="O526" s="164" t="e">
        <f>STDEV(Calculations!P527:Y527)</f>
        <v>#DIV/0!</v>
      </c>
    </row>
    <row r="527" spans="1:15" ht="12.75">
      <c r="A527" s="98"/>
      <c r="B527" s="37" t="str">
        <f>'Gene Table'!E527</f>
        <v>ADRB3</v>
      </c>
      <c r="C527" s="161" t="s">
        <v>185</v>
      </c>
      <c r="D527" s="162"/>
      <c r="E527" s="162"/>
      <c r="F527" s="162"/>
      <c r="G527" s="162"/>
      <c r="H527" s="162"/>
      <c r="I527" s="162"/>
      <c r="J527" s="162"/>
      <c r="K527" s="162"/>
      <c r="L527" s="162"/>
      <c r="M527" s="162"/>
      <c r="N527" s="163" t="e">
        <f>AVERAGE(Calculations!P528:Y528)</f>
        <v>#DIV/0!</v>
      </c>
      <c r="O527" s="164" t="e">
        <f>STDEV(Calculations!P528:Y528)</f>
        <v>#DIV/0!</v>
      </c>
    </row>
    <row r="528" spans="1:15" ht="12.75">
      <c r="A528" s="98"/>
      <c r="B528" s="37" t="str">
        <f>'Gene Table'!E528</f>
        <v>CYP2C8</v>
      </c>
      <c r="C528" s="161" t="s">
        <v>189</v>
      </c>
      <c r="D528" s="162"/>
      <c r="E528" s="162"/>
      <c r="F528" s="162"/>
      <c r="G528" s="162"/>
      <c r="H528" s="162"/>
      <c r="I528" s="162"/>
      <c r="J528" s="162"/>
      <c r="K528" s="162"/>
      <c r="L528" s="162"/>
      <c r="M528" s="162"/>
      <c r="N528" s="163" t="e">
        <f>AVERAGE(Calculations!P529:Y529)</f>
        <v>#DIV/0!</v>
      </c>
      <c r="O528" s="164" t="e">
        <f>STDEV(Calculations!P529:Y529)</f>
        <v>#DIV/0!</v>
      </c>
    </row>
    <row r="529" spans="1:15" ht="12.75">
      <c r="A529" s="98"/>
      <c r="B529" s="37" t="str">
        <f>'Gene Table'!E529</f>
        <v>BTLA</v>
      </c>
      <c r="C529" s="161" t="s">
        <v>193</v>
      </c>
      <c r="D529" s="162"/>
      <c r="E529" s="162"/>
      <c r="F529" s="162"/>
      <c r="G529" s="162"/>
      <c r="H529" s="162"/>
      <c r="I529" s="162"/>
      <c r="J529" s="162"/>
      <c r="K529" s="162"/>
      <c r="L529" s="162"/>
      <c r="M529" s="162"/>
      <c r="N529" s="163" t="e">
        <f>AVERAGE(Calculations!P530:Y530)</f>
        <v>#DIV/0!</v>
      </c>
      <c r="O529" s="164" t="e">
        <f>STDEV(Calculations!P530:Y530)</f>
        <v>#DIV/0!</v>
      </c>
    </row>
    <row r="530" spans="1:15" ht="12.75">
      <c r="A530" s="98"/>
      <c r="B530" s="37" t="str">
        <f>'Gene Table'!E530</f>
        <v>IL23R</v>
      </c>
      <c r="C530" s="161" t="s">
        <v>197</v>
      </c>
      <c r="D530" s="162"/>
      <c r="E530" s="162"/>
      <c r="F530" s="162"/>
      <c r="G530" s="162"/>
      <c r="H530" s="162"/>
      <c r="I530" s="162"/>
      <c r="J530" s="162"/>
      <c r="K530" s="162"/>
      <c r="L530" s="162"/>
      <c r="M530" s="162"/>
      <c r="N530" s="163" t="e">
        <f>AVERAGE(Calculations!P531:Y531)</f>
        <v>#DIV/0!</v>
      </c>
      <c r="O530" s="164" t="e">
        <f>STDEV(Calculations!P531:Y531)</f>
        <v>#DIV/0!</v>
      </c>
    </row>
    <row r="531" spans="1:15" ht="12.75">
      <c r="A531" s="98"/>
      <c r="B531" s="37" t="str">
        <f>'Gene Table'!E531</f>
        <v>CSTF1</v>
      </c>
      <c r="C531" s="161" t="s">
        <v>201</v>
      </c>
      <c r="D531" s="162"/>
      <c r="E531" s="162"/>
      <c r="F531" s="162"/>
      <c r="G531" s="162"/>
      <c r="H531" s="162"/>
      <c r="I531" s="162"/>
      <c r="J531" s="162"/>
      <c r="K531" s="162"/>
      <c r="L531" s="162"/>
      <c r="M531" s="162"/>
      <c r="N531" s="163" t="e">
        <f>AVERAGE(Calculations!P532:Y532)</f>
        <v>#DIV/0!</v>
      </c>
      <c r="O531" s="164" t="e">
        <f>STDEV(Calculations!P532:Y532)</f>
        <v>#DIV/0!</v>
      </c>
    </row>
    <row r="532" spans="1:15" ht="12.75">
      <c r="A532" s="98"/>
      <c r="B532" s="37" t="str">
        <f>'Gene Table'!E532</f>
        <v>CSNK1E</v>
      </c>
      <c r="C532" s="161" t="s">
        <v>205</v>
      </c>
      <c r="D532" s="162"/>
      <c r="E532" s="162"/>
      <c r="F532" s="162"/>
      <c r="G532" s="162"/>
      <c r="H532" s="162"/>
      <c r="I532" s="162"/>
      <c r="J532" s="162"/>
      <c r="K532" s="162"/>
      <c r="L532" s="162"/>
      <c r="M532" s="162"/>
      <c r="N532" s="163" t="e">
        <f>AVERAGE(Calculations!P533:Y533)</f>
        <v>#DIV/0!</v>
      </c>
      <c r="O532" s="164" t="e">
        <f>STDEV(Calculations!P533:Y533)</f>
        <v>#DIV/0!</v>
      </c>
    </row>
    <row r="533" spans="1:15" ht="12.75">
      <c r="A533" s="98"/>
      <c r="B533" s="37" t="str">
        <f>'Gene Table'!E533</f>
        <v>CSNK1D</v>
      </c>
      <c r="C533" s="161" t="s">
        <v>209</v>
      </c>
      <c r="D533" s="162"/>
      <c r="E533" s="162"/>
      <c r="F533" s="162"/>
      <c r="G533" s="162"/>
      <c r="H533" s="162"/>
      <c r="I533" s="162"/>
      <c r="J533" s="162"/>
      <c r="K533" s="162"/>
      <c r="L533" s="162"/>
      <c r="M533" s="162"/>
      <c r="N533" s="163" t="e">
        <f>AVERAGE(Calculations!P534:Y534)</f>
        <v>#DIV/0!</v>
      </c>
      <c r="O533" s="164" t="e">
        <f>STDEV(Calculations!P534:Y534)</f>
        <v>#DIV/0!</v>
      </c>
    </row>
    <row r="534" spans="1:15" ht="12.75">
      <c r="A534" s="98"/>
      <c r="B534" s="37" t="str">
        <f>'Gene Table'!E534</f>
        <v>CWF19L2</v>
      </c>
      <c r="C534" s="161" t="s">
        <v>213</v>
      </c>
      <c r="D534" s="162"/>
      <c r="E534" s="162"/>
      <c r="F534" s="162"/>
      <c r="G534" s="162"/>
      <c r="H534" s="162"/>
      <c r="I534" s="162"/>
      <c r="J534" s="162"/>
      <c r="K534" s="162"/>
      <c r="L534" s="162"/>
      <c r="M534" s="162"/>
      <c r="N534" s="163" t="e">
        <f>AVERAGE(Calculations!P535:Y535)</f>
        <v>#DIV/0!</v>
      </c>
      <c r="O534" s="164" t="e">
        <f>STDEV(Calculations!P535:Y535)</f>
        <v>#DIV/0!</v>
      </c>
    </row>
    <row r="535" spans="1:15" ht="12.75">
      <c r="A535" s="98"/>
      <c r="B535" s="37" t="str">
        <f>'Gene Table'!E535</f>
        <v>CRY2</v>
      </c>
      <c r="C535" s="161" t="s">
        <v>217</v>
      </c>
      <c r="D535" s="162"/>
      <c r="E535" s="162"/>
      <c r="F535" s="162"/>
      <c r="G535" s="162"/>
      <c r="H535" s="162"/>
      <c r="I535" s="162"/>
      <c r="J535" s="162"/>
      <c r="K535" s="162"/>
      <c r="L535" s="162"/>
      <c r="M535" s="162"/>
      <c r="N535" s="163" t="e">
        <f>AVERAGE(Calculations!P536:Y536)</f>
        <v>#DIV/0!</v>
      </c>
      <c r="O535" s="164" t="e">
        <f>STDEV(Calculations!P536:Y536)</f>
        <v>#DIV/0!</v>
      </c>
    </row>
    <row r="536" spans="1:15" ht="12.75">
      <c r="A536" s="98"/>
      <c r="B536" s="37" t="str">
        <f>'Gene Table'!E536</f>
        <v>JMY</v>
      </c>
      <c r="C536" s="161" t="s">
        <v>221</v>
      </c>
      <c r="D536" s="162"/>
      <c r="E536" s="162"/>
      <c r="F536" s="162"/>
      <c r="G536" s="162"/>
      <c r="H536" s="162"/>
      <c r="I536" s="162"/>
      <c r="J536" s="162"/>
      <c r="K536" s="162"/>
      <c r="L536" s="162"/>
      <c r="M536" s="162"/>
      <c r="N536" s="163" t="e">
        <f>AVERAGE(Calculations!P537:Y537)</f>
        <v>#DIV/0!</v>
      </c>
      <c r="O536" s="164" t="e">
        <f>STDEV(Calculations!P537:Y537)</f>
        <v>#DIV/0!</v>
      </c>
    </row>
    <row r="537" spans="1:15" ht="12.75">
      <c r="A537" s="98"/>
      <c r="B537" s="37" t="str">
        <f>'Gene Table'!E537</f>
        <v>GIPC3</v>
      </c>
      <c r="C537" s="161" t="s">
        <v>225</v>
      </c>
      <c r="D537" s="162"/>
      <c r="E537" s="162"/>
      <c r="F537" s="162"/>
      <c r="G537" s="162"/>
      <c r="H537" s="162"/>
      <c r="I537" s="162"/>
      <c r="J537" s="162"/>
      <c r="K537" s="162"/>
      <c r="L537" s="162"/>
      <c r="M537" s="162"/>
      <c r="N537" s="163" t="e">
        <f>AVERAGE(Calculations!P538:Y538)</f>
        <v>#DIV/0!</v>
      </c>
      <c r="O537" s="164" t="e">
        <f>STDEV(Calculations!P538:Y538)</f>
        <v>#DIV/0!</v>
      </c>
    </row>
    <row r="538" spans="1:15" ht="12.75">
      <c r="A538" s="98"/>
      <c r="B538" s="37" t="str">
        <f>'Gene Table'!E538</f>
        <v>ADH1A</v>
      </c>
      <c r="C538" s="161" t="s">
        <v>229</v>
      </c>
      <c r="D538" s="162"/>
      <c r="E538" s="162"/>
      <c r="F538" s="162"/>
      <c r="G538" s="162"/>
      <c r="H538" s="162"/>
      <c r="I538" s="162"/>
      <c r="J538" s="162"/>
      <c r="K538" s="162"/>
      <c r="L538" s="162"/>
      <c r="M538" s="162"/>
      <c r="N538" s="163" t="e">
        <f>AVERAGE(Calculations!P539:Y539)</f>
        <v>#DIV/0!</v>
      </c>
      <c r="O538" s="164" t="e">
        <f>STDEV(Calculations!P539:Y539)</f>
        <v>#DIV/0!</v>
      </c>
    </row>
    <row r="539" spans="1:15" ht="12.75">
      <c r="A539" s="98"/>
      <c r="B539" s="37" t="str">
        <f>'Gene Table'!E539</f>
        <v>CCR7</v>
      </c>
      <c r="C539" s="161" t="s">
        <v>233</v>
      </c>
      <c r="D539" s="162"/>
      <c r="E539" s="162"/>
      <c r="F539" s="162"/>
      <c r="G539" s="162"/>
      <c r="H539" s="162"/>
      <c r="I539" s="162"/>
      <c r="J539" s="162"/>
      <c r="K539" s="162"/>
      <c r="L539" s="162"/>
      <c r="M539" s="162"/>
      <c r="N539" s="163" t="e">
        <f>AVERAGE(Calculations!P540:Y540)</f>
        <v>#DIV/0!</v>
      </c>
      <c r="O539" s="164" t="e">
        <f>STDEV(Calculations!P540:Y540)</f>
        <v>#DIV/0!</v>
      </c>
    </row>
    <row r="540" spans="1:15" ht="12.75">
      <c r="A540" s="98"/>
      <c r="B540" s="37" t="str">
        <f>'Gene Table'!E540</f>
        <v>MMP21</v>
      </c>
      <c r="C540" s="161" t="s">
        <v>237</v>
      </c>
      <c r="D540" s="162"/>
      <c r="E540" s="162"/>
      <c r="F540" s="162"/>
      <c r="G540" s="162"/>
      <c r="H540" s="162"/>
      <c r="I540" s="162"/>
      <c r="J540" s="162"/>
      <c r="K540" s="162"/>
      <c r="L540" s="162"/>
      <c r="M540" s="162"/>
      <c r="N540" s="163" t="e">
        <f>AVERAGE(Calculations!P541:Y541)</f>
        <v>#DIV/0!</v>
      </c>
      <c r="O540" s="164" t="e">
        <f>STDEV(Calculations!P541:Y541)</f>
        <v>#DIV/0!</v>
      </c>
    </row>
    <row r="541" spans="1:15" ht="12.75">
      <c r="A541" s="98"/>
      <c r="B541" s="37" t="str">
        <f>'Gene Table'!E541</f>
        <v>AKAP10</v>
      </c>
      <c r="C541" s="161" t="s">
        <v>241</v>
      </c>
      <c r="D541" s="162"/>
      <c r="E541" s="162"/>
      <c r="F541" s="162"/>
      <c r="G541" s="162"/>
      <c r="H541" s="162"/>
      <c r="I541" s="162"/>
      <c r="J541" s="162"/>
      <c r="K541" s="162"/>
      <c r="L541" s="162"/>
      <c r="M541" s="162"/>
      <c r="N541" s="163" t="e">
        <f>AVERAGE(Calculations!P542:Y542)</f>
        <v>#DIV/0!</v>
      </c>
      <c r="O541" s="164" t="e">
        <f>STDEV(Calculations!P542:Y542)</f>
        <v>#DIV/0!</v>
      </c>
    </row>
    <row r="542" spans="1:15" ht="12.75">
      <c r="A542" s="98"/>
      <c r="B542" s="37" t="str">
        <f>'Gene Table'!E542</f>
        <v>IRAK3</v>
      </c>
      <c r="C542" s="161" t="s">
        <v>245</v>
      </c>
      <c r="D542" s="162"/>
      <c r="E542" s="162"/>
      <c r="F542" s="162"/>
      <c r="G542" s="162"/>
      <c r="H542" s="162"/>
      <c r="I542" s="162"/>
      <c r="J542" s="162"/>
      <c r="K542" s="162"/>
      <c r="L542" s="162"/>
      <c r="M542" s="162"/>
      <c r="N542" s="163" t="e">
        <f>AVERAGE(Calculations!P543:Y543)</f>
        <v>#DIV/0!</v>
      </c>
      <c r="O542" s="164" t="e">
        <f>STDEV(Calculations!P543:Y543)</f>
        <v>#DIV/0!</v>
      </c>
    </row>
    <row r="543" spans="1:15" ht="12.75">
      <c r="A543" s="98"/>
      <c r="B543" s="37" t="str">
        <f>'Gene Table'!E543</f>
        <v>YWHAQ</v>
      </c>
      <c r="C543" s="161" t="s">
        <v>249</v>
      </c>
      <c r="D543" s="162"/>
      <c r="E543" s="162"/>
      <c r="F543" s="162"/>
      <c r="G543" s="162"/>
      <c r="H543" s="162"/>
      <c r="I543" s="162"/>
      <c r="J543" s="162"/>
      <c r="K543" s="162"/>
      <c r="L543" s="162"/>
      <c r="M543" s="162"/>
      <c r="N543" s="163" t="e">
        <f>AVERAGE(Calculations!P544:Y544)</f>
        <v>#DIV/0!</v>
      </c>
      <c r="O543" s="164" t="e">
        <f>STDEV(Calculations!P544:Y544)</f>
        <v>#DIV/0!</v>
      </c>
    </row>
    <row r="544" spans="1:15" ht="12.75">
      <c r="A544" s="98"/>
      <c r="B544" s="37" t="str">
        <f>'Gene Table'!E544</f>
        <v>STIP1</v>
      </c>
      <c r="C544" s="161" t="s">
        <v>253</v>
      </c>
      <c r="D544" s="162"/>
      <c r="E544" s="162"/>
      <c r="F544" s="162"/>
      <c r="G544" s="162"/>
      <c r="H544" s="162"/>
      <c r="I544" s="162"/>
      <c r="J544" s="162"/>
      <c r="K544" s="162"/>
      <c r="L544" s="162"/>
      <c r="M544" s="162"/>
      <c r="N544" s="163" t="e">
        <f>AVERAGE(Calculations!P545:Y545)</f>
        <v>#DIV/0!</v>
      </c>
      <c r="O544" s="164" t="e">
        <f>STDEV(Calculations!P545:Y545)</f>
        <v>#DIV/0!</v>
      </c>
    </row>
    <row r="545" spans="1:15" ht="12.75">
      <c r="A545" s="98"/>
      <c r="B545" s="37" t="str">
        <f>'Gene Table'!E545</f>
        <v>EHMT2</v>
      </c>
      <c r="C545" s="161" t="s">
        <v>257</v>
      </c>
      <c r="D545" s="162"/>
      <c r="E545" s="162"/>
      <c r="F545" s="162"/>
      <c r="G545" s="162"/>
      <c r="H545" s="162"/>
      <c r="I545" s="162"/>
      <c r="J545" s="162"/>
      <c r="K545" s="162"/>
      <c r="L545" s="162"/>
      <c r="M545" s="162"/>
      <c r="N545" s="163" t="e">
        <f>AVERAGE(Calculations!P546:Y546)</f>
        <v>#DIV/0!</v>
      </c>
      <c r="O545" s="164" t="e">
        <f>STDEV(Calculations!P546:Y546)</f>
        <v>#DIV/0!</v>
      </c>
    </row>
    <row r="546" spans="1:15" ht="12.75">
      <c r="A546" s="98"/>
      <c r="B546" s="37" t="str">
        <f>'Gene Table'!E546</f>
        <v>MAGED2</v>
      </c>
      <c r="C546" s="161" t="s">
        <v>261</v>
      </c>
      <c r="D546" s="162"/>
      <c r="E546" s="162"/>
      <c r="F546" s="162"/>
      <c r="G546" s="162"/>
      <c r="H546" s="162"/>
      <c r="I546" s="162"/>
      <c r="J546" s="162"/>
      <c r="K546" s="162"/>
      <c r="L546" s="162"/>
      <c r="M546" s="162"/>
      <c r="N546" s="163" t="e">
        <f>AVERAGE(Calculations!P547:Y547)</f>
        <v>#DIV/0!</v>
      </c>
      <c r="O546" s="164" t="e">
        <f>STDEV(Calculations!P547:Y547)</f>
        <v>#DIV/0!</v>
      </c>
    </row>
    <row r="547" spans="1:15" ht="12.75">
      <c r="A547" s="98"/>
      <c r="B547" s="37" t="str">
        <f>'Gene Table'!E547</f>
        <v>PPP1R13L</v>
      </c>
      <c r="C547" s="161" t="s">
        <v>265</v>
      </c>
      <c r="D547" s="162"/>
      <c r="E547" s="162"/>
      <c r="F547" s="162"/>
      <c r="G547" s="162"/>
      <c r="H547" s="162"/>
      <c r="I547" s="162"/>
      <c r="J547" s="162"/>
      <c r="K547" s="162"/>
      <c r="L547" s="162"/>
      <c r="M547" s="162"/>
      <c r="N547" s="163" t="e">
        <f>AVERAGE(Calculations!P548:Y548)</f>
        <v>#DIV/0!</v>
      </c>
      <c r="O547" s="164" t="e">
        <f>STDEV(Calculations!P548:Y548)</f>
        <v>#DIV/0!</v>
      </c>
    </row>
    <row r="548" spans="1:15" ht="12.75">
      <c r="A548" s="98"/>
      <c r="B548" s="37" t="str">
        <f>'Gene Table'!E548</f>
        <v>ALDH1L1</v>
      </c>
      <c r="C548" s="161" t="s">
        <v>269</v>
      </c>
      <c r="D548" s="162"/>
      <c r="E548" s="162"/>
      <c r="F548" s="162"/>
      <c r="G548" s="162"/>
      <c r="H548" s="162"/>
      <c r="I548" s="162"/>
      <c r="J548" s="162"/>
      <c r="K548" s="162"/>
      <c r="L548" s="162"/>
      <c r="M548" s="162"/>
      <c r="N548" s="163" t="e">
        <f>AVERAGE(Calculations!P549:Y549)</f>
        <v>#DIV/0!</v>
      </c>
      <c r="O548" s="164" t="e">
        <f>STDEV(Calculations!P549:Y549)</f>
        <v>#DIV/0!</v>
      </c>
    </row>
    <row r="549" spans="1:15" ht="12.75">
      <c r="A549" s="98"/>
      <c r="B549" s="37" t="str">
        <f>'Gene Table'!E549</f>
        <v>CTCF</v>
      </c>
      <c r="C549" s="161" t="s">
        <v>273</v>
      </c>
      <c r="D549" s="162"/>
      <c r="E549" s="162"/>
      <c r="F549" s="162"/>
      <c r="G549" s="162"/>
      <c r="H549" s="162"/>
      <c r="I549" s="162"/>
      <c r="J549" s="162"/>
      <c r="K549" s="162"/>
      <c r="L549" s="162"/>
      <c r="M549" s="162"/>
      <c r="N549" s="163" t="e">
        <f>AVERAGE(Calculations!P550:Y550)</f>
        <v>#DIV/0!</v>
      </c>
      <c r="O549" s="164" t="e">
        <f>STDEV(Calculations!P550:Y550)</f>
        <v>#DIV/0!</v>
      </c>
    </row>
    <row r="550" spans="1:15" ht="12.75">
      <c r="A550" s="98"/>
      <c r="B550" s="37" t="str">
        <f>'Gene Table'!E550</f>
        <v>POSTN</v>
      </c>
      <c r="C550" s="161" t="s">
        <v>277</v>
      </c>
      <c r="D550" s="162"/>
      <c r="E550" s="162"/>
      <c r="F550" s="162"/>
      <c r="G550" s="162"/>
      <c r="H550" s="162"/>
      <c r="I550" s="162"/>
      <c r="J550" s="162"/>
      <c r="K550" s="162"/>
      <c r="L550" s="162"/>
      <c r="M550" s="162"/>
      <c r="N550" s="163" t="e">
        <f>AVERAGE(Calculations!P551:Y551)</f>
        <v>#DIV/0!</v>
      </c>
      <c r="O550" s="164" t="e">
        <f>STDEV(Calculations!P551:Y551)</f>
        <v>#DIV/0!</v>
      </c>
    </row>
    <row r="551" spans="1:15" ht="12.75">
      <c r="A551" s="98"/>
      <c r="B551" s="37" t="str">
        <f>'Gene Table'!E551</f>
        <v>CENPE</v>
      </c>
      <c r="C551" s="161" t="s">
        <v>281</v>
      </c>
      <c r="D551" s="162"/>
      <c r="E551" s="162"/>
      <c r="F551" s="162"/>
      <c r="G551" s="162"/>
      <c r="H551" s="162"/>
      <c r="I551" s="162"/>
      <c r="J551" s="162"/>
      <c r="K551" s="162"/>
      <c r="L551" s="162"/>
      <c r="M551" s="162"/>
      <c r="N551" s="163" t="e">
        <f>AVERAGE(Calculations!P552:Y552)</f>
        <v>#DIV/0!</v>
      </c>
      <c r="O551" s="164" t="e">
        <f>STDEV(Calculations!P552:Y552)</f>
        <v>#DIV/0!</v>
      </c>
    </row>
    <row r="552" spans="1:15" ht="12.75">
      <c r="A552" s="98"/>
      <c r="B552" s="37" t="str">
        <f>'Gene Table'!E552</f>
        <v>HOXB13</v>
      </c>
      <c r="C552" s="161" t="s">
        <v>285</v>
      </c>
      <c r="D552" s="162"/>
      <c r="E552" s="162"/>
      <c r="F552" s="162"/>
      <c r="G552" s="162"/>
      <c r="H552" s="162"/>
      <c r="I552" s="162"/>
      <c r="J552" s="162"/>
      <c r="K552" s="162"/>
      <c r="L552" s="162"/>
      <c r="M552" s="162"/>
      <c r="N552" s="163" t="e">
        <f>AVERAGE(Calculations!P553:Y553)</f>
        <v>#DIV/0!</v>
      </c>
      <c r="O552" s="164" t="e">
        <f>STDEV(Calculations!P553:Y553)</f>
        <v>#DIV/0!</v>
      </c>
    </row>
    <row r="553" spans="1:15" ht="12.75">
      <c r="A553" s="98"/>
      <c r="B553" s="37" t="str">
        <f>'Gene Table'!E553</f>
        <v>MAD2L2</v>
      </c>
      <c r="C553" s="161" t="s">
        <v>289</v>
      </c>
      <c r="D553" s="162"/>
      <c r="E553" s="162"/>
      <c r="F553" s="162"/>
      <c r="G553" s="162"/>
      <c r="H553" s="162"/>
      <c r="I553" s="162"/>
      <c r="J553" s="162"/>
      <c r="K553" s="162"/>
      <c r="L553" s="162"/>
      <c r="M553" s="162"/>
      <c r="N553" s="163" t="e">
        <f>AVERAGE(Calculations!P554:Y554)</f>
        <v>#DIV/0!</v>
      </c>
      <c r="O553" s="164" t="e">
        <f>STDEV(Calculations!P554:Y554)</f>
        <v>#DIV/0!</v>
      </c>
    </row>
    <row r="554" spans="1:15" ht="12.75">
      <c r="A554" s="98"/>
      <c r="B554" s="37" t="str">
        <f>'Gene Table'!E554</f>
        <v>TOMM40</v>
      </c>
      <c r="C554" s="161" t="s">
        <v>293</v>
      </c>
      <c r="D554" s="162"/>
      <c r="E554" s="162"/>
      <c r="F554" s="162"/>
      <c r="G554" s="162"/>
      <c r="H554" s="162"/>
      <c r="I554" s="162"/>
      <c r="J554" s="162"/>
      <c r="K554" s="162"/>
      <c r="L554" s="162"/>
      <c r="M554" s="162"/>
      <c r="N554" s="163" t="e">
        <f>AVERAGE(Calculations!P555:Y555)</f>
        <v>#DIV/0!</v>
      </c>
      <c r="O554" s="164" t="e">
        <f>STDEV(Calculations!P555:Y555)</f>
        <v>#DIV/0!</v>
      </c>
    </row>
    <row r="555" spans="1:15" ht="12.75">
      <c r="A555" s="98"/>
      <c r="B555" s="37" t="str">
        <f>'Gene Table'!E555</f>
        <v>EMG1</v>
      </c>
      <c r="C555" s="161" t="s">
        <v>297</v>
      </c>
      <c r="D555" s="162"/>
      <c r="E555" s="162"/>
      <c r="F555" s="162"/>
      <c r="G555" s="162"/>
      <c r="H555" s="162"/>
      <c r="I555" s="162"/>
      <c r="J555" s="162"/>
      <c r="K555" s="162"/>
      <c r="L555" s="162"/>
      <c r="M555" s="162"/>
      <c r="N555" s="163" t="e">
        <f>AVERAGE(Calculations!P556:Y556)</f>
        <v>#DIV/0!</v>
      </c>
      <c r="O555" s="164" t="e">
        <f>STDEV(Calculations!P556:Y556)</f>
        <v>#DIV/0!</v>
      </c>
    </row>
    <row r="556" spans="1:15" ht="12.75">
      <c r="A556" s="98"/>
      <c r="B556" s="37" t="str">
        <f>'Gene Table'!E556</f>
        <v>CDK7</v>
      </c>
      <c r="C556" s="161" t="s">
        <v>301</v>
      </c>
      <c r="D556" s="162"/>
      <c r="E556" s="162"/>
      <c r="F556" s="162"/>
      <c r="G556" s="162"/>
      <c r="H556" s="162"/>
      <c r="I556" s="162"/>
      <c r="J556" s="162"/>
      <c r="K556" s="162"/>
      <c r="L556" s="162"/>
      <c r="M556" s="162"/>
      <c r="N556" s="163" t="e">
        <f>AVERAGE(Calculations!P557:Y557)</f>
        <v>#DIV/0!</v>
      </c>
      <c r="O556" s="164" t="e">
        <f>STDEV(Calculations!P557:Y557)</f>
        <v>#DIV/0!</v>
      </c>
    </row>
    <row r="557" spans="1:15" ht="12.75">
      <c r="A557" s="98"/>
      <c r="B557" s="37" t="str">
        <f>'Gene Table'!E557</f>
        <v>AKAP9</v>
      </c>
      <c r="C557" s="161" t="s">
        <v>305</v>
      </c>
      <c r="D557" s="162"/>
      <c r="E557" s="162"/>
      <c r="F557" s="162"/>
      <c r="G557" s="162"/>
      <c r="H557" s="162"/>
      <c r="I557" s="162"/>
      <c r="J557" s="162"/>
      <c r="K557" s="162"/>
      <c r="L557" s="162"/>
      <c r="M557" s="162"/>
      <c r="N557" s="163" t="e">
        <f>AVERAGE(Calculations!P558:Y558)</f>
        <v>#DIV/0!</v>
      </c>
      <c r="O557" s="164" t="e">
        <f>STDEV(Calculations!P558:Y558)</f>
        <v>#DIV/0!</v>
      </c>
    </row>
    <row r="558" spans="1:15" ht="12.75">
      <c r="A558" s="98"/>
      <c r="B558" s="37" t="str">
        <f>'Gene Table'!E558</f>
        <v>MUC6</v>
      </c>
      <c r="C558" s="161" t="s">
        <v>309</v>
      </c>
      <c r="D558" s="162"/>
      <c r="E558" s="162"/>
      <c r="F558" s="162"/>
      <c r="G558" s="162"/>
      <c r="H558" s="162"/>
      <c r="I558" s="162"/>
      <c r="J558" s="162"/>
      <c r="K558" s="162"/>
      <c r="L558" s="162"/>
      <c r="M558" s="162"/>
      <c r="N558" s="163" t="e">
        <f>AVERAGE(Calculations!P559:Y559)</f>
        <v>#DIV/0!</v>
      </c>
      <c r="O558" s="164" t="e">
        <f>STDEV(Calculations!P559:Y559)</f>
        <v>#DIV/0!</v>
      </c>
    </row>
    <row r="559" spans="1:15" ht="12.75">
      <c r="A559" s="98"/>
      <c r="B559" s="37" t="str">
        <f>'Gene Table'!E559</f>
        <v>DIRAS3</v>
      </c>
      <c r="C559" s="161" t="s">
        <v>313</v>
      </c>
      <c r="D559" s="162"/>
      <c r="E559" s="162"/>
      <c r="F559" s="162"/>
      <c r="G559" s="162"/>
      <c r="H559" s="162"/>
      <c r="I559" s="162"/>
      <c r="J559" s="162"/>
      <c r="K559" s="162"/>
      <c r="L559" s="162"/>
      <c r="M559" s="162"/>
      <c r="N559" s="163" t="e">
        <f>AVERAGE(Calculations!P560:Y560)</f>
        <v>#DIV/0!</v>
      </c>
      <c r="O559" s="164" t="e">
        <f>STDEV(Calculations!P560:Y560)</f>
        <v>#DIV/0!</v>
      </c>
    </row>
    <row r="560" spans="1:15" ht="12.75">
      <c r="A560" s="98"/>
      <c r="B560" s="37" t="str">
        <f>'Gene Table'!E560</f>
        <v>SHARPIN</v>
      </c>
      <c r="C560" s="161" t="s">
        <v>317</v>
      </c>
      <c r="D560" s="162"/>
      <c r="E560" s="162"/>
      <c r="F560" s="162"/>
      <c r="G560" s="162"/>
      <c r="H560" s="162"/>
      <c r="I560" s="162"/>
      <c r="J560" s="162"/>
      <c r="K560" s="162"/>
      <c r="L560" s="162"/>
      <c r="M560" s="162"/>
      <c r="N560" s="163" t="e">
        <f>AVERAGE(Calculations!P561:Y561)</f>
        <v>#DIV/0!</v>
      </c>
      <c r="O560" s="164" t="e">
        <f>STDEV(Calculations!P561:Y561)</f>
        <v>#DIV/0!</v>
      </c>
    </row>
    <row r="561" spans="1:15" ht="12.75">
      <c r="A561" s="98"/>
      <c r="B561" s="37" t="str">
        <f>'Gene Table'!E561</f>
        <v>TPMT</v>
      </c>
      <c r="C561" s="161" t="s">
        <v>321</v>
      </c>
      <c r="D561" s="162"/>
      <c r="E561" s="162"/>
      <c r="F561" s="162"/>
      <c r="G561" s="162"/>
      <c r="H561" s="162"/>
      <c r="I561" s="162"/>
      <c r="J561" s="162"/>
      <c r="K561" s="162"/>
      <c r="L561" s="162"/>
      <c r="M561" s="162"/>
      <c r="N561" s="163" t="e">
        <f>AVERAGE(Calculations!P562:Y562)</f>
        <v>#DIV/0!</v>
      </c>
      <c r="O561" s="164" t="e">
        <f>STDEV(Calculations!P562:Y562)</f>
        <v>#DIV/0!</v>
      </c>
    </row>
    <row r="562" spans="1:15" ht="12.75">
      <c r="A562" s="98"/>
      <c r="B562" s="37" t="str">
        <f>'Gene Table'!E562</f>
        <v>SSTR4</v>
      </c>
      <c r="C562" s="161" t="s">
        <v>325</v>
      </c>
      <c r="D562" s="162"/>
      <c r="E562" s="162"/>
      <c r="F562" s="162"/>
      <c r="G562" s="162"/>
      <c r="H562" s="162"/>
      <c r="I562" s="162"/>
      <c r="J562" s="162"/>
      <c r="K562" s="162"/>
      <c r="L562" s="162"/>
      <c r="M562" s="162"/>
      <c r="N562" s="163" t="e">
        <f>AVERAGE(Calculations!P563:Y563)</f>
        <v>#DIV/0!</v>
      </c>
      <c r="O562" s="164" t="e">
        <f>STDEV(Calculations!P563:Y563)</f>
        <v>#DIV/0!</v>
      </c>
    </row>
    <row r="563" spans="1:15" ht="12.75">
      <c r="A563" s="98"/>
      <c r="B563" s="37" t="str">
        <f>'Gene Table'!E563</f>
        <v>SSTR1</v>
      </c>
      <c r="C563" s="161" t="s">
        <v>329</v>
      </c>
      <c r="D563" s="162"/>
      <c r="E563" s="162"/>
      <c r="F563" s="162"/>
      <c r="G563" s="162"/>
      <c r="H563" s="162"/>
      <c r="I563" s="162"/>
      <c r="J563" s="162"/>
      <c r="K563" s="162"/>
      <c r="L563" s="162"/>
      <c r="M563" s="162"/>
      <c r="N563" s="163" t="e">
        <f>AVERAGE(Calculations!P564:Y564)</f>
        <v>#DIV/0!</v>
      </c>
      <c r="O563" s="164" t="e">
        <f>STDEV(Calculations!P564:Y564)</f>
        <v>#DIV/0!</v>
      </c>
    </row>
    <row r="564" spans="1:15" ht="12.75">
      <c r="A564" s="98"/>
      <c r="B564" s="37" t="str">
        <f>'Gene Table'!E564</f>
        <v>KLK10</v>
      </c>
      <c r="C564" s="161" t="s">
        <v>333</v>
      </c>
      <c r="D564" s="162"/>
      <c r="E564" s="162"/>
      <c r="F564" s="162"/>
      <c r="G564" s="162"/>
      <c r="H564" s="162"/>
      <c r="I564" s="162"/>
      <c r="J564" s="162"/>
      <c r="K564" s="162"/>
      <c r="L564" s="162"/>
      <c r="M564" s="162"/>
      <c r="N564" s="163" t="e">
        <f>AVERAGE(Calculations!P565:Y565)</f>
        <v>#DIV/0!</v>
      </c>
      <c r="O564" s="164" t="e">
        <f>STDEV(Calculations!P565:Y565)</f>
        <v>#DIV/0!</v>
      </c>
    </row>
    <row r="565" spans="1:15" ht="12.75">
      <c r="A565" s="98"/>
      <c r="B565" s="37" t="str">
        <f>'Gene Table'!E565</f>
        <v>POU1F1</v>
      </c>
      <c r="C565" s="161" t="s">
        <v>337</v>
      </c>
      <c r="D565" s="162"/>
      <c r="E565" s="162"/>
      <c r="F565" s="162"/>
      <c r="G565" s="162"/>
      <c r="H565" s="162"/>
      <c r="I565" s="162"/>
      <c r="J565" s="162"/>
      <c r="K565" s="162"/>
      <c r="L565" s="162"/>
      <c r="M565" s="162"/>
      <c r="N565" s="163" t="e">
        <f>AVERAGE(Calculations!P566:Y566)</f>
        <v>#DIV/0!</v>
      </c>
      <c r="O565" s="164" t="e">
        <f>STDEV(Calculations!P566:Y566)</f>
        <v>#DIV/0!</v>
      </c>
    </row>
    <row r="566" spans="1:15" ht="12.75">
      <c r="A566" s="98"/>
      <c r="B566" s="37" t="str">
        <f>'Gene Table'!E566</f>
        <v>NOS1</v>
      </c>
      <c r="C566" s="161" t="s">
        <v>341</v>
      </c>
      <c r="D566" s="162"/>
      <c r="E566" s="162"/>
      <c r="F566" s="162"/>
      <c r="G566" s="162"/>
      <c r="H566" s="162"/>
      <c r="I566" s="162"/>
      <c r="J566" s="162"/>
      <c r="K566" s="162"/>
      <c r="L566" s="162"/>
      <c r="M566" s="162"/>
      <c r="N566" s="163" t="e">
        <f>AVERAGE(Calculations!P567:Y567)</f>
        <v>#DIV/0!</v>
      </c>
      <c r="O566" s="164" t="e">
        <f>STDEV(Calculations!P567:Y567)</f>
        <v>#DIV/0!</v>
      </c>
    </row>
    <row r="567" spans="1:15" ht="12.75">
      <c r="A567" s="98"/>
      <c r="B567" s="37" t="str">
        <f>'Gene Table'!E567</f>
        <v>HGDC</v>
      </c>
      <c r="C567" s="161" t="s">
        <v>345</v>
      </c>
      <c r="D567" s="162"/>
      <c r="E567" s="162"/>
      <c r="F567" s="162"/>
      <c r="G567" s="162"/>
      <c r="H567" s="162"/>
      <c r="I567" s="162"/>
      <c r="J567" s="162"/>
      <c r="K567" s="162"/>
      <c r="L567" s="162"/>
      <c r="M567" s="162"/>
      <c r="N567" s="163" t="e">
        <f>AVERAGE(Calculations!P568:Y568)</f>
        <v>#DIV/0!</v>
      </c>
      <c r="O567" s="164" t="e">
        <f>STDEV(Calculations!P568:Y568)</f>
        <v>#DIV/0!</v>
      </c>
    </row>
    <row r="568" spans="1:15" ht="12.75">
      <c r="A568" s="98"/>
      <c r="B568" s="37" t="str">
        <f>'Gene Table'!E568</f>
        <v>HGDC</v>
      </c>
      <c r="C568" s="161" t="s">
        <v>347</v>
      </c>
      <c r="D568" s="162"/>
      <c r="E568" s="162"/>
      <c r="F568" s="162"/>
      <c r="G568" s="162"/>
      <c r="H568" s="162"/>
      <c r="I568" s="162"/>
      <c r="J568" s="162"/>
      <c r="K568" s="162"/>
      <c r="L568" s="162"/>
      <c r="M568" s="162"/>
      <c r="N568" s="163" t="e">
        <f>AVERAGE(Calculations!P569:Y569)</f>
        <v>#DIV/0!</v>
      </c>
      <c r="O568" s="164" t="e">
        <f>STDEV(Calculations!P569:Y569)</f>
        <v>#DIV/0!</v>
      </c>
    </row>
    <row r="569" spans="1:15" ht="12.75">
      <c r="A569" s="98"/>
      <c r="B569" s="37" t="str">
        <f>'Gene Table'!E569</f>
        <v>GAPDH</v>
      </c>
      <c r="C569" s="161" t="s">
        <v>348</v>
      </c>
      <c r="D569" s="162"/>
      <c r="E569" s="162"/>
      <c r="F569" s="162"/>
      <c r="G569" s="162"/>
      <c r="H569" s="162"/>
      <c r="I569" s="162"/>
      <c r="J569" s="162"/>
      <c r="K569" s="162"/>
      <c r="L569" s="162"/>
      <c r="M569" s="162"/>
      <c r="N569" s="163" t="e">
        <f>AVERAGE(Calculations!P570:Y570)</f>
        <v>#DIV/0!</v>
      </c>
      <c r="O569" s="164" t="e">
        <f>STDEV(Calculations!P570:Y570)</f>
        <v>#DIV/0!</v>
      </c>
    </row>
    <row r="570" spans="1:15" ht="12.75">
      <c r="A570" s="98"/>
      <c r="B570" s="37" t="str">
        <f>'Gene Table'!E570</f>
        <v>ACTB</v>
      </c>
      <c r="C570" s="161" t="s">
        <v>352</v>
      </c>
      <c r="D570" s="162"/>
      <c r="E570" s="162"/>
      <c r="F570" s="162"/>
      <c r="G570" s="162"/>
      <c r="H570" s="162"/>
      <c r="I570" s="162"/>
      <c r="J570" s="162"/>
      <c r="K570" s="162"/>
      <c r="L570" s="162"/>
      <c r="M570" s="162"/>
      <c r="N570" s="163" t="e">
        <f>AVERAGE(Calculations!P571:Y571)</f>
        <v>#DIV/0!</v>
      </c>
      <c r="O570" s="164" t="e">
        <f>STDEV(Calculations!P571:Y571)</f>
        <v>#DIV/0!</v>
      </c>
    </row>
    <row r="571" spans="1:15" ht="12.75">
      <c r="A571" s="98"/>
      <c r="B571" s="37" t="str">
        <f>'Gene Table'!E571</f>
        <v>B2M</v>
      </c>
      <c r="C571" s="161" t="s">
        <v>356</v>
      </c>
      <c r="D571" s="162"/>
      <c r="E571" s="162"/>
      <c r="F571" s="162"/>
      <c r="G571" s="162"/>
      <c r="H571" s="162"/>
      <c r="I571" s="162"/>
      <c r="J571" s="162"/>
      <c r="K571" s="162"/>
      <c r="L571" s="162"/>
      <c r="M571" s="162"/>
      <c r="N571" s="163" t="e">
        <f>AVERAGE(Calculations!P572:Y572)</f>
        <v>#DIV/0!</v>
      </c>
      <c r="O571" s="164" t="e">
        <f>STDEV(Calculations!P572:Y572)</f>
        <v>#DIV/0!</v>
      </c>
    </row>
    <row r="572" spans="1:15" ht="12.75">
      <c r="A572" s="98"/>
      <c r="B572" s="37" t="str">
        <f>'Gene Table'!E572</f>
        <v>RPL13A</v>
      </c>
      <c r="C572" s="161" t="s">
        <v>360</v>
      </c>
      <c r="D572" s="162"/>
      <c r="E572" s="162"/>
      <c r="F572" s="162"/>
      <c r="G572" s="162"/>
      <c r="H572" s="162"/>
      <c r="I572" s="162"/>
      <c r="J572" s="162"/>
      <c r="K572" s="162"/>
      <c r="L572" s="162"/>
      <c r="M572" s="162"/>
      <c r="N572" s="163" t="e">
        <f>AVERAGE(Calculations!P573:Y573)</f>
        <v>#DIV/0!</v>
      </c>
      <c r="O572" s="164" t="e">
        <f>STDEV(Calculations!P573:Y573)</f>
        <v>#DIV/0!</v>
      </c>
    </row>
    <row r="573" spans="1:15" ht="12.75">
      <c r="A573" s="98"/>
      <c r="B573" s="37" t="str">
        <f>'Gene Table'!E573</f>
        <v>HPRT1</v>
      </c>
      <c r="C573" s="161" t="s">
        <v>364</v>
      </c>
      <c r="D573" s="162"/>
      <c r="E573" s="162"/>
      <c r="F573" s="162"/>
      <c r="G573" s="162"/>
      <c r="H573" s="162"/>
      <c r="I573" s="162"/>
      <c r="J573" s="162"/>
      <c r="K573" s="162"/>
      <c r="L573" s="162"/>
      <c r="M573" s="162"/>
      <c r="N573" s="163" t="e">
        <f>AVERAGE(Calculations!P574:Y574)</f>
        <v>#DIV/0!</v>
      </c>
      <c r="O573" s="164" t="e">
        <f>STDEV(Calculations!P574:Y574)</f>
        <v>#DIV/0!</v>
      </c>
    </row>
    <row r="574" spans="1:15" ht="12.75">
      <c r="A574" s="98"/>
      <c r="B574" s="37" t="str">
        <f>'Gene Table'!E574</f>
        <v>RN18S1</v>
      </c>
      <c r="C574" s="161" t="s">
        <v>368</v>
      </c>
      <c r="D574" s="162"/>
      <c r="E574" s="162"/>
      <c r="F574" s="162"/>
      <c r="G574" s="162"/>
      <c r="H574" s="162"/>
      <c r="I574" s="162"/>
      <c r="J574" s="162"/>
      <c r="K574" s="162"/>
      <c r="L574" s="162"/>
      <c r="M574" s="162"/>
      <c r="N574" s="163" t="e">
        <f>AVERAGE(Calculations!P575:Y575)</f>
        <v>#DIV/0!</v>
      </c>
      <c r="O574" s="164" t="e">
        <f>STDEV(Calculations!P575:Y575)</f>
        <v>#DIV/0!</v>
      </c>
    </row>
    <row r="575" spans="1:15" ht="12.75">
      <c r="A575" s="98"/>
      <c r="B575" s="37" t="str">
        <f>'Gene Table'!E575</f>
        <v>RT</v>
      </c>
      <c r="C575" s="161" t="s">
        <v>372</v>
      </c>
      <c r="D575" s="162"/>
      <c r="E575" s="162"/>
      <c r="F575" s="162"/>
      <c r="G575" s="162"/>
      <c r="H575" s="162"/>
      <c r="I575" s="162"/>
      <c r="J575" s="162"/>
      <c r="K575" s="162"/>
      <c r="L575" s="162"/>
      <c r="M575" s="162"/>
      <c r="N575" s="163" t="e">
        <f>AVERAGE(Calculations!P576:Y576)</f>
        <v>#DIV/0!</v>
      </c>
      <c r="O575" s="164" t="e">
        <f>STDEV(Calculations!P576:Y576)</f>
        <v>#DIV/0!</v>
      </c>
    </row>
    <row r="576" spans="1:15" ht="12.75">
      <c r="A576" s="98"/>
      <c r="B576" s="37" t="str">
        <f>'Gene Table'!E576</f>
        <v>RT</v>
      </c>
      <c r="C576" s="161" t="s">
        <v>374</v>
      </c>
      <c r="D576" s="162"/>
      <c r="E576" s="162"/>
      <c r="F576" s="162"/>
      <c r="G576" s="162"/>
      <c r="H576" s="162"/>
      <c r="I576" s="162"/>
      <c r="J576" s="162"/>
      <c r="K576" s="162"/>
      <c r="L576" s="162"/>
      <c r="M576" s="162"/>
      <c r="N576" s="163" t="e">
        <f>AVERAGE(Calculations!P577:Y577)</f>
        <v>#DIV/0!</v>
      </c>
      <c r="O576" s="164" t="e">
        <f>STDEV(Calculations!P577:Y577)</f>
        <v>#DIV/0!</v>
      </c>
    </row>
    <row r="577" spans="1:15" ht="12.75">
      <c r="A577" s="98"/>
      <c r="B577" s="37" t="str">
        <f>'Gene Table'!E577</f>
        <v>PCR</v>
      </c>
      <c r="C577" s="161" t="s">
        <v>375</v>
      </c>
      <c r="D577" s="162"/>
      <c r="E577" s="162"/>
      <c r="F577" s="162"/>
      <c r="G577" s="162"/>
      <c r="H577" s="162"/>
      <c r="I577" s="162"/>
      <c r="J577" s="162"/>
      <c r="K577" s="162"/>
      <c r="L577" s="162"/>
      <c r="M577" s="162"/>
      <c r="N577" s="163" t="e">
        <f>AVERAGE(Calculations!P578:Y578)</f>
        <v>#DIV/0!</v>
      </c>
      <c r="O577" s="164" t="e">
        <f>STDEV(Calculations!P578:Y578)</f>
        <v>#DIV/0!</v>
      </c>
    </row>
    <row r="578" spans="1:15" ht="12.75">
      <c r="A578" s="98"/>
      <c r="B578" s="37" t="str">
        <f>'Gene Table'!E578</f>
        <v>PCR</v>
      </c>
      <c r="C578" s="161" t="s">
        <v>377</v>
      </c>
      <c r="D578" s="162"/>
      <c r="E578" s="162"/>
      <c r="F578" s="162"/>
      <c r="G578" s="162"/>
      <c r="H578" s="162"/>
      <c r="I578" s="162"/>
      <c r="J578" s="162"/>
      <c r="K578" s="162"/>
      <c r="L578" s="162"/>
      <c r="M578" s="162"/>
      <c r="N578" s="163" t="e">
        <f>AVERAGE(Calculations!P579:Y579)</f>
        <v>#DIV/0!</v>
      </c>
      <c r="O578" s="164" t="e">
        <f>STDEV(Calculations!P579:Y579)</f>
        <v>#DIV/0!</v>
      </c>
    </row>
  </sheetData>
  <mergeCells count="15">
    <mergeCell ref="D1:O1"/>
    <mergeCell ref="R1:AA1"/>
    <mergeCell ref="Q7:AC7"/>
    <mergeCell ref="A1:A2"/>
    <mergeCell ref="A3:A98"/>
    <mergeCell ref="A99:A194"/>
    <mergeCell ref="A195:A290"/>
    <mergeCell ref="A291:A386"/>
    <mergeCell ref="A387:A482"/>
    <mergeCell ref="A483:A578"/>
    <mergeCell ref="B1:B2"/>
    <mergeCell ref="C1:C2"/>
    <mergeCell ref="Q1:Q2"/>
    <mergeCell ref="AB1:AB2"/>
    <mergeCell ref="AC1:AC2"/>
  </mergeCells>
  <conditionalFormatting sqref="D3:M57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335"/>
  <sheetViews>
    <sheetView workbookViewId="0" topLeftCell="A1">
      <selection activeCell="A3" sqref="A3:A23"/>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8" t="s">
        <v>3</v>
      </c>
      <c r="B1" s="94" t="s">
        <v>1660</v>
      </c>
      <c r="C1" s="68" t="s">
        <v>1639</v>
      </c>
      <c r="D1" s="104" t="str">
        <f>Results!D2</f>
        <v>Test Sample</v>
      </c>
      <c r="E1" s="105"/>
      <c r="F1" s="105"/>
      <c r="G1" s="105"/>
      <c r="H1" s="105"/>
      <c r="I1" s="105"/>
      <c r="J1" s="105"/>
      <c r="K1" s="105"/>
      <c r="L1" s="105"/>
      <c r="M1" s="132"/>
      <c r="N1" s="94" t="s">
        <v>1660</v>
      </c>
      <c r="O1" s="68" t="s">
        <v>1639</v>
      </c>
      <c r="P1" s="29" t="str">
        <f>Results!E2</f>
        <v>Control Sample</v>
      </c>
      <c r="Q1" s="29"/>
      <c r="R1" s="29"/>
      <c r="S1" s="29"/>
      <c r="T1" s="29"/>
      <c r="U1" s="29"/>
      <c r="V1" s="29"/>
      <c r="W1" s="29"/>
      <c r="X1" s="29"/>
      <c r="Y1" s="29"/>
    </row>
    <row r="2" spans="1:25" ht="15" customHeight="1">
      <c r="A2" s="68"/>
      <c r="B2" s="134"/>
      <c r="C2" s="67"/>
      <c r="D2" s="135" t="s">
        <v>1644</v>
      </c>
      <c r="E2" s="135" t="s">
        <v>1645</v>
      </c>
      <c r="F2" s="135" t="s">
        <v>1646</v>
      </c>
      <c r="G2" s="135" t="s">
        <v>1647</v>
      </c>
      <c r="H2" s="135" t="s">
        <v>1648</v>
      </c>
      <c r="I2" s="135" t="s">
        <v>1649</v>
      </c>
      <c r="J2" s="135" t="s">
        <v>1650</v>
      </c>
      <c r="K2" s="135" t="s">
        <v>1651</v>
      </c>
      <c r="L2" s="135" t="s">
        <v>1652</v>
      </c>
      <c r="M2" s="135" t="s">
        <v>1653</v>
      </c>
      <c r="N2" s="134"/>
      <c r="O2" s="67"/>
      <c r="P2" s="135" t="s">
        <v>1644</v>
      </c>
      <c r="Q2" s="135" t="s">
        <v>1645</v>
      </c>
      <c r="R2" s="135" t="s">
        <v>1646</v>
      </c>
      <c r="S2" s="135" t="s">
        <v>1647</v>
      </c>
      <c r="T2" s="135" t="s">
        <v>1648</v>
      </c>
      <c r="U2" s="135" t="s">
        <v>1649</v>
      </c>
      <c r="V2" s="135" t="s">
        <v>1650</v>
      </c>
      <c r="W2" s="135" t="s">
        <v>1651</v>
      </c>
      <c r="X2" s="135" t="s">
        <v>1652</v>
      </c>
      <c r="Y2" s="135" t="s">
        <v>1653</v>
      </c>
    </row>
    <row r="3" spans="1:25" ht="15" customHeight="1">
      <c r="A3" s="136" t="s">
        <v>8</v>
      </c>
      <c r="B3" s="137" t="str">
        <f>IF(C3="","",VLOOKUP(C3,'Gene Table'!B$3:E$98,2,FALSE))</f>
        <v>HQP006940</v>
      </c>
      <c r="C3" s="138" t="s">
        <v>348</v>
      </c>
      <c r="D3" s="139" t="str">
        <f>IF(C3="","",IF(VLOOKUP($C3,'Test Sample Data'!$C$3:$M$98,2,FALSE)=0,"",VLOOKUP($C3,'Test Sample Data'!$C$3:$M$98,2,FALSE)))</f>
        <v/>
      </c>
      <c r="E3" s="139" t="str">
        <f>IF(C3="","",IF(VLOOKUP($C3,'Test Sample Data'!$C$3:$M$98,3,FALSE)=0,"",VLOOKUP($C3,'Test Sample Data'!$C$3:$M$98,3,FALSE)))</f>
        <v/>
      </c>
      <c r="F3" s="139" t="str">
        <f>IF(C3="","",IF(VLOOKUP($C3,'Test Sample Data'!$C$3:$M$98,4,FALSE)=0,"",VLOOKUP($C3,'Test Sample Data'!$C$3:$M$98,4,FALSE)))</f>
        <v/>
      </c>
      <c r="G3" s="139" t="str">
        <f>IF(C3="","",IF(VLOOKUP($C3,'Test Sample Data'!$C$3:$M$98,5,FALSE)=0,"",VLOOKUP($C3,'Test Sample Data'!$C$3:$M$98,5,FALSE)))</f>
        <v/>
      </c>
      <c r="H3" s="139" t="str">
        <f>IF(C3="","",IF(VLOOKUP($C3,'Test Sample Data'!$C$3:$M$98,6,FALSE)=0,"",VLOOKUP($C3,'Test Sample Data'!$C$3:$M$98,6,FALSE)))</f>
        <v/>
      </c>
      <c r="I3" s="139" t="str">
        <f>IF(C3="","",IF(VLOOKUP($C3,'Test Sample Data'!$C$3:$M$98,7,FALSE)=0,"",VLOOKUP($C3,'Test Sample Data'!$C$3:$M$98,7,FALSE)))</f>
        <v/>
      </c>
      <c r="J3" s="139" t="str">
        <f>IF(C3="","",IF(VLOOKUP($C3,'Test Sample Data'!$C$3:$M$98,8,FALSE)=0,"",VLOOKUP($C3,'Test Sample Data'!$C$3:$M$98,8,FALSE)))</f>
        <v/>
      </c>
      <c r="K3" s="139" t="str">
        <f>IF(C3="","",IF(VLOOKUP($C3,'Test Sample Data'!$C$3:$M$98,9,FALSE)=0,"",VLOOKUP($C3,'Test Sample Data'!$C$3:$M$98,9,FALSE)))</f>
        <v/>
      </c>
      <c r="L3" s="139" t="str">
        <f>IF(C3="","",IF(VLOOKUP($C3,'Test Sample Data'!$C$3:$M$98,10,FALSE)=0,"",VLOOKUP($C3,'Test Sample Data'!$C$3:$M$98,10,FALSE)))</f>
        <v/>
      </c>
      <c r="M3" s="139" t="str">
        <f>IF(C3="","",IF(VLOOKUP($C3,'Test Sample Data'!$C$3:$M$98,11,FALSE)=0,"",VLOOKUP($C3,'Test Sample Data'!$C$3:$M$98,11,FALSE)))</f>
        <v/>
      </c>
      <c r="N3" s="149" t="str">
        <f>IF(B3=0,"",B3)</f>
        <v>HQP006940</v>
      </c>
      <c r="O3" s="150" t="str">
        <f>IF('Choose Housekeeping Genes'!C3=0,"",'Choose Housekeeping Genes'!C3)</f>
        <v>H03</v>
      </c>
      <c r="P3" s="139" t="str">
        <f>IF(C3="","",IF(VLOOKUP($C3,'Control Sample Data'!$C$3:$M$98,2,FALSE)=0,"",VLOOKUP($C3,'Control Sample Data'!$C$3:$M$98,2,FALSE)))</f>
        <v/>
      </c>
      <c r="Q3" s="139" t="str">
        <f>IF(C3="","",IF(VLOOKUP($C3,'Control Sample Data'!$C$3:$M$98,3,FALSE)=0,"",VLOOKUP($C3,'Control Sample Data'!$C$3:$M$98,3,FALSE)))</f>
        <v/>
      </c>
      <c r="R3" s="139" t="str">
        <f>IF(C3="","",IF(VLOOKUP($C3,'Control Sample Data'!$C$3:$M$98,4,FALSE)=0,"",VLOOKUP($C3,'Control Sample Data'!$C$3:$M$98,4,FALSE)))</f>
        <v/>
      </c>
      <c r="S3" s="139" t="str">
        <f>IF(C3="","",IF(VLOOKUP($C3,'Control Sample Data'!$C$3:$M$98,5,FALSE)=0,"",VLOOKUP($C3,'Control Sample Data'!$C$3:$M$98,5,FALSE)))</f>
        <v/>
      </c>
      <c r="T3" s="139" t="str">
        <f>IF(C3="","",IF(VLOOKUP($C3,'Control Sample Data'!$C$3:$M$98,6,FALSE)=0,"",VLOOKUP($C3,'Control Sample Data'!$C$3:$M$98,6,FALSE)))</f>
        <v/>
      </c>
      <c r="U3" s="139" t="str">
        <f>IF(C3="","",IF(VLOOKUP($C3,'Control Sample Data'!$C$3:$M$98,7,FALSE)=0,"",VLOOKUP($C3,'Control Sample Data'!$C$3:$M$98,7,FALSE)))</f>
        <v/>
      </c>
      <c r="V3" s="139" t="str">
        <f>IF(C3="","",IF(VLOOKUP($C3,'Control Sample Data'!$C$3:$M$98,8,FALSE)=0,"",VLOOKUP($C3,'Control Sample Data'!$C$3:$M$98,8,FALSE)))</f>
        <v/>
      </c>
      <c r="W3" s="139" t="str">
        <f>IF(C3="","",IF(VLOOKUP($C3,'Control Sample Data'!$C$3:$M$98,9,FALSE)=0,"",VLOOKUP($C3,'Control Sample Data'!$C$3:$M$98,9,FALSE)))</f>
        <v/>
      </c>
      <c r="X3" s="139" t="str">
        <f>IF(C3="","",IF(VLOOKUP($C3,'Control Sample Data'!$C$3:$M$98,10,FALSE)=0,"",VLOOKUP($C3,'Control Sample Data'!$C$3:$M$98,10,FALSE)))</f>
        <v/>
      </c>
      <c r="Y3" s="139" t="str">
        <f>IF(C3="","",IF(VLOOKUP($C3,'Control Sample Data'!$C$3:$M$98,11,FALSE)=0,"",VLOOKUP($C3,'Control Sample Data'!$C$3:$M$98,11,FALSE)))</f>
        <v/>
      </c>
    </row>
    <row r="4" spans="1:25" ht="15" customHeight="1">
      <c r="A4" s="136"/>
      <c r="B4" s="137" t="str">
        <f>IF(C4="","",VLOOKUP(C4,'Gene Table'!B$3:E$98,2,FALSE))</f>
        <v>HQP016381</v>
      </c>
      <c r="C4" s="138" t="s">
        <v>352</v>
      </c>
      <c r="D4" s="139" t="str">
        <f>IF(C4="","",IF(VLOOKUP($C4,'Test Sample Data'!$C$3:$M$98,2,FALSE)=0,"",VLOOKUP($C4,'Test Sample Data'!$C$3:$M$98,2,FALSE)))</f>
        <v/>
      </c>
      <c r="E4" s="139" t="str">
        <f>IF(C4="","",IF(VLOOKUP($C4,'Test Sample Data'!$C$3:$M$98,3,FALSE)=0,"",VLOOKUP($C4,'Test Sample Data'!$C$3:$M$98,3,FALSE)))</f>
        <v/>
      </c>
      <c r="F4" s="139" t="str">
        <f>IF(C4="","",IF(VLOOKUP($C4,'Test Sample Data'!$C$3:$M$98,4,FALSE)=0,"",VLOOKUP($C4,'Test Sample Data'!$C$3:$M$98,4,FALSE)))</f>
        <v/>
      </c>
      <c r="G4" s="139" t="str">
        <f>IF(C4="","",IF(VLOOKUP($C4,'Test Sample Data'!$C$3:$M$98,5,FALSE)=0,"",VLOOKUP($C4,'Test Sample Data'!$C$3:$M$98,5,FALSE)))</f>
        <v/>
      </c>
      <c r="H4" s="139" t="str">
        <f>IF(C4="","",IF(VLOOKUP($C4,'Test Sample Data'!$C$3:$M$98,6,FALSE)=0,"",VLOOKUP($C4,'Test Sample Data'!$C$3:$M$98,6,FALSE)))</f>
        <v/>
      </c>
      <c r="I4" s="139" t="str">
        <f>IF(C4="","",IF(VLOOKUP($C4,'Test Sample Data'!$C$3:$M$98,7,FALSE)=0,"",VLOOKUP($C4,'Test Sample Data'!$C$3:$M$98,7,FALSE)))</f>
        <v/>
      </c>
      <c r="J4" s="139" t="str">
        <f>IF(C4="","",IF(VLOOKUP($C4,'Test Sample Data'!$C$3:$M$98,8,FALSE)=0,"",VLOOKUP($C4,'Test Sample Data'!$C$3:$M$98,8,FALSE)))</f>
        <v/>
      </c>
      <c r="K4" s="139" t="str">
        <f>IF(C4="","",IF(VLOOKUP($C4,'Test Sample Data'!$C$3:$M$98,9,FALSE)=0,"",VLOOKUP($C4,'Test Sample Data'!$C$3:$M$98,9,FALSE)))</f>
        <v/>
      </c>
      <c r="L4" s="139" t="str">
        <f>IF(C4="","",IF(VLOOKUP($C4,'Test Sample Data'!$C$3:$M$98,10,FALSE)=0,"",VLOOKUP($C4,'Test Sample Data'!$C$3:$M$98,10,FALSE)))</f>
        <v/>
      </c>
      <c r="M4" s="139" t="str">
        <f>IF(C4="","",IF(VLOOKUP($C4,'Test Sample Data'!$C$3:$M$98,11,FALSE)=0,"",VLOOKUP($C4,'Test Sample Data'!$C$3:$M$98,11,FALSE)))</f>
        <v/>
      </c>
      <c r="N4" s="151" t="str">
        <f aca="true" t="shared" si="0" ref="N4:N22">IF(B4=0,"",B4)</f>
        <v>HQP016381</v>
      </c>
      <c r="O4" s="30" t="str">
        <f>IF('Choose Housekeeping Genes'!C4=0,"",'Choose Housekeeping Genes'!C4)</f>
        <v>H04</v>
      </c>
      <c r="P4" s="139" t="str">
        <f>IF(C4="","",IF(VLOOKUP($C4,'Control Sample Data'!$C$3:$M$98,2,FALSE)=0,"",VLOOKUP($C4,'Control Sample Data'!$C$3:$M$98,2,FALSE)))</f>
        <v/>
      </c>
      <c r="Q4" s="139" t="str">
        <f>IF(C4="","",IF(VLOOKUP($C4,'Control Sample Data'!$C$3:$M$98,3,FALSE)=0,"",VLOOKUP($C4,'Control Sample Data'!$C$3:$M$98,3,FALSE)))</f>
        <v/>
      </c>
      <c r="R4" s="139" t="str">
        <f>IF(C4="","",IF(VLOOKUP($C4,'Control Sample Data'!$C$3:$M$98,4,FALSE)=0,"",VLOOKUP($C4,'Control Sample Data'!$C$3:$M$98,4,FALSE)))</f>
        <v/>
      </c>
      <c r="S4" s="139" t="str">
        <f>IF(C4="","",IF(VLOOKUP($C4,'Control Sample Data'!$C$3:$M$98,5,FALSE)=0,"",VLOOKUP($C4,'Control Sample Data'!$C$3:$M$98,5,FALSE)))</f>
        <v/>
      </c>
      <c r="T4" s="139" t="str">
        <f>IF(C4="","",IF(VLOOKUP($C4,'Control Sample Data'!$C$3:$M$98,6,FALSE)=0,"",VLOOKUP($C4,'Control Sample Data'!$C$3:$M$98,6,FALSE)))</f>
        <v/>
      </c>
      <c r="U4" s="139" t="str">
        <f>IF(C4="","",IF(VLOOKUP($C4,'Control Sample Data'!$C$3:$M$98,7,FALSE)=0,"",VLOOKUP($C4,'Control Sample Data'!$C$3:$M$98,7,FALSE)))</f>
        <v/>
      </c>
      <c r="V4" s="139" t="str">
        <f>IF(C4="","",IF(VLOOKUP($C4,'Control Sample Data'!$C$3:$M$98,8,FALSE)=0,"",VLOOKUP($C4,'Control Sample Data'!$C$3:$M$98,8,FALSE)))</f>
        <v/>
      </c>
      <c r="W4" s="139" t="str">
        <f>IF(C4="","",IF(VLOOKUP($C4,'Control Sample Data'!$C$3:$M$98,9,FALSE)=0,"",VLOOKUP($C4,'Control Sample Data'!$C$3:$M$98,9,FALSE)))</f>
        <v/>
      </c>
      <c r="X4" s="139" t="str">
        <f>IF(C4="","",IF(VLOOKUP($C4,'Control Sample Data'!$C$3:$M$98,10,FALSE)=0,"",VLOOKUP($C4,'Control Sample Data'!$C$3:$M$98,10,FALSE)))</f>
        <v/>
      </c>
      <c r="Y4" s="139" t="str">
        <f>IF(C4="","",IF(VLOOKUP($C4,'Control Sample Data'!$C$3:$M$98,11,FALSE)=0,"",VLOOKUP($C4,'Control Sample Data'!$C$3:$M$98,11,FALSE)))</f>
        <v/>
      </c>
    </row>
    <row r="5" spans="1:25" ht="15" customHeight="1">
      <c r="A5" s="136"/>
      <c r="B5" s="137" t="str">
        <f>IF(C5="","",VLOOKUP(C5,'Gene Table'!B$3:E$98,2,FALSE))</f>
        <v>HQP015171</v>
      </c>
      <c r="C5" s="138" t="s">
        <v>356</v>
      </c>
      <c r="D5" s="139" t="str">
        <f>IF(C5="","",IF(VLOOKUP($C5,'Test Sample Data'!$C$3:$M$98,2,FALSE)=0,"",VLOOKUP($C5,'Test Sample Data'!$C$3:$M$98,2,FALSE)))</f>
        <v/>
      </c>
      <c r="E5" s="139" t="str">
        <f>IF(C5="","",IF(VLOOKUP($C5,'Test Sample Data'!$C$3:$M$98,3,FALSE)=0,"",VLOOKUP($C5,'Test Sample Data'!$C$3:$M$98,3,FALSE)))</f>
        <v/>
      </c>
      <c r="F5" s="139" t="str">
        <f>IF(C5="","",IF(VLOOKUP($C5,'Test Sample Data'!$C$3:$M$98,4,FALSE)=0,"",VLOOKUP($C5,'Test Sample Data'!$C$3:$M$98,4,FALSE)))</f>
        <v/>
      </c>
      <c r="G5" s="139" t="str">
        <f>IF(C5="","",IF(VLOOKUP($C5,'Test Sample Data'!$C$3:$M$98,5,FALSE)=0,"",VLOOKUP($C5,'Test Sample Data'!$C$3:$M$98,5,FALSE)))</f>
        <v/>
      </c>
      <c r="H5" s="139" t="str">
        <f>IF(C5="","",IF(VLOOKUP($C5,'Test Sample Data'!$C$3:$M$98,6,FALSE)=0,"",VLOOKUP($C5,'Test Sample Data'!$C$3:$M$98,6,FALSE)))</f>
        <v/>
      </c>
      <c r="I5" s="139" t="str">
        <f>IF(C5="","",IF(VLOOKUP($C5,'Test Sample Data'!$C$3:$M$98,7,FALSE)=0,"",VLOOKUP($C5,'Test Sample Data'!$C$3:$M$98,7,FALSE)))</f>
        <v/>
      </c>
      <c r="J5" s="139" t="str">
        <f>IF(C5="","",IF(VLOOKUP($C5,'Test Sample Data'!$C$3:$M$98,8,FALSE)=0,"",VLOOKUP($C5,'Test Sample Data'!$C$3:$M$98,8,FALSE)))</f>
        <v/>
      </c>
      <c r="K5" s="139" t="str">
        <f>IF(C5="","",IF(VLOOKUP($C5,'Test Sample Data'!$C$3:$M$98,9,FALSE)=0,"",VLOOKUP($C5,'Test Sample Data'!$C$3:$M$98,9,FALSE)))</f>
        <v/>
      </c>
      <c r="L5" s="139" t="str">
        <f>IF(C5="","",IF(VLOOKUP($C5,'Test Sample Data'!$C$3:$M$98,10,FALSE)=0,"",VLOOKUP($C5,'Test Sample Data'!$C$3:$M$98,10,FALSE)))</f>
        <v/>
      </c>
      <c r="M5" s="139" t="str">
        <f>IF(C5="","",IF(VLOOKUP($C5,'Test Sample Data'!$C$3:$M$98,11,FALSE)=0,"",VLOOKUP($C5,'Test Sample Data'!$C$3:$M$98,11,FALSE)))</f>
        <v/>
      </c>
      <c r="N5" s="151" t="str">
        <f t="shared" si="0"/>
        <v>HQP015171</v>
      </c>
      <c r="O5" s="30" t="str">
        <f>IF('Choose Housekeeping Genes'!C5=0,"",'Choose Housekeeping Genes'!C5)</f>
        <v>H05</v>
      </c>
      <c r="P5" s="139" t="str">
        <f>IF(C5="","",IF(VLOOKUP($C5,'Control Sample Data'!$C$3:$M$98,2,FALSE)=0,"",VLOOKUP($C5,'Control Sample Data'!$C$3:$M$98,2,FALSE)))</f>
        <v/>
      </c>
      <c r="Q5" s="139" t="str">
        <f>IF(C5="","",IF(VLOOKUP($C5,'Control Sample Data'!$C$3:$M$98,3,FALSE)=0,"",VLOOKUP($C5,'Control Sample Data'!$C$3:$M$98,3,FALSE)))</f>
        <v/>
      </c>
      <c r="R5" s="139" t="str">
        <f>IF(C5="","",IF(VLOOKUP($C5,'Control Sample Data'!$C$3:$M$98,4,FALSE)=0,"",VLOOKUP($C5,'Control Sample Data'!$C$3:$M$98,4,FALSE)))</f>
        <v/>
      </c>
      <c r="S5" s="139" t="str">
        <f>IF(C5="","",IF(VLOOKUP($C5,'Control Sample Data'!$C$3:$M$98,5,FALSE)=0,"",VLOOKUP($C5,'Control Sample Data'!$C$3:$M$98,5,FALSE)))</f>
        <v/>
      </c>
      <c r="T5" s="139" t="str">
        <f>IF(C5="","",IF(VLOOKUP($C5,'Control Sample Data'!$C$3:$M$98,6,FALSE)=0,"",VLOOKUP($C5,'Control Sample Data'!$C$3:$M$98,6,FALSE)))</f>
        <v/>
      </c>
      <c r="U5" s="139" t="str">
        <f>IF(C5="","",IF(VLOOKUP($C5,'Control Sample Data'!$C$3:$M$98,7,FALSE)=0,"",VLOOKUP($C5,'Control Sample Data'!$C$3:$M$98,7,FALSE)))</f>
        <v/>
      </c>
      <c r="V5" s="139" t="str">
        <f>IF(C5="","",IF(VLOOKUP($C5,'Control Sample Data'!$C$3:$M$98,8,FALSE)=0,"",VLOOKUP($C5,'Control Sample Data'!$C$3:$M$98,8,FALSE)))</f>
        <v/>
      </c>
      <c r="W5" s="139" t="str">
        <f>IF(C5="","",IF(VLOOKUP($C5,'Control Sample Data'!$C$3:$M$98,9,FALSE)=0,"",VLOOKUP($C5,'Control Sample Data'!$C$3:$M$98,9,FALSE)))</f>
        <v/>
      </c>
      <c r="X5" s="139" t="str">
        <f>IF(C5="","",IF(VLOOKUP($C5,'Control Sample Data'!$C$3:$M$98,10,FALSE)=0,"",VLOOKUP($C5,'Control Sample Data'!$C$3:$M$98,10,FALSE)))</f>
        <v/>
      </c>
      <c r="Y5" s="139" t="str">
        <f>IF(C5="","",IF(VLOOKUP($C5,'Control Sample Data'!$C$3:$M$98,11,FALSE)=0,"",VLOOKUP($C5,'Control Sample Data'!$C$3:$M$98,11,FALSE)))</f>
        <v/>
      </c>
    </row>
    <row r="6" spans="1:25" ht="15" customHeight="1">
      <c r="A6" s="136"/>
      <c r="B6" s="137" t="str">
        <f>IF(C6="","",VLOOKUP(C6,'Gene Table'!B$3:E$98,2,FALSE))</f>
        <v>HQP006171</v>
      </c>
      <c r="C6" s="138" t="s">
        <v>360</v>
      </c>
      <c r="D6" s="139" t="str">
        <f>IF(C6="","",IF(VLOOKUP($C6,'Test Sample Data'!$C$3:$M$98,2,FALSE)=0,"",VLOOKUP($C6,'Test Sample Data'!$C$3:$M$98,2,FALSE)))</f>
        <v/>
      </c>
      <c r="E6" s="139" t="str">
        <f>IF(C6="","",IF(VLOOKUP($C6,'Test Sample Data'!$C$3:$M$98,3,FALSE)=0,"",VLOOKUP($C6,'Test Sample Data'!$C$3:$M$98,3,FALSE)))</f>
        <v/>
      </c>
      <c r="F6" s="139" t="str">
        <f>IF(C6="","",IF(VLOOKUP($C6,'Test Sample Data'!$C$3:$M$98,4,FALSE)=0,"",VLOOKUP($C6,'Test Sample Data'!$C$3:$M$98,4,FALSE)))</f>
        <v/>
      </c>
      <c r="G6" s="139" t="str">
        <f>IF(C6="","",IF(VLOOKUP($C6,'Test Sample Data'!$C$3:$M$98,5,FALSE)=0,"",VLOOKUP($C6,'Test Sample Data'!$C$3:$M$98,5,FALSE)))</f>
        <v/>
      </c>
      <c r="H6" s="139" t="str">
        <f>IF(C6="","",IF(VLOOKUP($C6,'Test Sample Data'!$C$3:$M$98,6,FALSE)=0,"",VLOOKUP($C6,'Test Sample Data'!$C$3:$M$98,6,FALSE)))</f>
        <v/>
      </c>
      <c r="I6" s="139" t="str">
        <f>IF(C6="","",IF(VLOOKUP($C6,'Test Sample Data'!$C$3:$M$98,7,FALSE)=0,"",VLOOKUP($C6,'Test Sample Data'!$C$3:$M$98,7,FALSE)))</f>
        <v/>
      </c>
      <c r="J6" s="139" t="str">
        <f>IF(C6="","",IF(VLOOKUP($C6,'Test Sample Data'!$C$3:$M$98,8,FALSE)=0,"",VLOOKUP($C6,'Test Sample Data'!$C$3:$M$98,8,FALSE)))</f>
        <v/>
      </c>
      <c r="K6" s="139" t="str">
        <f>IF(C6="","",IF(VLOOKUP($C6,'Test Sample Data'!$C$3:$M$98,9,FALSE)=0,"",VLOOKUP($C6,'Test Sample Data'!$C$3:$M$98,9,FALSE)))</f>
        <v/>
      </c>
      <c r="L6" s="139" t="str">
        <f>IF(C6="","",IF(VLOOKUP($C6,'Test Sample Data'!$C$3:$M$98,10,FALSE)=0,"",VLOOKUP($C6,'Test Sample Data'!$C$3:$M$98,10,FALSE)))</f>
        <v/>
      </c>
      <c r="M6" s="139" t="str">
        <f>IF(C6="","",IF(VLOOKUP($C6,'Test Sample Data'!$C$3:$M$98,11,FALSE)=0,"",VLOOKUP($C6,'Test Sample Data'!$C$3:$M$98,11,FALSE)))</f>
        <v/>
      </c>
      <c r="N6" s="151" t="str">
        <f t="shared" si="0"/>
        <v>HQP006171</v>
      </c>
      <c r="O6" s="30" t="str">
        <f>IF('Choose Housekeeping Genes'!C6=0,"",'Choose Housekeeping Genes'!C6)</f>
        <v>H06</v>
      </c>
      <c r="P6" s="139" t="str">
        <f>IF(C6="","",IF(VLOOKUP($C6,'Control Sample Data'!$C$3:$M$98,2,FALSE)=0,"",VLOOKUP($C6,'Control Sample Data'!$C$3:$M$98,2,FALSE)))</f>
        <v/>
      </c>
      <c r="Q6" s="139" t="str">
        <f>IF(C6="","",IF(VLOOKUP($C6,'Control Sample Data'!$C$3:$M$98,3,FALSE)=0,"",VLOOKUP($C6,'Control Sample Data'!$C$3:$M$98,3,FALSE)))</f>
        <v/>
      </c>
      <c r="R6" s="139" t="str">
        <f>IF(C6="","",IF(VLOOKUP($C6,'Control Sample Data'!$C$3:$M$98,4,FALSE)=0,"",VLOOKUP($C6,'Control Sample Data'!$C$3:$M$98,4,FALSE)))</f>
        <v/>
      </c>
      <c r="S6" s="139" t="str">
        <f>IF(C6="","",IF(VLOOKUP($C6,'Control Sample Data'!$C$3:$M$98,5,FALSE)=0,"",VLOOKUP($C6,'Control Sample Data'!$C$3:$M$98,5,FALSE)))</f>
        <v/>
      </c>
      <c r="T6" s="139" t="str">
        <f>IF(C6="","",IF(VLOOKUP($C6,'Control Sample Data'!$C$3:$M$98,6,FALSE)=0,"",VLOOKUP($C6,'Control Sample Data'!$C$3:$M$98,6,FALSE)))</f>
        <v/>
      </c>
      <c r="U6" s="139" t="str">
        <f>IF(C6="","",IF(VLOOKUP($C6,'Control Sample Data'!$C$3:$M$98,7,FALSE)=0,"",VLOOKUP($C6,'Control Sample Data'!$C$3:$M$98,7,FALSE)))</f>
        <v/>
      </c>
      <c r="V6" s="139" t="str">
        <f>IF(C6="","",IF(VLOOKUP($C6,'Control Sample Data'!$C$3:$M$98,8,FALSE)=0,"",VLOOKUP($C6,'Control Sample Data'!$C$3:$M$98,8,FALSE)))</f>
        <v/>
      </c>
      <c r="W6" s="139" t="str">
        <f>IF(C6="","",IF(VLOOKUP($C6,'Control Sample Data'!$C$3:$M$98,9,FALSE)=0,"",VLOOKUP($C6,'Control Sample Data'!$C$3:$M$98,9,FALSE)))</f>
        <v/>
      </c>
      <c r="X6" s="139" t="str">
        <f>IF(C6="","",IF(VLOOKUP($C6,'Control Sample Data'!$C$3:$M$98,10,FALSE)=0,"",VLOOKUP($C6,'Control Sample Data'!$C$3:$M$98,10,FALSE)))</f>
        <v/>
      </c>
      <c r="Y6" s="139" t="str">
        <f>IF(C6="","",IF(VLOOKUP($C6,'Control Sample Data'!$C$3:$M$98,11,FALSE)=0,"",VLOOKUP($C6,'Control Sample Data'!$C$3:$M$98,11,FALSE)))</f>
        <v/>
      </c>
    </row>
    <row r="7" spans="1:25" ht="15" customHeight="1">
      <c r="A7" s="136"/>
      <c r="B7" s="137" t="str">
        <f>IF(C7="","",VLOOKUP(C7,'Gene Table'!B$3:E$98,2,FALSE))</f>
        <v>HQP009026</v>
      </c>
      <c r="C7" s="138" t="s">
        <v>364</v>
      </c>
      <c r="D7" s="139" t="str">
        <f>IF(C7="","",IF(VLOOKUP($C7,'Test Sample Data'!$C$3:$M$98,2,FALSE)=0,"",VLOOKUP($C7,'Test Sample Data'!$C$3:$M$98,2,FALSE)))</f>
        <v/>
      </c>
      <c r="E7" s="139" t="str">
        <f>IF(C7="","",IF(VLOOKUP($C7,'Test Sample Data'!$C$3:$M$98,3,FALSE)=0,"",VLOOKUP($C7,'Test Sample Data'!$C$3:$M$98,3,FALSE)))</f>
        <v/>
      </c>
      <c r="F7" s="139" t="str">
        <f>IF(C7="","",IF(VLOOKUP($C7,'Test Sample Data'!$C$3:$M$98,4,FALSE)=0,"",VLOOKUP($C7,'Test Sample Data'!$C$3:$M$98,4,FALSE)))</f>
        <v/>
      </c>
      <c r="G7" s="139" t="str">
        <f>IF(C7="","",IF(VLOOKUP($C7,'Test Sample Data'!$C$3:$M$98,5,FALSE)=0,"",VLOOKUP($C7,'Test Sample Data'!$C$3:$M$98,5,FALSE)))</f>
        <v/>
      </c>
      <c r="H7" s="139" t="str">
        <f>IF(C7="","",IF(VLOOKUP($C7,'Test Sample Data'!$C$3:$M$98,6,FALSE)=0,"",VLOOKUP($C7,'Test Sample Data'!$C$3:$M$98,6,FALSE)))</f>
        <v/>
      </c>
      <c r="I7" s="139" t="str">
        <f>IF(C7="","",IF(VLOOKUP($C7,'Test Sample Data'!$C$3:$M$98,7,FALSE)=0,"",VLOOKUP($C7,'Test Sample Data'!$C$3:$M$98,7,FALSE)))</f>
        <v/>
      </c>
      <c r="J7" s="139" t="str">
        <f>IF(C7="","",IF(VLOOKUP($C7,'Test Sample Data'!$C$3:$M$98,8,FALSE)=0,"",VLOOKUP($C7,'Test Sample Data'!$C$3:$M$98,8,FALSE)))</f>
        <v/>
      </c>
      <c r="K7" s="139" t="str">
        <f>IF(C7="","",IF(VLOOKUP($C7,'Test Sample Data'!$C$3:$M$98,9,FALSE)=0,"",VLOOKUP($C7,'Test Sample Data'!$C$3:$M$98,9,FALSE)))</f>
        <v/>
      </c>
      <c r="L7" s="139" t="str">
        <f>IF(C7="","",IF(VLOOKUP($C7,'Test Sample Data'!$C$3:$M$98,10,FALSE)=0,"",VLOOKUP($C7,'Test Sample Data'!$C$3:$M$98,10,FALSE)))</f>
        <v/>
      </c>
      <c r="M7" s="139" t="str">
        <f>IF(C7="","",IF(VLOOKUP($C7,'Test Sample Data'!$C$3:$M$98,11,FALSE)=0,"",VLOOKUP($C7,'Test Sample Data'!$C$3:$M$98,11,FALSE)))</f>
        <v/>
      </c>
      <c r="N7" s="151" t="str">
        <f t="shared" si="0"/>
        <v>HQP009026</v>
      </c>
      <c r="O7" s="30" t="str">
        <f>IF('Choose Housekeeping Genes'!C7=0,"",'Choose Housekeeping Genes'!C7)</f>
        <v>H07</v>
      </c>
      <c r="P7" s="139" t="str">
        <f>IF(C7="","",IF(VLOOKUP($C7,'Control Sample Data'!$C$3:$M$98,2,FALSE)=0,"",VLOOKUP($C7,'Control Sample Data'!$C$3:$M$98,2,FALSE)))</f>
        <v/>
      </c>
      <c r="Q7" s="139" t="str">
        <f>IF(C7="","",IF(VLOOKUP($C7,'Control Sample Data'!$C$3:$M$98,3,FALSE)=0,"",VLOOKUP($C7,'Control Sample Data'!$C$3:$M$98,3,FALSE)))</f>
        <v/>
      </c>
      <c r="R7" s="139" t="str">
        <f>IF(C7="","",IF(VLOOKUP($C7,'Control Sample Data'!$C$3:$M$98,4,FALSE)=0,"",VLOOKUP($C7,'Control Sample Data'!$C$3:$M$98,4,FALSE)))</f>
        <v/>
      </c>
      <c r="S7" s="139" t="str">
        <f>IF(C7="","",IF(VLOOKUP($C7,'Control Sample Data'!$C$3:$M$98,5,FALSE)=0,"",VLOOKUP($C7,'Control Sample Data'!$C$3:$M$98,5,FALSE)))</f>
        <v/>
      </c>
      <c r="T7" s="139" t="str">
        <f>IF(C7="","",IF(VLOOKUP($C7,'Control Sample Data'!$C$3:$M$98,6,FALSE)=0,"",VLOOKUP($C7,'Control Sample Data'!$C$3:$M$98,6,FALSE)))</f>
        <v/>
      </c>
      <c r="U7" s="139" t="str">
        <f>IF(C7="","",IF(VLOOKUP($C7,'Control Sample Data'!$C$3:$M$98,7,FALSE)=0,"",VLOOKUP($C7,'Control Sample Data'!$C$3:$M$98,7,FALSE)))</f>
        <v/>
      </c>
      <c r="V7" s="139" t="str">
        <f>IF(C7="","",IF(VLOOKUP($C7,'Control Sample Data'!$C$3:$M$98,8,FALSE)=0,"",VLOOKUP($C7,'Control Sample Data'!$C$3:$M$98,8,FALSE)))</f>
        <v/>
      </c>
      <c r="W7" s="139" t="str">
        <f>IF(C7="","",IF(VLOOKUP($C7,'Control Sample Data'!$C$3:$M$98,9,FALSE)=0,"",VLOOKUP($C7,'Control Sample Data'!$C$3:$M$98,9,FALSE)))</f>
        <v/>
      </c>
      <c r="X7" s="139" t="str">
        <f>IF(C7="","",IF(VLOOKUP($C7,'Control Sample Data'!$C$3:$M$98,10,FALSE)=0,"",VLOOKUP($C7,'Control Sample Data'!$C$3:$M$98,10,FALSE)))</f>
        <v/>
      </c>
      <c r="Y7" s="139" t="str">
        <f>IF(C7="","",IF(VLOOKUP($C7,'Control Sample Data'!$C$3:$M$98,11,FALSE)=0,"",VLOOKUP($C7,'Control Sample Data'!$C$3:$M$98,11,FALSE)))</f>
        <v/>
      </c>
    </row>
    <row r="8" spans="1:25" ht="15" customHeight="1">
      <c r="A8" s="136"/>
      <c r="B8" s="137" t="str">
        <f>IF(C8="","",VLOOKUP(C8,'Gene Table'!B$3:E$98,2,FALSE))</f>
        <v>HQP054253</v>
      </c>
      <c r="C8" s="138" t="s">
        <v>368</v>
      </c>
      <c r="D8" s="139" t="str">
        <f>IF(C8="","",IF(VLOOKUP($C8,'Test Sample Data'!$C$3:$M$98,2,FALSE)=0,"",VLOOKUP($C8,'Test Sample Data'!$C$3:$M$98,2,FALSE)))</f>
        <v/>
      </c>
      <c r="E8" s="139" t="str">
        <f>IF(C8="","",IF(VLOOKUP($C8,'Test Sample Data'!$C$3:$M$98,3,FALSE)=0,"",VLOOKUP($C8,'Test Sample Data'!$C$3:$M$98,3,FALSE)))</f>
        <v/>
      </c>
      <c r="F8" s="139" t="str">
        <f>IF(C8="","",IF(VLOOKUP($C8,'Test Sample Data'!$C$3:$M$98,4,FALSE)=0,"",VLOOKUP($C8,'Test Sample Data'!$C$3:$M$98,4,FALSE)))</f>
        <v/>
      </c>
      <c r="G8" s="139" t="str">
        <f>IF(C8="","",IF(VLOOKUP($C8,'Test Sample Data'!$C$3:$M$98,5,FALSE)=0,"",VLOOKUP($C8,'Test Sample Data'!$C$3:$M$98,5,FALSE)))</f>
        <v/>
      </c>
      <c r="H8" s="139" t="str">
        <f>IF(C8="","",IF(VLOOKUP($C8,'Test Sample Data'!$C$3:$M$98,6,FALSE)=0,"",VLOOKUP($C8,'Test Sample Data'!$C$3:$M$98,6,FALSE)))</f>
        <v/>
      </c>
      <c r="I8" s="139" t="str">
        <f>IF(C8="","",IF(VLOOKUP($C8,'Test Sample Data'!$C$3:$M$98,7,FALSE)=0,"",VLOOKUP($C8,'Test Sample Data'!$C$3:$M$98,7,FALSE)))</f>
        <v/>
      </c>
      <c r="J8" s="139" t="str">
        <f>IF(C8="","",IF(VLOOKUP($C8,'Test Sample Data'!$C$3:$M$98,8,FALSE)=0,"",VLOOKUP($C8,'Test Sample Data'!$C$3:$M$98,8,FALSE)))</f>
        <v/>
      </c>
      <c r="K8" s="139" t="str">
        <f>IF(C8="","",IF(VLOOKUP($C8,'Test Sample Data'!$C$3:$M$98,9,FALSE)=0,"",VLOOKUP($C8,'Test Sample Data'!$C$3:$M$98,9,FALSE)))</f>
        <v/>
      </c>
      <c r="L8" s="139" t="str">
        <f>IF(C8="","",IF(VLOOKUP($C8,'Test Sample Data'!$C$3:$M$98,10,FALSE)=0,"",VLOOKUP($C8,'Test Sample Data'!$C$3:$M$98,10,FALSE)))</f>
        <v/>
      </c>
      <c r="M8" s="139" t="str">
        <f>IF(C8="","",IF(VLOOKUP($C8,'Test Sample Data'!$C$3:$M$98,11,FALSE)=0,"",VLOOKUP($C8,'Test Sample Data'!$C$3:$M$98,11,FALSE)))</f>
        <v/>
      </c>
      <c r="N8" s="151" t="str">
        <f t="shared" si="0"/>
        <v>HQP054253</v>
      </c>
      <c r="O8" s="30" t="str">
        <f>IF('Choose Housekeeping Genes'!C8=0,"",'Choose Housekeeping Genes'!C8)</f>
        <v>H08</v>
      </c>
      <c r="P8" s="139" t="str">
        <f>IF(C8="","",IF(VLOOKUP($C8,'Control Sample Data'!$C$3:$M$98,2,FALSE)=0,"",VLOOKUP($C8,'Control Sample Data'!$C$3:$M$98,2,FALSE)))</f>
        <v/>
      </c>
      <c r="Q8" s="139" t="str">
        <f>IF(C8="","",IF(VLOOKUP($C8,'Control Sample Data'!$C$3:$M$98,3,FALSE)=0,"",VLOOKUP($C8,'Control Sample Data'!$C$3:$M$98,3,FALSE)))</f>
        <v/>
      </c>
      <c r="R8" s="139" t="str">
        <f>IF(C8="","",IF(VLOOKUP($C8,'Control Sample Data'!$C$3:$M$98,4,FALSE)=0,"",VLOOKUP($C8,'Control Sample Data'!$C$3:$M$98,4,FALSE)))</f>
        <v/>
      </c>
      <c r="S8" s="139" t="str">
        <f>IF(C8="","",IF(VLOOKUP($C8,'Control Sample Data'!$C$3:$M$98,5,FALSE)=0,"",VLOOKUP($C8,'Control Sample Data'!$C$3:$M$98,5,FALSE)))</f>
        <v/>
      </c>
      <c r="T8" s="139" t="str">
        <f>IF(C8="","",IF(VLOOKUP($C8,'Control Sample Data'!$C$3:$M$98,6,FALSE)=0,"",VLOOKUP($C8,'Control Sample Data'!$C$3:$M$98,6,FALSE)))</f>
        <v/>
      </c>
      <c r="U8" s="139" t="str">
        <f>IF(C8="","",IF(VLOOKUP($C8,'Control Sample Data'!$C$3:$M$98,7,FALSE)=0,"",VLOOKUP($C8,'Control Sample Data'!$C$3:$M$98,7,FALSE)))</f>
        <v/>
      </c>
      <c r="V8" s="139" t="str">
        <f>IF(C8="","",IF(VLOOKUP($C8,'Control Sample Data'!$C$3:$M$98,8,FALSE)=0,"",VLOOKUP($C8,'Control Sample Data'!$C$3:$M$98,8,FALSE)))</f>
        <v/>
      </c>
      <c r="W8" s="139" t="str">
        <f>IF(C8="","",IF(VLOOKUP($C8,'Control Sample Data'!$C$3:$M$98,9,FALSE)=0,"",VLOOKUP($C8,'Control Sample Data'!$C$3:$M$98,9,FALSE)))</f>
        <v/>
      </c>
      <c r="X8" s="139" t="str">
        <f>IF(C8="","",IF(VLOOKUP($C8,'Control Sample Data'!$C$3:$M$98,10,FALSE)=0,"",VLOOKUP($C8,'Control Sample Data'!$C$3:$M$98,10,FALSE)))</f>
        <v/>
      </c>
      <c r="Y8" s="139" t="str">
        <f>IF(C8="","",IF(VLOOKUP($C8,'Control Sample Data'!$C$3:$M$98,11,FALSE)=0,"",VLOOKUP($C8,'Control Sample Data'!$C$3:$M$98,11,FALSE)))</f>
        <v/>
      </c>
    </row>
    <row r="9" spans="1:25" ht="15" customHeight="1">
      <c r="A9" s="136"/>
      <c r="B9" s="137" t="str">
        <f>IF(C9="","",VLOOKUP(C9,'Gene Table'!B$3:E$98,2,FALSE))</f>
        <v/>
      </c>
      <c r="C9" s="138"/>
      <c r="D9" s="139" t="str">
        <f>IF(C9="","",IF(VLOOKUP($C9,'Test Sample Data'!$C$3:$M$98,2,FALSE)=0,"",VLOOKUP($C9,'Test Sample Data'!$C$3:$M$98,2,FALSE)))</f>
        <v/>
      </c>
      <c r="E9" s="139" t="str">
        <f>IF(C9="","",IF(VLOOKUP($C9,'Test Sample Data'!$C$3:$M$98,3,FALSE)=0,"",VLOOKUP($C9,'Test Sample Data'!$C$3:$M$98,3,FALSE)))</f>
        <v/>
      </c>
      <c r="F9" s="139" t="str">
        <f>IF(C9="","",IF(VLOOKUP($C9,'Test Sample Data'!$C$3:$M$98,4,FALSE)=0,"",VLOOKUP($C9,'Test Sample Data'!$C$3:$M$98,4,FALSE)))</f>
        <v/>
      </c>
      <c r="G9" s="139" t="str">
        <f>IF(C9="","",IF(VLOOKUP($C9,'Test Sample Data'!$C$3:$M$98,5,FALSE)=0,"",VLOOKUP($C9,'Test Sample Data'!$C$3:$M$98,5,FALSE)))</f>
        <v/>
      </c>
      <c r="H9" s="139" t="str">
        <f>IF(C9="","",IF(VLOOKUP($C9,'Test Sample Data'!$C$3:$M$98,6,FALSE)=0,"",VLOOKUP($C9,'Test Sample Data'!$C$3:$M$98,6,FALSE)))</f>
        <v/>
      </c>
      <c r="I9" s="139" t="str">
        <f>IF(C9="","",IF(VLOOKUP($C9,'Test Sample Data'!$C$3:$M$98,7,FALSE)=0,"",VLOOKUP($C9,'Test Sample Data'!$C$3:$M$98,7,FALSE)))</f>
        <v/>
      </c>
      <c r="J9" s="139" t="str">
        <f>IF(C9="","",IF(VLOOKUP($C9,'Test Sample Data'!$C$3:$M$98,8,FALSE)=0,"",VLOOKUP($C9,'Test Sample Data'!$C$3:$M$98,8,FALSE)))</f>
        <v/>
      </c>
      <c r="K9" s="139" t="str">
        <f>IF(C9="","",IF(VLOOKUP($C9,'Test Sample Data'!$C$3:$M$98,9,FALSE)=0,"",VLOOKUP($C9,'Test Sample Data'!$C$3:$M$98,9,FALSE)))</f>
        <v/>
      </c>
      <c r="L9" s="139" t="str">
        <f>IF(C9="","",IF(VLOOKUP($C9,'Test Sample Data'!$C$3:$M$98,10,FALSE)=0,"",VLOOKUP($C9,'Test Sample Data'!$C$3:$M$98,10,FALSE)))</f>
        <v/>
      </c>
      <c r="M9" s="139" t="str">
        <f>IF(C9="","",IF(VLOOKUP($C9,'Test Sample Data'!$C$3:$M$98,11,FALSE)=0,"",VLOOKUP($C9,'Test Sample Data'!$C$3:$M$98,11,FALSE)))</f>
        <v/>
      </c>
      <c r="N9" s="151" t="str">
        <f t="shared" si="0"/>
        <v/>
      </c>
      <c r="O9" s="30" t="str">
        <f>IF('Choose Housekeeping Genes'!C9=0,"",'Choose Housekeeping Genes'!C9)</f>
        <v/>
      </c>
      <c r="P9" s="139" t="str">
        <f>IF(C9="","",IF(VLOOKUP($C9,'Control Sample Data'!$C$3:$M$98,2,FALSE)=0,"",VLOOKUP($C9,'Control Sample Data'!$C$3:$M$98,2,FALSE)))</f>
        <v/>
      </c>
      <c r="Q9" s="139" t="str">
        <f>IF(C9="","",IF(VLOOKUP($C9,'Control Sample Data'!$C$3:$M$98,3,FALSE)=0,"",VLOOKUP($C9,'Control Sample Data'!$C$3:$M$98,3,FALSE)))</f>
        <v/>
      </c>
      <c r="R9" s="139" t="str">
        <f>IF(C9="","",IF(VLOOKUP($C9,'Control Sample Data'!$C$3:$M$98,4,FALSE)=0,"",VLOOKUP($C9,'Control Sample Data'!$C$3:$M$98,4,FALSE)))</f>
        <v/>
      </c>
      <c r="S9" s="139" t="str">
        <f>IF(C9="","",IF(VLOOKUP($C9,'Control Sample Data'!$C$3:$M$98,5,FALSE)=0,"",VLOOKUP($C9,'Control Sample Data'!$C$3:$M$98,5,FALSE)))</f>
        <v/>
      </c>
      <c r="T9" s="139" t="str">
        <f>IF(C9="","",IF(VLOOKUP($C9,'Control Sample Data'!$C$3:$M$98,6,FALSE)=0,"",VLOOKUP($C9,'Control Sample Data'!$C$3:$M$98,6,FALSE)))</f>
        <v/>
      </c>
      <c r="U9" s="139" t="str">
        <f>IF(C9="","",IF(VLOOKUP($C9,'Control Sample Data'!$C$3:$M$98,7,FALSE)=0,"",VLOOKUP($C9,'Control Sample Data'!$C$3:$M$98,7,FALSE)))</f>
        <v/>
      </c>
      <c r="V9" s="139" t="str">
        <f>IF(C9="","",IF(VLOOKUP($C9,'Control Sample Data'!$C$3:$M$98,8,FALSE)=0,"",VLOOKUP($C9,'Control Sample Data'!$C$3:$M$98,8,FALSE)))</f>
        <v/>
      </c>
      <c r="W9" s="139" t="str">
        <f>IF(C9="","",IF(VLOOKUP($C9,'Control Sample Data'!$C$3:$M$98,9,FALSE)=0,"",VLOOKUP($C9,'Control Sample Data'!$C$3:$M$98,9,FALSE)))</f>
        <v/>
      </c>
      <c r="X9" s="139" t="str">
        <f>IF(C9="","",IF(VLOOKUP($C9,'Control Sample Data'!$C$3:$M$98,10,FALSE)=0,"",VLOOKUP($C9,'Control Sample Data'!$C$3:$M$98,10,FALSE)))</f>
        <v/>
      </c>
      <c r="Y9" s="139" t="str">
        <f>IF(C9="","",IF(VLOOKUP($C9,'Control Sample Data'!$C$3:$M$98,11,FALSE)=0,"",VLOOKUP($C9,'Control Sample Data'!$C$3:$M$98,11,FALSE)))</f>
        <v/>
      </c>
    </row>
    <row r="10" spans="1:25" ht="15" customHeight="1">
      <c r="A10" s="136"/>
      <c r="B10" s="137" t="str">
        <f>IF(C10="","",VLOOKUP(C10,'Gene Table'!B$3:E$98,2,FALSE))</f>
        <v/>
      </c>
      <c r="C10" s="138"/>
      <c r="D10" s="139" t="str">
        <f>IF(C10="","",IF(VLOOKUP($C10,'Test Sample Data'!$C$3:$M$98,2,FALSE)=0,"",VLOOKUP($C10,'Test Sample Data'!$C$3:$M$98,2,FALSE)))</f>
        <v/>
      </c>
      <c r="E10" s="139" t="str">
        <f>IF(C10="","",IF(VLOOKUP($C10,'Test Sample Data'!$C$3:$M$98,3,FALSE)=0,"",VLOOKUP($C10,'Test Sample Data'!$C$3:$M$98,3,FALSE)))</f>
        <v/>
      </c>
      <c r="F10" s="139" t="str">
        <f>IF(C10="","",IF(VLOOKUP($C10,'Test Sample Data'!$C$3:$M$98,4,FALSE)=0,"",VLOOKUP($C10,'Test Sample Data'!$C$3:$M$98,4,FALSE)))</f>
        <v/>
      </c>
      <c r="G10" s="139" t="str">
        <f>IF(C10="","",IF(VLOOKUP($C10,'Test Sample Data'!$C$3:$M$98,5,FALSE)=0,"",VLOOKUP($C10,'Test Sample Data'!$C$3:$M$98,5,FALSE)))</f>
        <v/>
      </c>
      <c r="H10" s="139" t="str">
        <f>IF(C10="","",IF(VLOOKUP($C10,'Test Sample Data'!$C$3:$M$98,6,FALSE)=0,"",VLOOKUP($C10,'Test Sample Data'!$C$3:$M$98,6,FALSE)))</f>
        <v/>
      </c>
      <c r="I10" s="139" t="str">
        <f>IF(C10="","",IF(VLOOKUP($C10,'Test Sample Data'!$C$3:$M$98,7,FALSE)=0,"",VLOOKUP($C10,'Test Sample Data'!$C$3:$M$98,7,FALSE)))</f>
        <v/>
      </c>
      <c r="J10" s="139" t="str">
        <f>IF(C10="","",IF(VLOOKUP($C10,'Test Sample Data'!$C$3:$M$98,8,FALSE)=0,"",VLOOKUP($C10,'Test Sample Data'!$C$3:$M$98,8,FALSE)))</f>
        <v/>
      </c>
      <c r="K10" s="139" t="str">
        <f>IF(C10="","",IF(VLOOKUP($C10,'Test Sample Data'!$C$3:$M$98,9,FALSE)=0,"",VLOOKUP($C10,'Test Sample Data'!$C$3:$M$98,9,FALSE)))</f>
        <v/>
      </c>
      <c r="L10" s="139" t="str">
        <f>IF(C10="","",IF(VLOOKUP($C10,'Test Sample Data'!$C$3:$M$98,10,FALSE)=0,"",VLOOKUP($C10,'Test Sample Data'!$C$3:$M$98,10,FALSE)))</f>
        <v/>
      </c>
      <c r="M10" s="139" t="str">
        <f>IF(C10="","",IF(VLOOKUP($C10,'Test Sample Data'!$C$3:$M$98,11,FALSE)=0,"",VLOOKUP($C10,'Test Sample Data'!$C$3:$M$98,11,FALSE)))</f>
        <v/>
      </c>
      <c r="N10" s="151" t="str">
        <f t="shared" si="0"/>
        <v/>
      </c>
      <c r="O10" s="30" t="str">
        <f>IF('Choose Housekeeping Genes'!C10=0,"",'Choose Housekeeping Genes'!C10)</f>
        <v/>
      </c>
      <c r="P10" s="139" t="str">
        <f>IF(C10="","",IF(VLOOKUP($C10,'Control Sample Data'!$C$3:$M$98,2,FALSE)=0,"",VLOOKUP($C10,'Control Sample Data'!$C$3:$M$98,2,FALSE)))</f>
        <v/>
      </c>
      <c r="Q10" s="139" t="str">
        <f>IF(C10="","",IF(VLOOKUP($C10,'Control Sample Data'!$C$3:$M$98,3,FALSE)=0,"",VLOOKUP($C10,'Control Sample Data'!$C$3:$M$98,3,FALSE)))</f>
        <v/>
      </c>
      <c r="R10" s="139" t="str">
        <f>IF(C10="","",IF(VLOOKUP($C10,'Control Sample Data'!$C$3:$M$98,4,FALSE)=0,"",VLOOKUP($C10,'Control Sample Data'!$C$3:$M$98,4,FALSE)))</f>
        <v/>
      </c>
      <c r="S10" s="139" t="str">
        <f>IF(C10="","",IF(VLOOKUP($C10,'Control Sample Data'!$C$3:$M$98,5,FALSE)=0,"",VLOOKUP($C10,'Control Sample Data'!$C$3:$M$98,5,FALSE)))</f>
        <v/>
      </c>
      <c r="T10" s="139" t="str">
        <f>IF(C10="","",IF(VLOOKUP($C10,'Control Sample Data'!$C$3:$M$98,6,FALSE)=0,"",VLOOKUP($C10,'Control Sample Data'!$C$3:$M$98,6,FALSE)))</f>
        <v/>
      </c>
      <c r="U10" s="139" t="str">
        <f>IF(C10="","",IF(VLOOKUP($C10,'Control Sample Data'!$C$3:$M$98,7,FALSE)=0,"",VLOOKUP($C10,'Control Sample Data'!$C$3:$M$98,7,FALSE)))</f>
        <v/>
      </c>
      <c r="V10" s="139" t="str">
        <f>IF(C10="","",IF(VLOOKUP($C10,'Control Sample Data'!$C$3:$M$98,8,FALSE)=0,"",VLOOKUP($C10,'Control Sample Data'!$C$3:$M$98,8,FALSE)))</f>
        <v/>
      </c>
      <c r="W10" s="139" t="str">
        <f>IF(C10="","",IF(VLOOKUP($C10,'Control Sample Data'!$C$3:$M$98,9,FALSE)=0,"",VLOOKUP($C10,'Control Sample Data'!$C$3:$M$98,9,FALSE)))</f>
        <v/>
      </c>
      <c r="X10" s="139" t="str">
        <f>IF(C10="","",IF(VLOOKUP($C10,'Control Sample Data'!$C$3:$M$98,10,FALSE)=0,"",VLOOKUP($C10,'Control Sample Data'!$C$3:$M$98,10,FALSE)))</f>
        <v/>
      </c>
      <c r="Y10" s="139" t="str">
        <f>IF(C10="","",IF(VLOOKUP($C10,'Control Sample Data'!$C$3:$M$98,11,FALSE)=0,"",VLOOKUP($C10,'Control Sample Data'!$C$3:$M$98,11,FALSE)))</f>
        <v/>
      </c>
    </row>
    <row r="11" spans="1:25" ht="15" customHeight="1">
      <c r="A11" s="136"/>
      <c r="B11" s="137" t="str">
        <f>IF(C11="","",VLOOKUP(C11,'Gene Table'!B$3:E$98,2,FALSE))</f>
        <v/>
      </c>
      <c r="C11" s="138"/>
      <c r="D11" s="139" t="str">
        <f>IF(C11="","",IF(VLOOKUP($C11,'Test Sample Data'!$C$3:$M$98,2,FALSE)=0,"",VLOOKUP($C11,'Test Sample Data'!$C$3:$M$98,2,FALSE)))</f>
        <v/>
      </c>
      <c r="E11" s="139" t="str">
        <f>IF(C11="","",IF(VLOOKUP($C11,'Test Sample Data'!$C$3:$M$98,3,FALSE)=0,"",VLOOKUP($C11,'Test Sample Data'!$C$3:$M$98,3,FALSE)))</f>
        <v/>
      </c>
      <c r="F11" s="139" t="str">
        <f>IF(C11="","",IF(VLOOKUP($C11,'Test Sample Data'!$C$3:$M$98,4,FALSE)=0,"",VLOOKUP($C11,'Test Sample Data'!$C$3:$M$98,4,FALSE)))</f>
        <v/>
      </c>
      <c r="G11" s="139" t="str">
        <f>IF(C11="","",IF(VLOOKUP($C11,'Test Sample Data'!$C$3:$M$98,5,FALSE)=0,"",VLOOKUP($C11,'Test Sample Data'!$C$3:$M$98,5,FALSE)))</f>
        <v/>
      </c>
      <c r="H11" s="139" t="str">
        <f>IF(C11="","",IF(VLOOKUP($C11,'Test Sample Data'!$C$3:$M$98,6,FALSE)=0,"",VLOOKUP($C11,'Test Sample Data'!$C$3:$M$98,6,FALSE)))</f>
        <v/>
      </c>
      <c r="I11" s="139" t="str">
        <f>IF(C11="","",IF(VLOOKUP($C11,'Test Sample Data'!$C$3:$M$98,7,FALSE)=0,"",VLOOKUP($C11,'Test Sample Data'!$C$3:$M$98,7,FALSE)))</f>
        <v/>
      </c>
      <c r="J11" s="139" t="str">
        <f>IF(C11="","",IF(VLOOKUP($C11,'Test Sample Data'!$C$3:$M$98,8,FALSE)=0,"",VLOOKUP($C11,'Test Sample Data'!$C$3:$M$98,8,FALSE)))</f>
        <v/>
      </c>
      <c r="K11" s="139" t="str">
        <f>IF(C11="","",IF(VLOOKUP($C11,'Test Sample Data'!$C$3:$M$98,9,FALSE)=0,"",VLOOKUP($C11,'Test Sample Data'!$C$3:$M$98,9,FALSE)))</f>
        <v/>
      </c>
      <c r="L11" s="139" t="str">
        <f>IF(C11="","",IF(VLOOKUP($C11,'Test Sample Data'!$C$3:$M$98,10,FALSE)=0,"",VLOOKUP($C11,'Test Sample Data'!$C$3:$M$98,10,FALSE)))</f>
        <v/>
      </c>
      <c r="M11" s="139" t="str">
        <f>IF(C11="","",IF(VLOOKUP($C11,'Test Sample Data'!$C$3:$M$98,11,FALSE)=0,"",VLOOKUP($C11,'Test Sample Data'!$C$3:$M$98,11,FALSE)))</f>
        <v/>
      </c>
      <c r="N11" s="151" t="str">
        <f t="shared" si="0"/>
        <v/>
      </c>
      <c r="O11" s="30" t="str">
        <f>IF('Choose Housekeeping Genes'!C11=0,"",'Choose Housekeeping Genes'!C11)</f>
        <v/>
      </c>
      <c r="P11" s="139" t="str">
        <f>IF(C11="","",IF(VLOOKUP($C11,'Control Sample Data'!$C$3:$M$98,2,FALSE)=0,"",VLOOKUP($C11,'Control Sample Data'!$C$3:$M$98,2,FALSE)))</f>
        <v/>
      </c>
      <c r="Q11" s="139" t="str">
        <f>IF(C11="","",IF(VLOOKUP($C11,'Control Sample Data'!$C$3:$M$98,3,FALSE)=0,"",VLOOKUP($C11,'Control Sample Data'!$C$3:$M$98,3,FALSE)))</f>
        <v/>
      </c>
      <c r="R11" s="139" t="str">
        <f>IF(C11="","",IF(VLOOKUP($C11,'Control Sample Data'!$C$3:$M$98,4,FALSE)=0,"",VLOOKUP($C11,'Control Sample Data'!$C$3:$M$98,4,FALSE)))</f>
        <v/>
      </c>
      <c r="S11" s="139" t="str">
        <f>IF(C11="","",IF(VLOOKUP($C11,'Control Sample Data'!$C$3:$M$98,5,FALSE)=0,"",VLOOKUP($C11,'Control Sample Data'!$C$3:$M$98,5,FALSE)))</f>
        <v/>
      </c>
      <c r="T11" s="139" t="str">
        <f>IF(C11="","",IF(VLOOKUP($C11,'Control Sample Data'!$C$3:$M$98,6,FALSE)=0,"",VLOOKUP($C11,'Control Sample Data'!$C$3:$M$98,6,FALSE)))</f>
        <v/>
      </c>
      <c r="U11" s="139" t="str">
        <f>IF(C11="","",IF(VLOOKUP($C11,'Control Sample Data'!$C$3:$M$98,7,FALSE)=0,"",VLOOKUP($C11,'Control Sample Data'!$C$3:$M$98,7,FALSE)))</f>
        <v/>
      </c>
      <c r="V11" s="139" t="str">
        <f>IF(C11="","",IF(VLOOKUP($C11,'Control Sample Data'!$C$3:$M$98,8,FALSE)=0,"",VLOOKUP($C11,'Control Sample Data'!$C$3:$M$98,8,FALSE)))</f>
        <v/>
      </c>
      <c r="W11" s="139" t="str">
        <f>IF(C11="","",IF(VLOOKUP($C11,'Control Sample Data'!$C$3:$M$98,9,FALSE)=0,"",VLOOKUP($C11,'Control Sample Data'!$C$3:$M$98,9,FALSE)))</f>
        <v/>
      </c>
      <c r="X11" s="139" t="str">
        <f>IF(C11="","",IF(VLOOKUP($C11,'Control Sample Data'!$C$3:$M$98,10,FALSE)=0,"",VLOOKUP($C11,'Control Sample Data'!$C$3:$M$98,10,FALSE)))</f>
        <v/>
      </c>
      <c r="Y11" s="139" t="str">
        <f>IF(C11="","",IF(VLOOKUP($C11,'Control Sample Data'!$C$3:$M$98,11,FALSE)=0,"",VLOOKUP($C11,'Control Sample Data'!$C$3:$M$98,11,FALSE)))</f>
        <v/>
      </c>
    </row>
    <row r="12" spans="1:25" ht="15" customHeight="1">
      <c r="A12" s="136"/>
      <c r="B12" s="137" t="str">
        <f>IF(C12="","",VLOOKUP(C12,'Gene Table'!B$3:E$98,2,FALSE))</f>
        <v/>
      </c>
      <c r="C12" s="138"/>
      <c r="D12" s="139" t="str">
        <f>IF(C12="","",IF(VLOOKUP($C12,'Test Sample Data'!$C$3:$M$98,2,FALSE)=0,"",VLOOKUP($C12,'Test Sample Data'!$C$3:$M$98,2,FALSE)))</f>
        <v/>
      </c>
      <c r="E12" s="139" t="str">
        <f>IF(C12="","",IF(VLOOKUP($C12,'Test Sample Data'!$C$3:$M$98,3,FALSE)=0,"",VLOOKUP($C12,'Test Sample Data'!$C$3:$M$98,3,FALSE)))</f>
        <v/>
      </c>
      <c r="F12" s="139" t="str">
        <f>IF(C12="","",IF(VLOOKUP($C12,'Test Sample Data'!$C$3:$M$98,4,FALSE)=0,"",VLOOKUP($C12,'Test Sample Data'!$C$3:$M$98,4,FALSE)))</f>
        <v/>
      </c>
      <c r="G12" s="139" t="str">
        <f>IF(C12="","",IF(VLOOKUP($C12,'Test Sample Data'!$C$3:$M$98,5,FALSE)=0,"",VLOOKUP($C12,'Test Sample Data'!$C$3:$M$98,5,FALSE)))</f>
        <v/>
      </c>
      <c r="H12" s="139" t="str">
        <f>IF(C12="","",IF(VLOOKUP($C12,'Test Sample Data'!$C$3:$M$98,6,FALSE)=0,"",VLOOKUP($C12,'Test Sample Data'!$C$3:$M$98,6,FALSE)))</f>
        <v/>
      </c>
      <c r="I12" s="139" t="str">
        <f>IF(C12="","",IF(VLOOKUP($C12,'Test Sample Data'!$C$3:$M$98,7,FALSE)=0,"",VLOOKUP($C12,'Test Sample Data'!$C$3:$M$98,7,FALSE)))</f>
        <v/>
      </c>
      <c r="J12" s="139" t="str">
        <f>IF(C12="","",IF(VLOOKUP($C12,'Test Sample Data'!$C$3:$M$98,8,FALSE)=0,"",VLOOKUP($C12,'Test Sample Data'!$C$3:$M$98,8,FALSE)))</f>
        <v/>
      </c>
      <c r="K12" s="139" t="str">
        <f>IF(C12="","",IF(VLOOKUP($C12,'Test Sample Data'!$C$3:$M$98,9,FALSE)=0,"",VLOOKUP($C12,'Test Sample Data'!$C$3:$M$98,9,FALSE)))</f>
        <v/>
      </c>
      <c r="L12" s="139" t="str">
        <f>IF(C12="","",IF(VLOOKUP($C12,'Test Sample Data'!$C$3:$M$98,10,FALSE)=0,"",VLOOKUP($C12,'Test Sample Data'!$C$3:$M$98,10,FALSE)))</f>
        <v/>
      </c>
      <c r="M12" s="139" t="str">
        <f>IF(C12="","",IF(VLOOKUP($C12,'Test Sample Data'!$C$3:$M$98,11,FALSE)=0,"",VLOOKUP($C12,'Test Sample Data'!$C$3:$M$98,11,FALSE)))</f>
        <v/>
      </c>
      <c r="N12" s="151" t="str">
        <f t="shared" si="0"/>
        <v/>
      </c>
      <c r="O12" s="30" t="str">
        <f>IF('Choose Housekeeping Genes'!C12=0,"",'Choose Housekeeping Genes'!C12)</f>
        <v/>
      </c>
      <c r="P12" s="139" t="str">
        <f>IF(C12="","",IF(VLOOKUP($C12,'Control Sample Data'!$C$3:$M$98,2,FALSE)=0,"",VLOOKUP($C12,'Control Sample Data'!$C$3:$M$98,2,FALSE)))</f>
        <v/>
      </c>
      <c r="Q12" s="139" t="str">
        <f>IF(C12="","",IF(VLOOKUP($C12,'Control Sample Data'!$C$3:$M$98,3,FALSE)=0,"",VLOOKUP($C12,'Control Sample Data'!$C$3:$M$98,3,FALSE)))</f>
        <v/>
      </c>
      <c r="R12" s="139" t="str">
        <f>IF(C12="","",IF(VLOOKUP($C12,'Control Sample Data'!$C$3:$M$98,4,FALSE)=0,"",VLOOKUP($C12,'Control Sample Data'!$C$3:$M$98,4,FALSE)))</f>
        <v/>
      </c>
      <c r="S12" s="139" t="str">
        <f>IF(C12="","",IF(VLOOKUP($C12,'Control Sample Data'!$C$3:$M$98,5,FALSE)=0,"",VLOOKUP($C12,'Control Sample Data'!$C$3:$M$98,5,FALSE)))</f>
        <v/>
      </c>
      <c r="T12" s="139" t="str">
        <f>IF(C12="","",IF(VLOOKUP($C12,'Control Sample Data'!$C$3:$M$98,6,FALSE)=0,"",VLOOKUP($C12,'Control Sample Data'!$C$3:$M$98,6,FALSE)))</f>
        <v/>
      </c>
      <c r="U12" s="139" t="str">
        <f>IF(C12="","",IF(VLOOKUP($C12,'Control Sample Data'!$C$3:$M$98,7,FALSE)=0,"",VLOOKUP($C12,'Control Sample Data'!$C$3:$M$98,7,FALSE)))</f>
        <v/>
      </c>
      <c r="V12" s="139" t="str">
        <f>IF(C12="","",IF(VLOOKUP($C12,'Control Sample Data'!$C$3:$M$98,8,FALSE)=0,"",VLOOKUP($C12,'Control Sample Data'!$C$3:$M$98,8,FALSE)))</f>
        <v/>
      </c>
      <c r="W12" s="139" t="str">
        <f>IF(C12="","",IF(VLOOKUP($C12,'Control Sample Data'!$C$3:$M$98,9,FALSE)=0,"",VLOOKUP($C12,'Control Sample Data'!$C$3:$M$98,9,FALSE)))</f>
        <v/>
      </c>
      <c r="X12" s="139" t="str">
        <f>IF(C12="","",IF(VLOOKUP($C12,'Control Sample Data'!$C$3:$M$98,10,FALSE)=0,"",VLOOKUP($C12,'Control Sample Data'!$C$3:$M$98,10,FALSE)))</f>
        <v/>
      </c>
      <c r="Y12" s="139" t="str">
        <f>IF(C12="","",IF(VLOOKUP($C12,'Control Sample Data'!$C$3:$M$98,11,FALSE)=0,"",VLOOKUP($C12,'Control Sample Data'!$C$3:$M$98,11,FALSE)))</f>
        <v/>
      </c>
    </row>
    <row r="13" spans="1:25" ht="15" customHeight="1">
      <c r="A13" s="136"/>
      <c r="B13" s="137" t="str">
        <f>IF(C13="","",VLOOKUP(C13,'Gene Table'!B$3:E$98,2,FALSE))</f>
        <v/>
      </c>
      <c r="C13" s="138"/>
      <c r="D13" s="139" t="str">
        <f>IF(C13="","",IF(VLOOKUP($C13,'Test Sample Data'!$C$3:$M$98,2,FALSE)=0,"",VLOOKUP($C13,'Test Sample Data'!$C$3:$M$98,2,FALSE)))</f>
        <v/>
      </c>
      <c r="E13" s="139" t="str">
        <f>IF(C13="","",IF(VLOOKUP($C13,'Test Sample Data'!$C$3:$M$98,3,FALSE)=0,"",VLOOKUP($C13,'Test Sample Data'!$C$3:$M$98,3,FALSE)))</f>
        <v/>
      </c>
      <c r="F13" s="139" t="str">
        <f>IF(C13="","",IF(VLOOKUP($C13,'Test Sample Data'!$C$3:$M$98,4,FALSE)=0,"",VLOOKUP($C13,'Test Sample Data'!$C$3:$M$98,4,FALSE)))</f>
        <v/>
      </c>
      <c r="G13" s="139" t="str">
        <f>IF(C13="","",IF(VLOOKUP($C13,'Test Sample Data'!$C$3:$M$98,5,FALSE)=0,"",VLOOKUP($C13,'Test Sample Data'!$C$3:$M$98,5,FALSE)))</f>
        <v/>
      </c>
      <c r="H13" s="139" t="str">
        <f>IF(C13="","",IF(VLOOKUP($C13,'Test Sample Data'!$C$3:$M$98,6,FALSE)=0,"",VLOOKUP($C13,'Test Sample Data'!$C$3:$M$98,6,FALSE)))</f>
        <v/>
      </c>
      <c r="I13" s="139" t="str">
        <f>IF(C13="","",IF(VLOOKUP($C13,'Test Sample Data'!$C$3:$M$98,7,FALSE)=0,"",VLOOKUP($C13,'Test Sample Data'!$C$3:$M$98,7,FALSE)))</f>
        <v/>
      </c>
      <c r="J13" s="139" t="str">
        <f>IF(C13="","",IF(VLOOKUP($C13,'Test Sample Data'!$C$3:$M$98,8,FALSE)=0,"",VLOOKUP($C13,'Test Sample Data'!$C$3:$M$98,8,FALSE)))</f>
        <v/>
      </c>
      <c r="K13" s="139" t="str">
        <f>IF(C13="","",IF(VLOOKUP($C13,'Test Sample Data'!$C$3:$M$98,9,FALSE)=0,"",VLOOKUP($C13,'Test Sample Data'!$C$3:$M$98,9,FALSE)))</f>
        <v/>
      </c>
      <c r="L13" s="139" t="str">
        <f>IF(C13="","",IF(VLOOKUP($C13,'Test Sample Data'!$C$3:$M$98,10,FALSE)=0,"",VLOOKUP($C13,'Test Sample Data'!$C$3:$M$98,10,FALSE)))</f>
        <v/>
      </c>
      <c r="M13" s="139" t="str">
        <f>IF(C13="","",IF(VLOOKUP($C13,'Test Sample Data'!$C$3:$M$98,11,FALSE)=0,"",VLOOKUP($C13,'Test Sample Data'!$C$3:$M$98,11,FALSE)))</f>
        <v/>
      </c>
      <c r="N13" s="151" t="str">
        <f t="shared" si="0"/>
        <v/>
      </c>
      <c r="O13" s="30" t="str">
        <f>IF('Choose Housekeeping Genes'!C13=0,"",'Choose Housekeeping Genes'!C13)</f>
        <v/>
      </c>
      <c r="P13" s="139" t="str">
        <f>IF(C13="","",IF(VLOOKUP($C13,'Control Sample Data'!$C$3:$M$98,2,FALSE)=0,"",VLOOKUP($C13,'Control Sample Data'!$C$3:$M$98,2,FALSE)))</f>
        <v/>
      </c>
      <c r="Q13" s="139" t="str">
        <f>IF(C13="","",IF(VLOOKUP($C13,'Control Sample Data'!$C$3:$M$98,3,FALSE)=0,"",VLOOKUP($C13,'Control Sample Data'!$C$3:$M$98,3,FALSE)))</f>
        <v/>
      </c>
      <c r="R13" s="139" t="str">
        <f>IF(C13="","",IF(VLOOKUP($C13,'Control Sample Data'!$C$3:$M$98,4,FALSE)=0,"",VLOOKUP($C13,'Control Sample Data'!$C$3:$M$98,4,FALSE)))</f>
        <v/>
      </c>
      <c r="S13" s="139" t="str">
        <f>IF(C13="","",IF(VLOOKUP($C13,'Control Sample Data'!$C$3:$M$98,5,FALSE)=0,"",VLOOKUP($C13,'Control Sample Data'!$C$3:$M$98,5,FALSE)))</f>
        <v/>
      </c>
      <c r="T13" s="139" t="str">
        <f>IF(C13="","",IF(VLOOKUP($C13,'Control Sample Data'!$C$3:$M$98,6,FALSE)=0,"",VLOOKUP($C13,'Control Sample Data'!$C$3:$M$98,6,FALSE)))</f>
        <v/>
      </c>
      <c r="U13" s="139" t="str">
        <f>IF(C13="","",IF(VLOOKUP($C13,'Control Sample Data'!$C$3:$M$98,7,FALSE)=0,"",VLOOKUP($C13,'Control Sample Data'!$C$3:$M$98,7,FALSE)))</f>
        <v/>
      </c>
      <c r="V13" s="139" t="str">
        <f>IF(C13="","",IF(VLOOKUP($C13,'Control Sample Data'!$C$3:$M$98,8,FALSE)=0,"",VLOOKUP($C13,'Control Sample Data'!$C$3:$M$98,8,FALSE)))</f>
        <v/>
      </c>
      <c r="W13" s="139" t="str">
        <f>IF(C13="","",IF(VLOOKUP($C13,'Control Sample Data'!$C$3:$M$98,9,FALSE)=0,"",VLOOKUP($C13,'Control Sample Data'!$C$3:$M$98,9,FALSE)))</f>
        <v/>
      </c>
      <c r="X13" s="139" t="str">
        <f>IF(C13="","",IF(VLOOKUP($C13,'Control Sample Data'!$C$3:$M$98,10,FALSE)=0,"",VLOOKUP($C13,'Control Sample Data'!$C$3:$M$98,10,FALSE)))</f>
        <v/>
      </c>
      <c r="Y13" s="139" t="str">
        <f>IF(C13="","",IF(VLOOKUP($C13,'Control Sample Data'!$C$3:$M$98,11,FALSE)=0,"",VLOOKUP($C13,'Control Sample Data'!$C$3:$M$98,11,FALSE)))</f>
        <v/>
      </c>
    </row>
    <row r="14" spans="1:25" ht="15" customHeight="1">
      <c r="A14" s="136"/>
      <c r="B14" s="137" t="str">
        <f>IF(C14="","",VLOOKUP(C14,'Gene Table'!B$3:E$98,2,FALSE))</f>
        <v/>
      </c>
      <c r="C14" s="138"/>
      <c r="D14" s="139" t="str">
        <f>IF(C14="","",IF(VLOOKUP($C14,'Test Sample Data'!$C$3:$M$98,2,FALSE)=0,"",VLOOKUP($C14,'Test Sample Data'!$C$3:$M$98,2,FALSE)))</f>
        <v/>
      </c>
      <c r="E14" s="139" t="str">
        <f>IF(C14="","",IF(VLOOKUP($C14,'Test Sample Data'!$C$3:$M$98,3,FALSE)=0,"",VLOOKUP($C14,'Test Sample Data'!$C$3:$M$98,3,FALSE)))</f>
        <v/>
      </c>
      <c r="F14" s="139" t="str">
        <f>IF(C14="","",IF(VLOOKUP($C14,'Test Sample Data'!$C$3:$M$98,4,FALSE)=0,"",VLOOKUP($C14,'Test Sample Data'!$C$3:$M$98,4,FALSE)))</f>
        <v/>
      </c>
      <c r="G14" s="139" t="str">
        <f>IF(C14="","",IF(VLOOKUP($C14,'Test Sample Data'!$C$3:$M$98,5,FALSE)=0,"",VLOOKUP($C14,'Test Sample Data'!$C$3:$M$98,5,FALSE)))</f>
        <v/>
      </c>
      <c r="H14" s="139" t="str">
        <f>IF(C14="","",IF(VLOOKUP($C14,'Test Sample Data'!$C$3:$M$98,6,FALSE)=0,"",VLOOKUP($C14,'Test Sample Data'!$C$3:$M$98,6,FALSE)))</f>
        <v/>
      </c>
      <c r="I14" s="139" t="str">
        <f>IF(C14="","",IF(VLOOKUP($C14,'Test Sample Data'!$C$3:$M$98,7,FALSE)=0,"",VLOOKUP($C14,'Test Sample Data'!$C$3:$M$98,7,FALSE)))</f>
        <v/>
      </c>
      <c r="J14" s="139" t="str">
        <f>IF(C14="","",IF(VLOOKUP($C14,'Test Sample Data'!$C$3:$M$98,8,FALSE)=0,"",VLOOKUP($C14,'Test Sample Data'!$C$3:$M$98,8,FALSE)))</f>
        <v/>
      </c>
      <c r="K14" s="139" t="str">
        <f>IF(C14="","",IF(VLOOKUP($C14,'Test Sample Data'!$C$3:$M$98,9,FALSE)=0,"",VLOOKUP($C14,'Test Sample Data'!$C$3:$M$98,9,FALSE)))</f>
        <v/>
      </c>
      <c r="L14" s="139" t="str">
        <f>IF(C14="","",IF(VLOOKUP($C14,'Test Sample Data'!$C$3:$M$98,10,FALSE)=0,"",VLOOKUP($C14,'Test Sample Data'!$C$3:$M$98,10,FALSE)))</f>
        <v/>
      </c>
      <c r="M14" s="139" t="str">
        <f>IF(C14="","",IF(VLOOKUP($C14,'Test Sample Data'!$C$3:$M$98,11,FALSE)=0,"",VLOOKUP($C14,'Test Sample Data'!$C$3:$M$98,11,FALSE)))</f>
        <v/>
      </c>
      <c r="N14" s="151" t="str">
        <f t="shared" si="0"/>
        <v/>
      </c>
      <c r="O14" s="30" t="str">
        <f>IF('Choose Housekeeping Genes'!C14=0,"",'Choose Housekeeping Genes'!C14)</f>
        <v/>
      </c>
      <c r="P14" s="139" t="str">
        <f>IF(C14="","",IF(VLOOKUP($C14,'Control Sample Data'!$C$3:$M$98,2,FALSE)=0,"",VLOOKUP($C14,'Control Sample Data'!$C$3:$M$98,2,FALSE)))</f>
        <v/>
      </c>
      <c r="Q14" s="139" t="str">
        <f>IF(C14="","",IF(VLOOKUP($C14,'Control Sample Data'!$C$3:$M$98,3,FALSE)=0,"",VLOOKUP($C14,'Control Sample Data'!$C$3:$M$98,3,FALSE)))</f>
        <v/>
      </c>
      <c r="R14" s="139" t="str">
        <f>IF(C14="","",IF(VLOOKUP($C14,'Control Sample Data'!$C$3:$M$98,4,FALSE)=0,"",VLOOKUP($C14,'Control Sample Data'!$C$3:$M$98,4,FALSE)))</f>
        <v/>
      </c>
      <c r="S14" s="139" t="str">
        <f>IF(C14="","",IF(VLOOKUP($C14,'Control Sample Data'!$C$3:$M$98,5,FALSE)=0,"",VLOOKUP($C14,'Control Sample Data'!$C$3:$M$98,5,FALSE)))</f>
        <v/>
      </c>
      <c r="T14" s="139" t="str">
        <f>IF(C14="","",IF(VLOOKUP($C14,'Control Sample Data'!$C$3:$M$98,6,FALSE)=0,"",VLOOKUP($C14,'Control Sample Data'!$C$3:$M$98,6,FALSE)))</f>
        <v/>
      </c>
      <c r="U14" s="139" t="str">
        <f>IF(C14="","",IF(VLOOKUP($C14,'Control Sample Data'!$C$3:$M$98,7,FALSE)=0,"",VLOOKUP($C14,'Control Sample Data'!$C$3:$M$98,7,FALSE)))</f>
        <v/>
      </c>
      <c r="V14" s="139" t="str">
        <f>IF(C14="","",IF(VLOOKUP($C14,'Control Sample Data'!$C$3:$M$98,8,FALSE)=0,"",VLOOKUP($C14,'Control Sample Data'!$C$3:$M$98,8,FALSE)))</f>
        <v/>
      </c>
      <c r="W14" s="139" t="str">
        <f>IF(C14="","",IF(VLOOKUP($C14,'Control Sample Data'!$C$3:$M$98,9,FALSE)=0,"",VLOOKUP($C14,'Control Sample Data'!$C$3:$M$98,9,FALSE)))</f>
        <v/>
      </c>
      <c r="X14" s="139" t="str">
        <f>IF(C14="","",IF(VLOOKUP($C14,'Control Sample Data'!$C$3:$M$98,10,FALSE)=0,"",VLOOKUP($C14,'Control Sample Data'!$C$3:$M$98,10,FALSE)))</f>
        <v/>
      </c>
      <c r="Y14" s="139" t="str">
        <f>IF(C14="","",IF(VLOOKUP($C14,'Control Sample Data'!$C$3:$M$98,11,FALSE)=0,"",VLOOKUP($C14,'Control Sample Data'!$C$3:$M$98,11,FALSE)))</f>
        <v/>
      </c>
    </row>
    <row r="15" spans="1:25" ht="15" customHeight="1">
      <c r="A15" s="136"/>
      <c r="B15" s="137" t="str">
        <f>IF(C15="","",VLOOKUP(C15,'Gene Table'!B$3:E$98,2,FALSE))</f>
        <v/>
      </c>
      <c r="C15" s="138"/>
      <c r="D15" s="139" t="str">
        <f>IF(C15="","",IF(VLOOKUP($C15,'Test Sample Data'!$C$3:$M$98,2,FALSE)=0,"",VLOOKUP($C15,'Test Sample Data'!$C$3:$M$98,2,FALSE)))</f>
        <v/>
      </c>
      <c r="E15" s="139" t="str">
        <f>IF(C15="","",IF(VLOOKUP($C15,'Test Sample Data'!$C$3:$M$98,3,FALSE)=0,"",VLOOKUP($C15,'Test Sample Data'!$C$3:$M$98,3,FALSE)))</f>
        <v/>
      </c>
      <c r="F15" s="139" t="str">
        <f>IF(C15="","",IF(VLOOKUP($C15,'Test Sample Data'!$C$3:$M$98,4,FALSE)=0,"",VLOOKUP($C15,'Test Sample Data'!$C$3:$M$98,4,FALSE)))</f>
        <v/>
      </c>
      <c r="G15" s="139" t="str">
        <f>IF(C15="","",IF(VLOOKUP($C15,'Test Sample Data'!$C$3:$M$98,5,FALSE)=0,"",VLOOKUP($C15,'Test Sample Data'!$C$3:$M$98,5,FALSE)))</f>
        <v/>
      </c>
      <c r="H15" s="139" t="str">
        <f>IF(C15="","",IF(VLOOKUP($C15,'Test Sample Data'!$C$3:$M$98,6,FALSE)=0,"",VLOOKUP($C15,'Test Sample Data'!$C$3:$M$98,6,FALSE)))</f>
        <v/>
      </c>
      <c r="I15" s="139" t="str">
        <f>IF(C15="","",IF(VLOOKUP($C15,'Test Sample Data'!$C$3:$M$98,7,FALSE)=0,"",VLOOKUP($C15,'Test Sample Data'!$C$3:$M$98,7,FALSE)))</f>
        <v/>
      </c>
      <c r="J15" s="139" t="str">
        <f>IF(C15="","",IF(VLOOKUP($C15,'Test Sample Data'!$C$3:$M$98,8,FALSE)=0,"",VLOOKUP($C15,'Test Sample Data'!$C$3:$M$98,8,FALSE)))</f>
        <v/>
      </c>
      <c r="K15" s="139" t="str">
        <f>IF(C15="","",IF(VLOOKUP($C15,'Test Sample Data'!$C$3:$M$98,9,FALSE)=0,"",VLOOKUP($C15,'Test Sample Data'!$C$3:$M$98,9,FALSE)))</f>
        <v/>
      </c>
      <c r="L15" s="139" t="str">
        <f>IF(C15="","",IF(VLOOKUP($C15,'Test Sample Data'!$C$3:$M$98,10,FALSE)=0,"",VLOOKUP($C15,'Test Sample Data'!$C$3:$M$98,10,FALSE)))</f>
        <v/>
      </c>
      <c r="M15" s="139" t="str">
        <f>IF(C15="","",IF(VLOOKUP($C15,'Test Sample Data'!$C$3:$M$98,11,FALSE)=0,"",VLOOKUP($C15,'Test Sample Data'!$C$3:$M$98,11,FALSE)))</f>
        <v/>
      </c>
      <c r="N15" s="151" t="str">
        <f t="shared" si="0"/>
        <v/>
      </c>
      <c r="O15" s="30" t="str">
        <f>IF('Choose Housekeeping Genes'!C15=0,"",'Choose Housekeeping Genes'!C15)</f>
        <v/>
      </c>
      <c r="P15" s="139" t="str">
        <f>IF(C15="","",IF(VLOOKUP($C15,'Control Sample Data'!$C$3:$M$98,2,FALSE)=0,"",VLOOKUP($C15,'Control Sample Data'!$C$3:$M$98,2,FALSE)))</f>
        <v/>
      </c>
      <c r="Q15" s="139" t="str">
        <f>IF(C15="","",IF(VLOOKUP($C15,'Control Sample Data'!$C$3:$M$98,3,FALSE)=0,"",VLOOKUP($C15,'Control Sample Data'!$C$3:$M$98,3,FALSE)))</f>
        <v/>
      </c>
      <c r="R15" s="139" t="str">
        <f>IF(C15="","",IF(VLOOKUP($C15,'Control Sample Data'!$C$3:$M$98,4,FALSE)=0,"",VLOOKUP($C15,'Control Sample Data'!$C$3:$M$98,4,FALSE)))</f>
        <v/>
      </c>
      <c r="S15" s="139" t="str">
        <f>IF(C15="","",IF(VLOOKUP($C15,'Control Sample Data'!$C$3:$M$98,5,FALSE)=0,"",VLOOKUP($C15,'Control Sample Data'!$C$3:$M$98,5,FALSE)))</f>
        <v/>
      </c>
      <c r="T15" s="139" t="str">
        <f>IF(C15="","",IF(VLOOKUP($C15,'Control Sample Data'!$C$3:$M$98,6,FALSE)=0,"",VLOOKUP($C15,'Control Sample Data'!$C$3:$M$98,6,FALSE)))</f>
        <v/>
      </c>
      <c r="U15" s="139" t="str">
        <f>IF(C15="","",IF(VLOOKUP($C15,'Control Sample Data'!$C$3:$M$98,7,FALSE)=0,"",VLOOKUP($C15,'Control Sample Data'!$C$3:$M$98,7,FALSE)))</f>
        <v/>
      </c>
      <c r="V15" s="139" t="str">
        <f>IF(C15="","",IF(VLOOKUP($C15,'Control Sample Data'!$C$3:$M$98,8,FALSE)=0,"",VLOOKUP($C15,'Control Sample Data'!$C$3:$M$98,8,FALSE)))</f>
        <v/>
      </c>
      <c r="W15" s="139" t="str">
        <f>IF(C15="","",IF(VLOOKUP($C15,'Control Sample Data'!$C$3:$M$98,9,FALSE)=0,"",VLOOKUP($C15,'Control Sample Data'!$C$3:$M$98,9,FALSE)))</f>
        <v/>
      </c>
      <c r="X15" s="139" t="str">
        <f>IF(C15="","",IF(VLOOKUP($C15,'Control Sample Data'!$C$3:$M$98,10,FALSE)=0,"",VLOOKUP($C15,'Control Sample Data'!$C$3:$M$98,10,FALSE)))</f>
        <v/>
      </c>
      <c r="Y15" s="139" t="str">
        <f>IF(C15="","",IF(VLOOKUP($C15,'Control Sample Data'!$C$3:$M$98,11,FALSE)=0,"",VLOOKUP($C15,'Control Sample Data'!$C$3:$M$98,11,FALSE)))</f>
        <v/>
      </c>
    </row>
    <row r="16" spans="1:25" ht="15" customHeight="1">
      <c r="A16" s="136"/>
      <c r="B16" s="137" t="str">
        <f>IF(C16="","",VLOOKUP(C16,'Gene Table'!B$3:E$98,2,FALSE))</f>
        <v/>
      </c>
      <c r="C16" s="138"/>
      <c r="D16" s="139" t="str">
        <f>IF(C16="","",IF(VLOOKUP($C16,'Test Sample Data'!$C$3:$M$98,2,FALSE)=0,"",VLOOKUP($C16,'Test Sample Data'!$C$3:$M$98,2,FALSE)))</f>
        <v/>
      </c>
      <c r="E16" s="139" t="str">
        <f>IF(C16="","",IF(VLOOKUP($C16,'Test Sample Data'!$C$3:$M$98,3,FALSE)=0,"",VLOOKUP($C16,'Test Sample Data'!$C$3:$M$98,3,FALSE)))</f>
        <v/>
      </c>
      <c r="F16" s="139" t="str">
        <f>IF(C16="","",IF(VLOOKUP($C16,'Test Sample Data'!$C$3:$M$98,4,FALSE)=0,"",VLOOKUP($C16,'Test Sample Data'!$C$3:$M$98,4,FALSE)))</f>
        <v/>
      </c>
      <c r="G16" s="139" t="str">
        <f>IF(C16="","",IF(VLOOKUP($C16,'Test Sample Data'!$C$3:$M$98,5,FALSE)=0,"",VLOOKUP($C16,'Test Sample Data'!$C$3:$M$98,5,FALSE)))</f>
        <v/>
      </c>
      <c r="H16" s="139" t="str">
        <f>IF(C16="","",IF(VLOOKUP($C16,'Test Sample Data'!$C$3:$M$98,6,FALSE)=0,"",VLOOKUP($C16,'Test Sample Data'!$C$3:$M$98,6,FALSE)))</f>
        <v/>
      </c>
      <c r="I16" s="139" t="str">
        <f>IF(C16="","",IF(VLOOKUP($C16,'Test Sample Data'!$C$3:$M$98,7,FALSE)=0,"",VLOOKUP($C16,'Test Sample Data'!$C$3:$M$98,7,FALSE)))</f>
        <v/>
      </c>
      <c r="J16" s="139" t="str">
        <f>IF(C16="","",IF(VLOOKUP($C16,'Test Sample Data'!$C$3:$M$98,8,FALSE)=0,"",VLOOKUP($C16,'Test Sample Data'!$C$3:$M$98,8,FALSE)))</f>
        <v/>
      </c>
      <c r="K16" s="139" t="str">
        <f>IF(C16="","",IF(VLOOKUP($C16,'Test Sample Data'!$C$3:$M$98,9,FALSE)=0,"",VLOOKUP($C16,'Test Sample Data'!$C$3:$M$98,9,FALSE)))</f>
        <v/>
      </c>
      <c r="L16" s="139" t="str">
        <f>IF(C16="","",IF(VLOOKUP($C16,'Test Sample Data'!$C$3:$M$98,10,FALSE)=0,"",VLOOKUP($C16,'Test Sample Data'!$C$3:$M$98,10,FALSE)))</f>
        <v/>
      </c>
      <c r="M16" s="139" t="str">
        <f>IF(C16="","",IF(VLOOKUP($C16,'Test Sample Data'!$C$3:$M$98,11,FALSE)=0,"",VLOOKUP($C16,'Test Sample Data'!$C$3:$M$98,11,FALSE)))</f>
        <v/>
      </c>
      <c r="N16" s="151" t="str">
        <f t="shared" si="0"/>
        <v/>
      </c>
      <c r="O16" s="30" t="str">
        <f>IF('Choose Housekeeping Genes'!C16=0,"",'Choose Housekeeping Genes'!C16)</f>
        <v/>
      </c>
      <c r="P16" s="139" t="str">
        <f>IF(C16="","",IF(VLOOKUP($C16,'Control Sample Data'!$C$3:$M$98,2,FALSE)=0,"",VLOOKUP($C16,'Control Sample Data'!$C$3:$M$98,2,FALSE)))</f>
        <v/>
      </c>
      <c r="Q16" s="139" t="str">
        <f>IF(C16="","",IF(VLOOKUP($C16,'Control Sample Data'!$C$3:$M$98,3,FALSE)=0,"",VLOOKUP($C16,'Control Sample Data'!$C$3:$M$98,3,FALSE)))</f>
        <v/>
      </c>
      <c r="R16" s="139" t="str">
        <f>IF(C16="","",IF(VLOOKUP($C16,'Control Sample Data'!$C$3:$M$98,4,FALSE)=0,"",VLOOKUP($C16,'Control Sample Data'!$C$3:$M$98,4,FALSE)))</f>
        <v/>
      </c>
      <c r="S16" s="139" t="str">
        <f>IF(C16="","",IF(VLOOKUP($C16,'Control Sample Data'!$C$3:$M$98,5,FALSE)=0,"",VLOOKUP($C16,'Control Sample Data'!$C$3:$M$98,5,FALSE)))</f>
        <v/>
      </c>
      <c r="T16" s="139" t="str">
        <f>IF(C16="","",IF(VLOOKUP($C16,'Control Sample Data'!$C$3:$M$98,6,FALSE)=0,"",VLOOKUP($C16,'Control Sample Data'!$C$3:$M$98,6,FALSE)))</f>
        <v/>
      </c>
      <c r="U16" s="139" t="str">
        <f>IF(C16="","",IF(VLOOKUP($C16,'Control Sample Data'!$C$3:$M$98,7,FALSE)=0,"",VLOOKUP($C16,'Control Sample Data'!$C$3:$M$98,7,FALSE)))</f>
        <v/>
      </c>
      <c r="V16" s="139" t="str">
        <f>IF(C16="","",IF(VLOOKUP($C16,'Control Sample Data'!$C$3:$M$98,8,FALSE)=0,"",VLOOKUP($C16,'Control Sample Data'!$C$3:$M$98,8,FALSE)))</f>
        <v/>
      </c>
      <c r="W16" s="139" t="str">
        <f>IF(C16="","",IF(VLOOKUP($C16,'Control Sample Data'!$C$3:$M$98,9,FALSE)=0,"",VLOOKUP($C16,'Control Sample Data'!$C$3:$M$98,9,FALSE)))</f>
        <v/>
      </c>
      <c r="X16" s="139" t="str">
        <f>IF(C16="","",IF(VLOOKUP($C16,'Control Sample Data'!$C$3:$M$98,10,FALSE)=0,"",VLOOKUP($C16,'Control Sample Data'!$C$3:$M$98,10,FALSE)))</f>
        <v/>
      </c>
      <c r="Y16" s="139" t="str">
        <f>IF(C16="","",IF(VLOOKUP($C16,'Control Sample Data'!$C$3:$M$98,11,FALSE)=0,"",VLOOKUP($C16,'Control Sample Data'!$C$3:$M$98,11,FALSE)))</f>
        <v/>
      </c>
    </row>
    <row r="17" spans="1:25" ht="15" customHeight="1">
      <c r="A17" s="136"/>
      <c r="B17" s="137" t="str">
        <f>IF(C17="","",VLOOKUP(C17,'Gene Table'!B$3:E$98,2,FALSE))</f>
        <v/>
      </c>
      <c r="C17" s="138"/>
      <c r="D17" s="139" t="str">
        <f>IF(C17="","",IF(VLOOKUP($C17,'Test Sample Data'!$C$3:$M$98,2,FALSE)=0,"",VLOOKUP($C17,'Test Sample Data'!$C$3:$M$98,2,FALSE)))</f>
        <v/>
      </c>
      <c r="E17" s="139" t="str">
        <f>IF(C17="","",IF(VLOOKUP($C17,'Test Sample Data'!$C$3:$M$98,3,FALSE)=0,"",VLOOKUP($C17,'Test Sample Data'!$C$3:$M$98,3,FALSE)))</f>
        <v/>
      </c>
      <c r="F17" s="139" t="str">
        <f>IF(C17="","",IF(VLOOKUP($C17,'Test Sample Data'!$C$3:$M$98,4,FALSE)=0,"",VLOOKUP($C17,'Test Sample Data'!$C$3:$M$98,4,FALSE)))</f>
        <v/>
      </c>
      <c r="G17" s="139" t="str">
        <f>IF(C17="","",IF(VLOOKUP($C17,'Test Sample Data'!$C$3:$M$98,5,FALSE)=0,"",VLOOKUP($C17,'Test Sample Data'!$C$3:$M$98,5,FALSE)))</f>
        <v/>
      </c>
      <c r="H17" s="139" t="str">
        <f>IF(C17="","",IF(VLOOKUP($C17,'Test Sample Data'!$C$3:$M$98,6,FALSE)=0,"",VLOOKUP($C17,'Test Sample Data'!$C$3:$M$98,6,FALSE)))</f>
        <v/>
      </c>
      <c r="I17" s="139" t="str">
        <f>IF(C17="","",IF(VLOOKUP($C17,'Test Sample Data'!$C$3:$M$98,7,FALSE)=0,"",VLOOKUP($C17,'Test Sample Data'!$C$3:$M$98,7,FALSE)))</f>
        <v/>
      </c>
      <c r="J17" s="139" t="str">
        <f>IF(C17="","",IF(VLOOKUP($C17,'Test Sample Data'!$C$3:$M$98,8,FALSE)=0,"",VLOOKUP($C17,'Test Sample Data'!$C$3:$M$98,8,FALSE)))</f>
        <v/>
      </c>
      <c r="K17" s="139" t="str">
        <f>IF(C17="","",IF(VLOOKUP($C17,'Test Sample Data'!$C$3:$M$98,9,FALSE)=0,"",VLOOKUP($C17,'Test Sample Data'!$C$3:$M$98,9,FALSE)))</f>
        <v/>
      </c>
      <c r="L17" s="139" t="str">
        <f>IF(C17="","",IF(VLOOKUP($C17,'Test Sample Data'!$C$3:$M$98,10,FALSE)=0,"",VLOOKUP($C17,'Test Sample Data'!$C$3:$M$98,10,FALSE)))</f>
        <v/>
      </c>
      <c r="M17" s="139" t="str">
        <f>IF(C17="","",IF(VLOOKUP($C17,'Test Sample Data'!$C$3:$M$98,11,FALSE)=0,"",VLOOKUP($C17,'Test Sample Data'!$C$3:$M$98,11,FALSE)))</f>
        <v/>
      </c>
      <c r="N17" s="151" t="str">
        <f t="shared" si="0"/>
        <v/>
      </c>
      <c r="O17" s="30" t="str">
        <f>IF('Choose Housekeeping Genes'!C17=0,"",'Choose Housekeeping Genes'!C17)</f>
        <v/>
      </c>
      <c r="P17" s="139" t="str">
        <f>IF(C17="","",IF(VLOOKUP($C17,'Control Sample Data'!$C$3:$M$98,2,FALSE)=0,"",VLOOKUP($C17,'Control Sample Data'!$C$3:$M$98,2,FALSE)))</f>
        <v/>
      </c>
      <c r="Q17" s="139" t="str">
        <f>IF(C17="","",IF(VLOOKUP($C17,'Control Sample Data'!$C$3:$M$98,3,FALSE)=0,"",VLOOKUP($C17,'Control Sample Data'!$C$3:$M$98,3,FALSE)))</f>
        <v/>
      </c>
      <c r="R17" s="139" t="str">
        <f>IF(C17="","",IF(VLOOKUP($C17,'Control Sample Data'!$C$3:$M$98,4,FALSE)=0,"",VLOOKUP($C17,'Control Sample Data'!$C$3:$M$98,4,FALSE)))</f>
        <v/>
      </c>
      <c r="S17" s="139" t="str">
        <f>IF(C17="","",IF(VLOOKUP($C17,'Control Sample Data'!$C$3:$M$98,5,FALSE)=0,"",VLOOKUP($C17,'Control Sample Data'!$C$3:$M$98,5,FALSE)))</f>
        <v/>
      </c>
      <c r="T17" s="139" t="str">
        <f>IF(C17="","",IF(VLOOKUP($C17,'Control Sample Data'!$C$3:$M$98,6,FALSE)=0,"",VLOOKUP($C17,'Control Sample Data'!$C$3:$M$98,6,FALSE)))</f>
        <v/>
      </c>
      <c r="U17" s="139" t="str">
        <f>IF(C17="","",IF(VLOOKUP($C17,'Control Sample Data'!$C$3:$M$98,7,FALSE)=0,"",VLOOKUP($C17,'Control Sample Data'!$C$3:$M$98,7,FALSE)))</f>
        <v/>
      </c>
      <c r="V17" s="139" t="str">
        <f>IF(C17="","",IF(VLOOKUP($C17,'Control Sample Data'!$C$3:$M$98,8,FALSE)=0,"",VLOOKUP($C17,'Control Sample Data'!$C$3:$M$98,8,FALSE)))</f>
        <v/>
      </c>
      <c r="W17" s="139" t="str">
        <f>IF(C17="","",IF(VLOOKUP($C17,'Control Sample Data'!$C$3:$M$98,9,FALSE)=0,"",VLOOKUP($C17,'Control Sample Data'!$C$3:$M$98,9,FALSE)))</f>
        <v/>
      </c>
      <c r="X17" s="139" t="str">
        <f>IF(C17="","",IF(VLOOKUP($C17,'Control Sample Data'!$C$3:$M$98,10,FALSE)=0,"",VLOOKUP($C17,'Control Sample Data'!$C$3:$M$98,10,FALSE)))</f>
        <v/>
      </c>
      <c r="Y17" s="139" t="str">
        <f>IF(C17="","",IF(VLOOKUP($C17,'Control Sample Data'!$C$3:$M$98,11,FALSE)=0,"",VLOOKUP($C17,'Control Sample Data'!$C$3:$M$98,11,FALSE)))</f>
        <v/>
      </c>
    </row>
    <row r="18" spans="1:25" ht="15" customHeight="1">
      <c r="A18" s="136"/>
      <c r="B18" s="137" t="str">
        <f>IF(C18="","",VLOOKUP(C18,'Gene Table'!B$3:E$98,2,FALSE))</f>
        <v/>
      </c>
      <c r="C18" s="138"/>
      <c r="D18" s="139" t="str">
        <f>IF(C18="","",IF(VLOOKUP($C18,'Test Sample Data'!$C$3:$M$98,2,FALSE)=0,"",VLOOKUP($C18,'Test Sample Data'!$C$3:$M$98,2,FALSE)))</f>
        <v/>
      </c>
      <c r="E18" s="139" t="str">
        <f>IF(C18="","",IF(VLOOKUP($C18,'Test Sample Data'!$C$3:$M$98,3,FALSE)=0,"",VLOOKUP($C18,'Test Sample Data'!$C$3:$M$98,3,FALSE)))</f>
        <v/>
      </c>
      <c r="F18" s="139" t="str">
        <f>IF(C18="","",IF(VLOOKUP($C18,'Test Sample Data'!$C$3:$M$98,4,FALSE)=0,"",VLOOKUP($C18,'Test Sample Data'!$C$3:$M$98,4,FALSE)))</f>
        <v/>
      </c>
      <c r="G18" s="139" t="str">
        <f>IF(C18="","",IF(VLOOKUP($C18,'Test Sample Data'!$C$3:$M$98,5,FALSE)=0,"",VLOOKUP($C18,'Test Sample Data'!$C$3:$M$98,5,FALSE)))</f>
        <v/>
      </c>
      <c r="H18" s="139" t="str">
        <f>IF(C18="","",IF(VLOOKUP($C18,'Test Sample Data'!$C$3:$M$98,6,FALSE)=0,"",VLOOKUP($C18,'Test Sample Data'!$C$3:$M$98,6,FALSE)))</f>
        <v/>
      </c>
      <c r="I18" s="139" t="str">
        <f>IF(C18="","",IF(VLOOKUP($C18,'Test Sample Data'!$C$3:$M$98,7,FALSE)=0,"",VLOOKUP($C18,'Test Sample Data'!$C$3:$M$98,7,FALSE)))</f>
        <v/>
      </c>
      <c r="J18" s="139" t="str">
        <f>IF(C18="","",IF(VLOOKUP($C18,'Test Sample Data'!$C$3:$M$98,8,FALSE)=0,"",VLOOKUP($C18,'Test Sample Data'!$C$3:$M$98,8,FALSE)))</f>
        <v/>
      </c>
      <c r="K18" s="139" t="str">
        <f>IF(C18="","",IF(VLOOKUP($C18,'Test Sample Data'!$C$3:$M$98,9,FALSE)=0,"",VLOOKUP($C18,'Test Sample Data'!$C$3:$M$98,9,FALSE)))</f>
        <v/>
      </c>
      <c r="L18" s="139" t="str">
        <f>IF(C18="","",IF(VLOOKUP($C18,'Test Sample Data'!$C$3:$M$98,10,FALSE)=0,"",VLOOKUP($C18,'Test Sample Data'!$C$3:$M$98,10,FALSE)))</f>
        <v/>
      </c>
      <c r="M18" s="139" t="str">
        <f>IF(C18="","",IF(VLOOKUP($C18,'Test Sample Data'!$C$3:$M$98,11,FALSE)=0,"",VLOOKUP($C18,'Test Sample Data'!$C$3:$M$98,11,FALSE)))</f>
        <v/>
      </c>
      <c r="N18" s="151" t="str">
        <f t="shared" si="0"/>
        <v/>
      </c>
      <c r="O18" s="30" t="str">
        <f>IF('Choose Housekeeping Genes'!C18=0,"",'Choose Housekeeping Genes'!C18)</f>
        <v/>
      </c>
      <c r="P18" s="139" t="str">
        <f>IF(C18="","",IF(VLOOKUP($C18,'Control Sample Data'!$C$3:$M$98,2,FALSE)=0,"",VLOOKUP($C18,'Control Sample Data'!$C$3:$M$98,2,FALSE)))</f>
        <v/>
      </c>
      <c r="Q18" s="139" t="str">
        <f>IF(C18="","",IF(VLOOKUP($C18,'Control Sample Data'!$C$3:$M$98,3,FALSE)=0,"",VLOOKUP($C18,'Control Sample Data'!$C$3:$M$98,3,FALSE)))</f>
        <v/>
      </c>
      <c r="R18" s="139" t="str">
        <f>IF(C18="","",IF(VLOOKUP($C18,'Control Sample Data'!$C$3:$M$98,4,FALSE)=0,"",VLOOKUP($C18,'Control Sample Data'!$C$3:$M$98,4,FALSE)))</f>
        <v/>
      </c>
      <c r="S18" s="139" t="str">
        <f>IF(C18="","",IF(VLOOKUP($C18,'Control Sample Data'!$C$3:$M$98,5,FALSE)=0,"",VLOOKUP($C18,'Control Sample Data'!$C$3:$M$98,5,FALSE)))</f>
        <v/>
      </c>
      <c r="T18" s="139" t="str">
        <f>IF(C18="","",IF(VLOOKUP($C18,'Control Sample Data'!$C$3:$M$98,6,FALSE)=0,"",VLOOKUP($C18,'Control Sample Data'!$C$3:$M$98,6,FALSE)))</f>
        <v/>
      </c>
      <c r="U18" s="139" t="str">
        <f>IF(C18="","",IF(VLOOKUP($C18,'Control Sample Data'!$C$3:$M$98,7,FALSE)=0,"",VLOOKUP($C18,'Control Sample Data'!$C$3:$M$98,7,FALSE)))</f>
        <v/>
      </c>
      <c r="V18" s="139" t="str">
        <f>IF(C18="","",IF(VLOOKUP($C18,'Control Sample Data'!$C$3:$M$98,8,FALSE)=0,"",VLOOKUP($C18,'Control Sample Data'!$C$3:$M$98,8,FALSE)))</f>
        <v/>
      </c>
      <c r="W18" s="139" t="str">
        <f>IF(C18="","",IF(VLOOKUP($C18,'Control Sample Data'!$C$3:$M$98,9,FALSE)=0,"",VLOOKUP($C18,'Control Sample Data'!$C$3:$M$98,9,FALSE)))</f>
        <v/>
      </c>
      <c r="X18" s="139" t="str">
        <f>IF(C18="","",IF(VLOOKUP($C18,'Control Sample Data'!$C$3:$M$98,10,FALSE)=0,"",VLOOKUP($C18,'Control Sample Data'!$C$3:$M$98,10,FALSE)))</f>
        <v/>
      </c>
      <c r="Y18" s="139" t="str">
        <f>IF(C18="","",IF(VLOOKUP($C18,'Control Sample Data'!$C$3:$M$98,11,FALSE)=0,"",VLOOKUP($C18,'Control Sample Data'!$C$3:$M$98,11,FALSE)))</f>
        <v/>
      </c>
    </row>
    <row r="19" spans="1:25" ht="15" customHeight="1">
      <c r="A19" s="136"/>
      <c r="B19" s="137" t="str">
        <f>IF(C19="","",VLOOKUP(C19,'Gene Table'!B$3:E$98,2,FALSE))</f>
        <v/>
      </c>
      <c r="C19" s="138"/>
      <c r="D19" s="139" t="str">
        <f>IF(C19="","",IF(VLOOKUP($C19,'Test Sample Data'!$C$3:$M$98,2,FALSE)=0,"",VLOOKUP($C19,'Test Sample Data'!$C$3:$M$98,2,FALSE)))</f>
        <v/>
      </c>
      <c r="E19" s="139" t="str">
        <f>IF(C19="","",IF(VLOOKUP($C19,'Test Sample Data'!$C$3:$M$98,3,FALSE)=0,"",VLOOKUP($C19,'Test Sample Data'!$C$3:$M$98,3,FALSE)))</f>
        <v/>
      </c>
      <c r="F19" s="139" t="str">
        <f>IF(C19="","",IF(VLOOKUP($C19,'Test Sample Data'!$C$3:$M$98,4,FALSE)=0,"",VLOOKUP($C19,'Test Sample Data'!$C$3:$M$98,4,FALSE)))</f>
        <v/>
      </c>
      <c r="G19" s="139" t="str">
        <f>IF(C19="","",IF(VLOOKUP($C19,'Test Sample Data'!$C$3:$M$98,5,FALSE)=0,"",VLOOKUP($C19,'Test Sample Data'!$C$3:$M$98,5,FALSE)))</f>
        <v/>
      </c>
      <c r="H19" s="139" t="str">
        <f>IF(C19="","",IF(VLOOKUP($C19,'Test Sample Data'!$C$3:$M$98,6,FALSE)=0,"",VLOOKUP($C19,'Test Sample Data'!$C$3:$M$98,6,FALSE)))</f>
        <v/>
      </c>
      <c r="I19" s="139" t="str">
        <f>IF(C19="","",IF(VLOOKUP($C19,'Test Sample Data'!$C$3:$M$98,7,FALSE)=0,"",VLOOKUP($C19,'Test Sample Data'!$C$3:$M$98,7,FALSE)))</f>
        <v/>
      </c>
      <c r="J19" s="139" t="str">
        <f>IF(C19="","",IF(VLOOKUP($C19,'Test Sample Data'!$C$3:$M$98,8,FALSE)=0,"",VLOOKUP($C19,'Test Sample Data'!$C$3:$M$98,8,FALSE)))</f>
        <v/>
      </c>
      <c r="K19" s="139" t="str">
        <f>IF(C19="","",IF(VLOOKUP($C19,'Test Sample Data'!$C$3:$M$98,9,FALSE)=0,"",VLOOKUP($C19,'Test Sample Data'!$C$3:$M$98,9,FALSE)))</f>
        <v/>
      </c>
      <c r="L19" s="139" t="str">
        <f>IF(C19="","",IF(VLOOKUP($C19,'Test Sample Data'!$C$3:$M$98,10,FALSE)=0,"",VLOOKUP($C19,'Test Sample Data'!$C$3:$M$98,10,FALSE)))</f>
        <v/>
      </c>
      <c r="M19" s="139" t="str">
        <f>IF(C19="","",IF(VLOOKUP($C19,'Test Sample Data'!$C$3:$M$98,11,FALSE)=0,"",VLOOKUP($C19,'Test Sample Data'!$C$3:$M$98,11,FALSE)))</f>
        <v/>
      </c>
      <c r="N19" s="151" t="str">
        <f t="shared" si="0"/>
        <v/>
      </c>
      <c r="O19" s="30" t="str">
        <f>IF('Choose Housekeeping Genes'!C19=0,"",'Choose Housekeeping Genes'!C19)</f>
        <v/>
      </c>
      <c r="P19" s="139" t="str">
        <f>IF(C19="","",IF(VLOOKUP($C19,'Control Sample Data'!$C$3:$M$98,2,FALSE)=0,"",VLOOKUP($C19,'Control Sample Data'!$C$3:$M$98,2,FALSE)))</f>
        <v/>
      </c>
      <c r="Q19" s="139" t="str">
        <f>IF(C19="","",IF(VLOOKUP($C19,'Control Sample Data'!$C$3:$M$98,3,FALSE)=0,"",VLOOKUP($C19,'Control Sample Data'!$C$3:$M$98,3,FALSE)))</f>
        <v/>
      </c>
      <c r="R19" s="139" t="str">
        <f>IF(C19="","",IF(VLOOKUP($C19,'Control Sample Data'!$C$3:$M$98,4,FALSE)=0,"",VLOOKUP($C19,'Control Sample Data'!$C$3:$M$98,4,FALSE)))</f>
        <v/>
      </c>
      <c r="S19" s="139" t="str">
        <f>IF(C19="","",IF(VLOOKUP($C19,'Control Sample Data'!$C$3:$M$98,5,FALSE)=0,"",VLOOKUP($C19,'Control Sample Data'!$C$3:$M$98,5,FALSE)))</f>
        <v/>
      </c>
      <c r="T19" s="139" t="str">
        <f>IF(C19="","",IF(VLOOKUP($C19,'Control Sample Data'!$C$3:$M$98,6,FALSE)=0,"",VLOOKUP($C19,'Control Sample Data'!$C$3:$M$98,6,FALSE)))</f>
        <v/>
      </c>
      <c r="U19" s="139" t="str">
        <f>IF(C19="","",IF(VLOOKUP($C19,'Control Sample Data'!$C$3:$M$98,7,FALSE)=0,"",VLOOKUP($C19,'Control Sample Data'!$C$3:$M$98,7,FALSE)))</f>
        <v/>
      </c>
      <c r="V19" s="139" t="str">
        <f>IF(C19="","",IF(VLOOKUP($C19,'Control Sample Data'!$C$3:$M$98,8,FALSE)=0,"",VLOOKUP($C19,'Control Sample Data'!$C$3:$M$98,8,FALSE)))</f>
        <v/>
      </c>
      <c r="W19" s="139" t="str">
        <f>IF(C19="","",IF(VLOOKUP($C19,'Control Sample Data'!$C$3:$M$98,9,FALSE)=0,"",VLOOKUP($C19,'Control Sample Data'!$C$3:$M$98,9,FALSE)))</f>
        <v/>
      </c>
      <c r="X19" s="139" t="str">
        <f>IF(C19="","",IF(VLOOKUP($C19,'Control Sample Data'!$C$3:$M$98,10,FALSE)=0,"",VLOOKUP($C19,'Control Sample Data'!$C$3:$M$98,10,FALSE)))</f>
        <v/>
      </c>
      <c r="Y19" s="139" t="str">
        <f>IF(C19="","",IF(VLOOKUP($C19,'Control Sample Data'!$C$3:$M$98,11,FALSE)=0,"",VLOOKUP($C19,'Control Sample Data'!$C$3:$M$98,11,FALSE)))</f>
        <v/>
      </c>
    </row>
    <row r="20" spans="1:25" ht="15" customHeight="1">
      <c r="A20" s="136"/>
      <c r="B20" s="137" t="str">
        <f>IF(C20="","",VLOOKUP(C20,'Gene Table'!B$3:E$98,2,FALSE))</f>
        <v/>
      </c>
      <c r="C20" s="138"/>
      <c r="D20" s="139" t="str">
        <f>IF(C20="","",IF(VLOOKUP($C20,'Test Sample Data'!$C$3:$M$98,2,FALSE)=0,"",VLOOKUP($C20,'Test Sample Data'!$C$3:$M$98,2,FALSE)))</f>
        <v/>
      </c>
      <c r="E20" s="139" t="str">
        <f>IF(C20="","",IF(VLOOKUP($C20,'Test Sample Data'!$C$3:$M$98,3,FALSE)=0,"",VLOOKUP($C20,'Test Sample Data'!$C$3:$M$98,3,FALSE)))</f>
        <v/>
      </c>
      <c r="F20" s="139" t="str">
        <f>IF(C20="","",IF(VLOOKUP($C20,'Test Sample Data'!$C$3:$M$98,4,FALSE)=0,"",VLOOKUP($C20,'Test Sample Data'!$C$3:$M$98,4,FALSE)))</f>
        <v/>
      </c>
      <c r="G20" s="139" t="str">
        <f>IF(C20="","",IF(VLOOKUP($C20,'Test Sample Data'!$C$3:$M$98,5,FALSE)=0,"",VLOOKUP($C20,'Test Sample Data'!$C$3:$M$98,5,FALSE)))</f>
        <v/>
      </c>
      <c r="H20" s="139" t="str">
        <f>IF(C20="","",IF(VLOOKUP($C20,'Test Sample Data'!$C$3:$M$98,6,FALSE)=0,"",VLOOKUP($C20,'Test Sample Data'!$C$3:$M$98,6,FALSE)))</f>
        <v/>
      </c>
      <c r="I20" s="139" t="str">
        <f>IF(C20="","",IF(VLOOKUP($C20,'Test Sample Data'!$C$3:$M$98,7,FALSE)=0,"",VLOOKUP($C20,'Test Sample Data'!$C$3:$M$98,7,FALSE)))</f>
        <v/>
      </c>
      <c r="J20" s="139" t="str">
        <f>IF(C20="","",IF(VLOOKUP($C20,'Test Sample Data'!$C$3:$M$98,8,FALSE)=0,"",VLOOKUP($C20,'Test Sample Data'!$C$3:$M$98,8,FALSE)))</f>
        <v/>
      </c>
      <c r="K20" s="139" t="str">
        <f>IF(C20="","",IF(VLOOKUP($C20,'Test Sample Data'!$C$3:$M$98,9,FALSE)=0,"",VLOOKUP($C20,'Test Sample Data'!$C$3:$M$98,9,FALSE)))</f>
        <v/>
      </c>
      <c r="L20" s="139" t="str">
        <f>IF(C20="","",IF(VLOOKUP($C20,'Test Sample Data'!$C$3:$M$98,10,FALSE)=0,"",VLOOKUP($C20,'Test Sample Data'!$C$3:$M$98,10,FALSE)))</f>
        <v/>
      </c>
      <c r="M20" s="139" t="str">
        <f>IF(C20="","",IF(VLOOKUP($C20,'Test Sample Data'!$C$3:$M$98,11,FALSE)=0,"",VLOOKUP($C20,'Test Sample Data'!$C$3:$M$98,11,FALSE)))</f>
        <v/>
      </c>
      <c r="N20" s="151" t="str">
        <f t="shared" si="0"/>
        <v/>
      </c>
      <c r="O20" s="30" t="str">
        <f>IF('Choose Housekeeping Genes'!C20=0,"",'Choose Housekeeping Genes'!C20)</f>
        <v/>
      </c>
      <c r="P20" s="139" t="str">
        <f>IF(C20="","",IF(VLOOKUP($C20,'Control Sample Data'!$C$3:$M$98,2,FALSE)=0,"",VLOOKUP($C20,'Control Sample Data'!$C$3:$M$98,2,FALSE)))</f>
        <v/>
      </c>
      <c r="Q20" s="139" t="str">
        <f>IF(C20="","",IF(VLOOKUP($C20,'Control Sample Data'!$C$3:$M$98,3,FALSE)=0,"",VLOOKUP($C20,'Control Sample Data'!$C$3:$M$98,3,FALSE)))</f>
        <v/>
      </c>
      <c r="R20" s="139" t="str">
        <f>IF(C20="","",IF(VLOOKUP($C20,'Control Sample Data'!$C$3:$M$98,4,FALSE)=0,"",VLOOKUP($C20,'Control Sample Data'!$C$3:$M$98,4,FALSE)))</f>
        <v/>
      </c>
      <c r="S20" s="139" t="str">
        <f>IF(C20="","",IF(VLOOKUP($C20,'Control Sample Data'!$C$3:$M$98,5,FALSE)=0,"",VLOOKUP($C20,'Control Sample Data'!$C$3:$M$98,5,FALSE)))</f>
        <v/>
      </c>
      <c r="T20" s="139" t="str">
        <f>IF(C20="","",IF(VLOOKUP($C20,'Control Sample Data'!$C$3:$M$98,6,FALSE)=0,"",VLOOKUP($C20,'Control Sample Data'!$C$3:$M$98,6,FALSE)))</f>
        <v/>
      </c>
      <c r="U20" s="139" t="str">
        <f>IF(C20="","",IF(VLOOKUP($C20,'Control Sample Data'!$C$3:$M$98,7,FALSE)=0,"",VLOOKUP($C20,'Control Sample Data'!$C$3:$M$98,7,FALSE)))</f>
        <v/>
      </c>
      <c r="V20" s="139" t="str">
        <f>IF(C20="","",IF(VLOOKUP($C20,'Control Sample Data'!$C$3:$M$98,8,FALSE)=0,"",VLOOKUP($C20,'Control Sample Data'!$C$3:$M$98,8,FALSE)))</f>
        <v/>
      </c>
      <c r="W20" s="139" t="str">
        <f>IF(C20="","",IF(VLOOKUP($C20,'Control Sample Data'!$C$3:$M$98,9,FALSE)=0,"",VLOOKUP($C20,'Control Sample Data'!$C$3:$M$98,9,FALSE)))</f>
        <v/>
      </c>
      <c r="X20" s="139" t="str">
        <f>IF(C20="","",IF(VLOOKUP($C20,'Control Sample Data'!$C$3:$M$98,10,FALSE)=0,"",VLOOKUP($C20,'Control Sample Data'!$C$3:$M$98,10,FALSE)))</f>
        <v/>
      </c>
      <c r="Y20" s="139" t="str">
        <f>IF(C20="","",IF(VLOOKUP($C20,'Control Sample Data'!$C$3:$M$98,11,FALSE)=0,"",VLOOKUP($C20,'Control Sample Data'!$C$3:$M$98,11,FALSE)))</f>
        <v/>
      </c>
    </row>
    <row r="21" spans="1:25" ht="15" customHeight="1">
      <c r="A21" s="136"/>
      <c r="B21" s="137" t="str">
        <f>IF(C21="","",VLOOKUP(C21,'Gene Table'!B$3:E$98,2,FALSE))</f>
        <v/>
      </c>
      <c r="C21" s="138"/>
      <c r="D21" s="139" t="str">
        <f>IF(C21="","",IF(VLOOKUP($C21,'Test Sample Data'!$C$3:$M$98,2,FALSE)=0,"",VLOOKUP($C21,'Test Sample Data'!$C$3:$M$98,2,FALSE)))</f>
        <v/>
      </c>
      <c r="E21" s="139" t="str">
        <f>IF(C21="","",IF(VLOOKUP($C21,'Test Sample Data'!$C$3:$M$98,3,FALSE)=0,"",VLOOKUP($C21,'Test Sample Data'!$C$3:$M$98,3,FALSE)))</f>
        <v/>
      </c>
      <c r="F21" s="139" t="str">
        <f>IF(C21="","",IF(VLOOKUP($C21,'Test Sample Data'!$C$3:$M$98,4,FALSE)=0,"",VLOOKUP($C21,'Test Sample Data'!$C$3:$M$98,4,FALSE)))</f>
        <v/>
      </c>
      <c r="G21" s="139" t="str">
        <f>IF(C21="","",IF(VLOOKUP($C21,'Test Sample Data'!$C$3:$M$98,5,FALSE)=0,"",VLOOKUP($C21,'Test Sample Data'!$C$3:$M$98,5,FALSE)))</f>
        <v/>
      </c>
      <c r="H21" s="139" t="str">
        <f>IF(C21="","",IF(VLOOKUP($C21,'Test Sample Data'!$C$3:$M$98,6,FALSE)=0,"",VLOOKUP($C21,'Test Sample Data'!$C$3:$M$98,6,FALSE)))</f>
        <v/>
      </c>
      <c r="I21" s="139" t="str">
        <f>IF(C21="","",IF(VLOOKUP($C21,'Test Sample Data'!$C$3:$M$98,7,FALSE)=0,"",VLOOKUP($C21,'Test Sample Data'!$C$3:$M$98,7,FALSE)))</f>
        <v/>
      </c>
      <c r="J21" s="139" t="str">
        <f>IF(C21="","",IF(VLOOKUP($C21,'Test Sample Data'!$C$3:$M$98,8,FALSE)=0,"",VLOOKUP($C21,'Test Sample Data'!$C$3:$M$98,8,FALSE)))</f>
        <v/>
      </c>
      <c r="K21" s="139" t="str">
        <f>IF(C21="","",IF(VLOOKUP($C21,'Test Sample Data'!$C$3:$M$98,9,FALSE)=0,"",VLOOKUP($C21,'Test Sample Data'!$C$3:$M$98,9,FALSE)))</f>
        <v/>
      </c>
      <c r="L21" s="139" t="str">
        <f>IF(C21="","",IF(VLOOKUP($C21,'Test Sample Data'!$C$3:$M$98,10,FALSE)=0,"",VLOOKUP($C21,'Test Sample Data'!$C$3:$M$98,10,FALSE)))</f>
        <v/>
      </c>
      <c r="M21" s="139" t="str">
        <f>IF(C21="","",IF(VLOOKUP($C21,'Test Sample Data'!$C$3:$M$98,11,FALSE)=0,"",VLOOKUP($C21,'Test Sample Data'!$C$3:$M$98,11,FALSE)))</f>
        <v/>
      </c>
      <c r="N21" s="151" t="str">
        <f t="shared" si="0"/>
        <v/>
      </c>
      <c r="O21" s="30" t="str">
        <f>IF('Choose Housekeeping Genes'!C21=0,"",'Choose Housekeeping Genes'!C21)</f>
        <v/>
      </c>
      <c r="P21" s="139" t="str">
        <f>IF(C21="","",IF(VLOOKUP($C21,'Control Sample Data'!$C$3:$M$98,2,FALSE)=0,"",VLOOKUP($C21,'Control Sample Data'!$C$3:$M$98,2,FALSE)))</f>
        <v/>
      </c>
      <c r="Q21" s="139" t="str">
        <f>IF(C21="","",IF(VLOOKUP($C21,'Control Sample Data'!$C$3:$M$98,3,FALSE)=0,"",VLOOKUP($C21,'Control Sample Data'!$C$3:$M$98,3,FALSE)))</f>
        <v/>
      </c>
      <c r="R21" s="139" t="str">
        <f>IF(C21="","",IF(VLOOKUP($C21,'Control Sample Data'!$C$3:$M$98,4,FALSE)=0,"",VLOOKUP($C21,'Control Sample Data'!$C$3:$M$98,4,FALSE)))</f>
        <v/>
      </c>
      <c r="S21" s="139" t="str">
        <f>IF(C21="","",IF(VLOOKUP($C21,'Control Sample Data'!$C$3:$M$98,5,FALSE)=0,"",VLOOKUP($C21,'Control Sample Data'!$C$3:$M$98,5,FALSE)))</f>
        <v/>
      </c>
      <c r="T21" s="139" t="str">
        <f>IF(C21="","",IF(VLOOKUP($C21,'Control Sample Data'!$C$3:$M$98,6,FALSE)=0,"",VLOOKUP($C21,'Control Sample Data'!$C$3:$M$98,6,FALSE)))</f>
        <v/>
      </c>
      <c r="U21" s="139" t="str">
        <f>IF(C21="","",IF(VLOOKUP($C21,'Control Sample Data'!$C$3:$M$98,7,FALSE)=0,"",VLOOKUP($C21,'Control Sample Data'!$C$3:$M$98,7,FALSE)))</f>
        <v/>
      </c>
      <c r="V21" s="139" t="str">
        <f>IF(C21="","",IF(VLOOKUP($C21,'Control Sample Data'!$C$3:$M$98,8,FALSE)=0,"",VLOOKUP($C21,'Control Sample Data'!$C$3:$M$98,8,FALSE)))</f>
        <v/>
      </c>
      <c r="W21" s="139" t="str">
        <f>IF(C21="","",IF(VLOOKUP($C21,'Control Sample Data'!$C$3:$M$98,9,FALSE)=0,"",VLOOKUP($C21,'Control Sample Data'!$C$3:$M$98,9,FALSE)))</f>
        <v/>
      </c>
      <c r="X21" s="139" t="str">
        <f>IF(C21="","",IF(VLOOKUP($C21,'Control Sample Data'!$C$3:$M$98,10,FALSE)=0,"",VLOOKUP($C21,'Control Sample Data'!$C$3:$M$98,10,FALSE)))</f>
        <v/>
      </c>
      <c r="Y21" s="139" t="str">
        <f>IF(C21="","",IF(VLOOKUP($C21,'Control Sample Data'!$C$3:$M$98,11,FALSE)=0,"",VLOOKUP($C21,'Control Sample Data'!$C$3:$M$98,11,FALSE)))</f>
        <v/>
      </c>
    </row>
    <row r="22" spans="1:25" ht="15" customHeight="1">
      <c r="A22" s="136"/>
      <c r="B22" s="137" t="str">
        <f>IF(C22="","",VLOOKUP(C22,'Gene Table'!B$3:E$98,2,FALSE))</f>
        <v/>
      </c>
      <c r="C22" s="138"/>
      <c r="D22" s="139" t="str">
        <f>IF(C22="","",IF(VLOOKUP($C22,'Test Sample Data'!$C$3:$M$98,2,FALSE)=0,"",VLOOKUP($C22,'Test Sample Data'!$C$3:$M$98,2,FALSE)))</f>
        <v/>
      </c>
      <c r="E22" s="139" t="str">
        <f>IF(C22="","",IF(VLOOKUP($C22,'Test Sample Data'!$C$3:$M$98,3,FALSE)=0,"",VLOOKUP($C22,'Test Sample Data'!$C$3:$M$98,3,FALSE)))</f>
        <v/>
      </c>
      <c r="F22" s="139" t="str">
        <f>IF(C22="","",IF(VLOOKUP($C22,'Test Sample Data'!$C$3:$M$98,4,FALSE)=0,"",VLOOKUP($C22,'Test Sample Data'!$C$3:$M$98,4,FALSE)))</f>
        <v/>
      </c>
      <c r="G22" s="139" t="str">
        <f>IF(C22="","",IF(VLOOKUP($C22,'Test Sample Data'!$C$3:$M$98,5,FALSE)=0,"",VLOOKUP($C22,'Test Sample Data'!$C$3:$M$98,5,FALSE)))</f>
        <v/>
      </c>
      <c r="H22" s="139" t="str">
        <f>IF(C22="","",IF(VLOOKUP($C22,'Test Sample Data'!$C$3:$M$98,6,FALSE)=0,"",VLOOKUP($C22,'Test Sample Data'!$C$3:$M$98,6,FALSE)))</f>
        <v/>
      </c>
      <c r="I22" s="139" t="str">
        <f>IF(C22="","",IF(VLOOKUP($C22,'Test Sample Data'!$C$3:$M$98,7,FALSE)=0,"",VLOOKUP($C22,'Test Sample Data'!$C$3:$M$98,7,FALSE)))</f>
        <v/>
      </c>
      <c r="J22" s="139" t="str">
        <f>IF(C22="","",IF(VLOOKUP($C22,'Test Sample Data'!$C$3:$M$98,8,FALSE)=0,"",VLOOKUP($C22,'Test Sample Data'!$C$3:$M$98,8,FALSE)))</f>
        <v/>
      </c>
      <c r="K22" s="139" t="str">
        <f>IF(C22="","",IF(VLOOKUP($C22,'Test Sample Data'!$C$3:$M$98,9,FALSE)=0,"",VLOOKUP($C22,'Test Sample Data'!$C$3:$M$98,9,FALSE)))</f>
        <v/>
      </c>
      <c r="L22" s="139" t="str">
        <f>IF(C22="","",IF(VLOOKUP($C22,'Test Sample Data'!$C$3:$M$98,10,FALSE)=0,"",VLOOKUP($C22,'Test Sample Data'!$C$3:$M$98,10,FALSE)))</f>
        <v/>
      </c>
      <c r="M22" s="139" t="str">
        <f>IF(C22="","",IF(VLOOKUP($C22,'Test Sample Data'!$C$3:$M$98,11,FALSE)=0,"",VLOOKUP($C22,'Test Sample Data'!$C$3:$M$98,11,FALSE)))</f>
        <v/>
      </c>
      <c r="N22" s="151" t="str">
        <f t="shared" si="0"/>
        <v/>
      </c>
      <c r="O22" s="30" t="str">
        <f>IF('Choose Housekeeping Genes'!C22=0,"",'Choose Housekeeping Genes'!C22)</f>
        <v/>
      </c>
      <c r="P22" s="139" t="str">
        <f>IF(C22="","",IF(VLOOKUP($C22,'Control Sample Data'!$C$3:$M$98,2,FALSE)=0,"",VLOOKUP($C22,'Control Sample Data'!$C$3:$M$98,2,FALSE)))</f>
        <v/>
      </c>
      <c r="Q22" s="139" t="str">
        <f>IF(C22="","",IF(VLOOKUP($C22,'Control Sample Data'!$C$3:$M$98,3,FALSE)=0,"",VLOOKUP($C22,'Control Sample Data'!$C$3:$M$98,3,FALSE)))</f>
        <v/>
      </c>
      <c r="R22" s="139" t="str">
        <f>IF(C22="","",IF(VLOOKUP($C22,'Control Sample Data'!$C$3:$M$98,4,FALSE)=0,"",VLOOKUP($C22,'Control Sample Data'!$C$3:$M$98,4,FALSE)))</f>
        <v/>
      </c>
      <c r="S22" s="139" t="str">
        <f>IF(C22="","",IF(VLOOKUP($C22,'Control Sample Data'!$C$3:$M$98,5,FALSE)=0,"",VLOOKUP($C22,'Control Sample Data'!$C$3:$M$98,5,FALSE)))</f>
        <v/>
      </c>
      <c r="T22" s="139" t="str">
        <f>IF(C22="","",IF(VLOOKUP($C22,'Control Sample Data'!$C$3:$M$98,6,FALSE)=0,"",VLOOKUP($C22,'Control Sample Data'!$C$3:$M$98,6,FALSE)))</f>
        <v/>
      </c>
      <c r="U22" s="139" t="str">
        <f>IF(C22="","",IF(VLOOKUP($C22,'Control Sample Data'!$C$3:$M$98,7,FALSE)=0,"",VLOOKUP($C22,'Control Sample Data'!$C$3:$M$98,7,FALSE)))</f>
        <v/>
      </c>
      <c r="V22" s="139" t="str">
        <f>IF(C22="","",IF(VLOOKUP($C22,'Control Sample Data'!$C$3:$M$98,8,FALSE)=0,"",VLOOKUP($C22,'Control Sample Data'!$C$3:$M$98,8,FALSE)))</f>
        <v/>
      </c>
      <c r="W22" s="139" t="str">
        <f>IF(C22="","",IF(VLOOKUP($C22,'Control Sample Data'!$C$3:$M$98,9,FALSE)=0,"",VLOOKUP($C22,'Control Sample Data'!$C$3:$M$98,9,FALSE)))</f>
        <v/>
      </c>
      <c r="X22" s="139" t="str">
        <f>IF(C22="","",IF(VLOOKUP($C22,'Control Sample Data'!$C$3:$M$98,10,FALSE)=0,"",VLOOKUP($C22,'Control Sample Data'!$C$3:$M$98,10,FALSE)))</f>
        <v/>
      </c>
      <c r="Y22" s="139" t="str">
        <f>IF(C22="","",IF(VLOOKUP($C22,'Control Sample Data'!$C$3:$M$98,11,FALSE)=0,"",VLOOKUP($C22,'Control Sample Data'!$C$3:$M$98,11,FALSE)))</f>
        <v/>
      </c>
    </row>
    <row r="23" spans="1:25" ht="15" customHeight="1">
      <c r="A23" s="136"/>
      <c r="B23" s="140" t="s">
        <v>1661</v>
      </c>
      <c r="C23" s="141"/>
      <c r="D23" s="142" t="str">
        <f>IF(ISERROR(AVERAGE(D3:D22)),"",AVERAGE(D3:D22))</f>
        <v/>
      </c>
      <c r="E23" s="142" t="str">
        <f aca="true" t="shared" si="1" ref="E23:M23">IF(ISERROR(AVERAGE(E3:E22)),"",AVERAGE(E3:E22))</f>
        <v/>
      </c>
      <c r="F23" s="142" t="str">
        <f t="shared" si="1"/>
        <v/>
      </c>
      <c r="G23" s="142" t="str">
        <f t="shared" si="1"/>
        <v/>
      </c>
      <c r="H23" s="142" t="str">
        <f t="shared" si="1"/>
        <v/>
      </c>
      <c r="I23" s="142" t="str">
        <f t="shared" si="1"/>
        <v/>
      </c>
      <c r="J23" s="142" t="str">
        <f t="shared" si="1"/>
        <v/>
      </c>
      <c r="K23" s="142" t="str">
        <f t="shared" si="1"/>
        <v/>
      </c>
      <c r="L23" s="142" t="str">
        <f t="shared" si="1"/>
        <v/>
      </c>
      <c r="M23" s="152" t="str">
        <f t="shared" si="1"/>
        <v/>
      </c>
      <c r="N23" s="140" t="s">
        <v>1661</v>
      </c>
      <c r="O23" s="141"/>
      <c r="P23" s="142" t="str">
        <f>IF(ISERROR(AVERAGE(P3:P22)),"",AVERAGE(P3:P22))</f>
        <v/>
      </c>
      <c r="Q23" s="142" t="str">
        <f aca="true" t="shared" si="2" ref="Q23:Y23">IF(ISERROR(AVERAGE(Q3:Q22)),"",AVERAGE(Q3:Q22))</f>
        <v/>
      </c>
      <c r="R23" s="142" t="str">
        <f t="shared" si="2"/>
        <v/>
      </c>
      <c r="S23" s="142" t="str">
        <f t="shared" si="2"/>
        <v/>
      </c>
      <c r="T23" s="142" t="str">
        <f t="shared" si="2"/>
        <v/>
      </c>
      <c r="U23" s="142" t="str">
        <f t="shared" si="2"/>
        <v/>
      </c>
      <c r="V23" s="142" t="str">
        <f t="shared" si="2"/>
        <v/>
      </c>
      <c r="W23" s="142" t="str">
        <f t="shared" si="2"/>
        <v/>
      </c>
      <c r="X23" s="142" t="str">
        <f t="shared" si="2"/>
        <v/>
      </c>
      <c r="Y23" s="152" t="str">
        <f t="shared" si="2"/>
        <v/>
      </c>
    </row>
    <row r="24" spans="1:25" ht="15" customHeight="1">
      <c r="A24" s="136" t="s">
        <v>378</v>
      </c>
      <c r="B24" s="143" t="str">
        <f>IF(B3="","",B3)</f>
        <v>HQP006940</v>
      </c>
      <c r="C24" s="144" t="str">
        <f>IF('Choose Housekeeping Genes'!C3=0,"",'Choose Housekeeping Genes'!C3)</f>
        <v>H03</v>
      </c>
      <c r="D24" s="144" t="str">
        <f>IF($C3="","",IF(VLOOKUP($C3,'Test Sample Data'!$C$99:$M$194,2,FALSE)=0,"",VLOOKUP($C3,'Test Sample Data'!$C$99:$M$194,2,FALSE)))</f>
        <v/>
      </c>
      <c r="E24" s="144" t="str">
        <f>IF($C3="","",IF(VLOOKUP($C3,'Test Sample Data'!$C$99:$M$194,3,FALSE)=0,"",VLOOKUP($C3,'Test Sample Data'!$C$99:$M$194,3,FALSE)))</f>
        <v/>
      </c>
      <c r="F24" s="144" t="str">
        <f>IF($C3="","",IF(VLOOKUP($C3,'Test Sample Data'!$C$99:$M$194,4,FALSE)=0,"",VLOOKUP($C3,'Test Sample Data'!$C$99:$M$194,4,FALSE)))</f>
        <v/>
      </c>
      <c r="G24" s="144" t="str">
        <f>IF($C3="","",IF(VLOOKUP($C3,'Test Sample Data'!$C$99:$M$194,5,FALSE)=0,"",VLOOKUP($C3,'Test Sample Data'!$C$99:$M$194,5,FALSE)))</f>
        <v/>
      </c>
      <c r="H24" s="144" t="str">
        <f>IF($C3="","",IF(VLOOKUP($C3,'Test Sample Data'!$C$99:$M$194,6,FALSE)=0,"",VLOOKUP($C3,'Test Sample Data'!$C$99:$M$194,6,FALSE)))</f>
        <v/>
      </c>
      <c r="I24" s="144" t="str">
        <f>IF($C3="","",IF(VLOOKUP($C3,'Test Sample Data'!$C$99:$M$194,7,FALSE)=0,"",VLOOKUP($C3,'Test Sample Data'!$C$99:$M$194,7,FALSE)))</f>
        <v/>
      </c>
      <c r="J24" s="144" t="str">
        <f>IF($C3="","",IF(VLOOKUP($C3,'Test Sample Data'!$C$99:$M$194,8,FALSE)=0,"",VLOOKUP($C3,'Test Sample Data'!$C$99:$M$194,8,FALSE)))</f>
        <v/>
      </c>
      <c r="K24" s="144" t="str">
        <f>IF($C3="","",IF(VLOOKUP($C3,'Test Sample Data'!$C$99:$M$194,9,FALSE)=0,"",VLOOKUP($C3,'Test Sample Data'!$C$99:$M$194,9,FALSE)))</f>
        <v/>
      </c>
      <c r="L24" s="144" t="str">
        <f>IF($C3="","",IF(VLOOKUP($C3,'Test Sample Data'!$C$99:$M$194,10,FALSE)=0,"",VLOOKUP($C3,'Test Sample Data'!$C$99:$M$194,10,FALSE)))</f>
        <v/>
      </c>
      <c r="M24" s="144" t="str">
        <f>IF($C3="","",IF(VLOOKUP($C3,'Test Sample Data'!$C$99:$M$194,11,FALSE)=0,"",VLOOKUP($C3,'Test Sample Data'!$C$99:$M$194,11,FALSE)))</f>
        <v/>
      </c>
      <c r="N24" s="153" t="str">
        <f>IF(B24=0,"",B24)</f>
        <v>HQP006940</v>
      </c>
      <c r="O24" s="154" t="str">
        <f>IF('Choose Housekeeping Genes'!C24=0,"",'Choose Housekeeping Genes'!C24)</f>
        <v>H03</v>
      </c>
      <c r="P24" s="144" t="str">
        <f>IF(C24="","",IF(VLOOKUP($C24,'Control Sample Data'!$C$99:$M$194,2,FALSE)=0,"",VLOOKUP($C24,'Control Sample Data'!$C$99:$M$194,2,FALSE)))</f>
        <v/>
      </c>
      <c r="Q24" s="144" t="str">
        <f>IF(C24="","",IF(VLOOKUP($C24,'Control Sample Data'!$C$99:$M$194,3,FALSE)=0,"",VLOOKUP($C24,'Control Sample Data'!$C$99:$M$194,3,FALSE)))</f>
        <v/>
      </c>
      <c r="R24" s="144" t="str">
        <f>IF(C24="","",IF(VLOOKUP($C24,'Control Sample Data'!$C$99:$M$194,4,FALSE)=0,"",VLOOKUP($C24,'Control Sample Data'!$C$99:$M$194,4,FALSE)))</f>
        <v/>
      </c>
      <c r="S24" s="144" t="str">
        <f>IF(C24="","",IF(VLOOKUP($C24,'Control Sample Data'!$C$99:$M$194,5,FALSE)=0,"",VLOOKUP($C24,'Control Sample Data'!$C$99:$M$194,5,FALSE)))</f>
        <v/>
      </c>
      <c r="T24" s="144" t="str">
        <f>IF(C24="","",IF(VLOOKUP($C24,'Control Sample Data'!$C$99:$M$194,6,FALSE)=0,"",VLOOKUP($C24,'Control Sample Data'!$C$99:$M$194,6,FALSE)))</f>
        <v/>
      </c>
      <c r="U24" s="144" t="str">
        <f>IF(C24="","",IF(VLOOKUP($C24,'Control Sample Data'!$C$99:$M$194,7,FALSE)=0,"",VLOOKUP($C24,'Control Sample Data'!$C$99:$M$194,7,FALSE)))</f>
        <v/>
      </c>
      <c r="V24" s="144" t="str">
        <f>IF(C24="","",IF(VLOOKUP($C24,'Control Sample Data'!$C$99:$M$194,8,FALSE)=0,"",VLOOKUP($C24,'Control Sample Data'!$C$99:$M$194,8,FALSE)))</f>
        <v/>
      </c>
      <c r="W24" s="144" t="str">
        <f>IF(C24="","",IF(VLOOKUP($C24,'Control Sample Data'!$C$99:$M$194,9,FALSE)=0,"",VLOOKUP($C24,'Control Sample Data'!$C$99:$M$194,9,FALSE)))</f>
        <v/>
      </c>
      <c r="X24" s="144" t="str">
        <f>IF(C24="","",IF(VLOOKUP($C24,'Control Sample Data'!$C$99:$M$194,10,FALSE)=0,"",VLOOKUP($C24,'Control Sample Data'!$C$99:$M$194,10,FALSE)))</f>
        <v/>
      </c>
      <c r="Y24" s="144" t="str">
        <f>IF(C24="","",IF(VLOOKUP($C24,'Control Sample Data'!$C$99:$M$194,11,FALSE)=0,"",VLOOKUP($C24,'Control Sample Data'!$C$99:$M$194,11,FALSE)))</f>
        <v/>
      </c>
    </row>
    <row r="25" spans="1:25" ht="15" customHeight="1">
      <c r="A25" s="136"/>
      <c r="B25" s="145" t="str">
        <f aca="true" t="shared" si="3" ref="B25:B43">IF(B4="","",B4)</f>
        <v>HQP016381</v>
      </c>
      <c r="C25" s="144" t="str">
        <f>IF('Choose Housekeeping Genes'!C4=0,"",'Choose Housekeeping Genes'!C4)</f>
        <v>H04</v>
      </c>
      <c r="D25" s="139" t="str">
        <f>IF($C4="","",IF(VLOOKUP($C4,'Test Sample Data'!$C$99:$M$194,2,FALSE)=0,"",VLOOKUP($C4,'Test Sample Data'!$C$99:$M$194,2,FALSE)))</f>
        <v/>
      </c>
      <c r="E25" s="139" t="str">
        <f>IF($C4="","",IF(VLOOKUP($C4,'Test Sample Data'!$C$99:$M$194,3,FALSE)=0,"",VLOOKUP($C4,'Test Sample Data'!$C$99:$M$194,3,FALSE)))</f>
        <v/>
      </c>
      <c r="F25" s="139" t="str">
        <f>IF($C4="","",IF(VLOOKUP($C4,'Test Sample Data'!$C$99:$M$194,4,FALSE)=0,"",VLOOKUP($C4,'Test Sample Data'!$C$99:$M$194,4,FALSE)))</f>
        <v/>
      </c>
      <c r="G25" s="139" t="str">
        <f>IF($C4="","",IF(VLOOKUP($C4,'Test Sample Data'!$C$99:$M$194,5,FALSE)=0,"",VLOOKUP($C4,'Test Sample Data'!$C$99:$M$194,5,FALSE)))</f>
        <v/>
      </c>
      <c r="H25" s="139" t="str">
        <f>IF($C4="","",IF(VLOOKUP($C4,'Test Sample Data'!$C$99:$M$194,6,FALSE)=0,"",VLOOKUP($C4,'Test Sample Data'!$C$99:$M$194,6,FALSE)))</f>
        <v/>
      </c>
      <c r="I25" s="139" t="str">
        <f>IF($C4="","",IF(VLOOKUP($C4,'Test Sample Data'!$C$99:$M$194,7,FALSE)=0,"",VLOOKUP($C4,'Test Sample Data'!$C$99:$M$194,7,FALSE)))</f>
        <v/>
      </c>
      <c r="J25" s="139" t="str">
        <f>IF($C4="","",IF(VLOOKUP($C4,'Test Sample Data'!$C$99:$M$194,8,FALSE)=0,"",VLOOKUP($C4,'Test Sample Data'!$C$99:$M$194,8,FALSE)))</f>
        <v/>
      </c>
      <c r="K25" s="139" t="str">
        <f>IF($C4="","",IF(VLOOKUP($C4,'Test Sample Data'!$C$99:$M$194,9,FALSE)=0,"",VLOOKUP($C4,'Test Sample Data'!$C$99:$M$194,9,FALSE)))</f>
        <v/>
      </c>
      <c r="L25" s="139" t="str">
        <f>IF($C4="","",IF(VLOOKUP($C4,'Test Sample Data'!$C$99:$M$194,10,FALSE)=0,"",VLOOKUP($C4,'Test Sample Data'!$C$99:$M$194,10,FALSE)))</f>
        <v/>
      </c>
      <c r="M25" s="139" t="str">
        <f>IF($C4="","",IF(VLOOKUP($C4,'Test Sample Data'!$C$99:$M$194,11,FALSE)=0,"",VLOOKUP($C4,'Test Sample Data'!$C$99:$M$194,11,FALSE)))</f>
        <v/>
      </c>
      <c r="N25" s="151" t="str">
        <f aca="true" t="shared" si="4" ref="N25:N37">IF(B25=0,"",B25)</f>
        <v>HQP016381</v>
      </c>
      <c r="O25" s="30" t="str">
        <f>IF('Choose Housekeeping Genes'!C25=0,"",'Choose Housekeeping Genes'!C25)</f>
        <v>H04</v>
      </c>
      <c r="P25" s="139" t="str">
        <f>IF(C25="","",IF(VLOOKUP($C25,'Control Sample Data'!$C$99:$M$194,2,FALSE)=0,"",VLOOKUP($C25,'Control Sample Data'!$C$99:$M$194,2,FALSE)))</f>
        <v/>
      </c>
      <c r="Q25" s="139" t="str">
        <f>IF(C25="","",IF(VLOOKUP($C25,'Control Sample Data'!$C$99:$M$194,3,FALSE)=0,"",VLOOKUP($C25,'Control Sample Data'!$C$99:$M$194,3,FALSE)))</f>
        <v/>
      </c>
      <c r="R25" s="139" t="str">
        <f>IF(C25="","",IF(VLOOKUP($C25,'Control Sample Data'!$C$99:$M$194,4,FALSE)=0,"",VLOOKUP($C25,'Control Sample Data'!$C$99:$M$194,4,FALSE)))</f>
        <v/>
      </c>
      <c r="S25" s="139" t="str">
        <f>IF(C25="","",IF(VLOOKUP($C25,'Control Sample Data'!$C$99:$M$194,5,FALSE)=0,"",VLOOKUP($C25,'Control Sample Data'!$C$99:$M$194,5,FALSE)))</f>
        <v/>
      </c>
      <c r="T25" s="139" t="str">
        <f>IF(C25="","",IF(VLOOKUP($C25,'Control Sample Data'!$C$99:$M$194,6,FALSE)=0,"",VLOOKUP($C25,'Control Sample Data'!$C$99:$M$194,6,FALSE)))</f>
        <v/>
      </c>
      <c r="U25" s="139" t="str">
        <f>IF(C25="","",IF(VLOOKUP($C25,'Control Sample Data'!$C$99:$M$194,7,FALSE)=0,"",VLOOKUP($C25,'Control Sample Data'!$C$99:$M$194,7,FALSE)))</f>
        <v/>
      </c>
      <c r="V25" s="139" t="str">
        <f>IF(C25="","",IF(VLOOKUP($C25,'Control Sample Data'!$C$99:$M$194,8,FALSE)=0,"",VLOOKUP($C25,'Control Sample Data'!$C$99:$M$194,8,FALSE)))</f>
        <v/>
      </c>
      <c r="W25" s="139" t="str">
        <f>IF(C25="","",IF(VLOOKUP($C25,'Control Sample Data'!$C$99:$M$194,9,FALSE)=0,"",VLOOKUP($C25,'Control Sample Data'!$C$99:$M$194,9,FALSE)))</f>
        <v/>
      </c>
      <c r="X25" s="139" t="str">
        <f>IF(C25="","",IF(VLOOKUP($C25,'Control Sample Data'!$C$99:$M$194,10,FALSE)=0,"",VLOOKUP($C25,'Control Sample Data'!$C$99:$M$194,10,FALSE)))</f>
        <v/>
      </c>
      <c r="Y25" s="139" t="str">
        <f>IF(C25="","",IF(VLOOKUP($C25,'Control Sample Data'!$C$99:$M$194,11,FALSE)=0,"",VLOOKUP($C25,'Control Sample Data'!$C$99:$M$194,11,FALSE)))</f>
        <v/>
      </c>
    </row>
    <row r="26" spans="1:25" ht="15" customHeight="1">
      <c r="A26" s="136"/>
      <c r="B26" s="145" t="str">
        <f t="shared" si="3"/>
        <v>HQP015171</v>
      </c>
      <c r="C26" s="144" t="str">
        <f>IF('Choose Housekeeping Genes'!C5=0,"",'Choose Housekeeping Genes'!C5)</f>
        <v>H05</v>
      </c>
      <c r="D26" s="139" t="str">
        <f>IF($C5="","",IF(VLOOKUP($C5,'Test Sample Data'!$C$99:$M$194,2,FALSE)=0,"",VLOOKUP($C5,'Test Sample Data'!$C$99:$M$194,2,FALSE)))</f>
        <v/>
      </c>
      <c r="E26" s="139" t="str">
        <f>IF($C5="","",IF(VLOOKUP($C5,'Test Sample Data'!$C$99:$M$194,3,FALSE)=0,"",VLOOKUP($C5,'Test Sample Data'!$C$99:$M$194,3,FALSE)))</f>
        <v/>
      </c>
      <c r="F26" s="139" t="str">
        <f>IF($C5="","",IF(VLOOKUP($C5,'Test Sample Data'!$C$99:$M$194,4,FALSE)=0,"",VLOOKUP($C5,'Test Sample Data'!$C$99:$M$194,4,FALSE)))</f>
        <v/>
      </c>
      <c r="G26" s="139" t="str">
        <f>IF($C5="","",IF(VLOOKUP($C5,'Test Sample Data'!$C$99:$M$194,5,FALSE)=0,"",VLOOKUP($C5,'Test Sample Data'!$C$99:$M$194,5,FALSE)))</f>
        <v/>
      </c>
      <c r="H26" s="139" t="str">
        <f>IF($C5="","",IF(VLOOKUP($C5,'Test Sample Data'!$C$99:$M$194,6,FALSE)=0,"",VLOOKUP($C5,'Test Sample Data'!$C$99:$M$194,6,FALSE)))</f>
        <v/>
      </c>
      <c r="I26" s="139" t="str">
        <f>IF($C5="","",IF(VLOOKUP($C5,'Test Sample Data'!$C$99:$M$194,7,FALSE)=0,"",VLOOKUP($C5,'Test Sample Data'!$C$99:$M$194,7,FALSE)))</f>
        <v/>
      </c>
      <c r="J26" s="139" t="str">
        <f>IF($C5="","",IF(VLOOKUP($C5,'Test Sample Data'!$C$99:$M$194,8,FALSE)=0,"",VLOOKUP($C5,'Test Sample Data'!$C$99:$M$194,8,FALSE)))</f>
        <v/>
      </c>
      <c r="K26" s="139" t="str">
        <f>IF($C5="","",IF(VLOOKUP($C5,'Test Sample Data'!$C$99:$M$194,9,FALSE)=0,"",VLOOKUP($C5,'Test Sample Data'!$C$99:$M$194,9,FALSE)))</f>
        <v/>
      </c>
      <c r="L26" s="139" t="str">
        <f>IF($C5="","",IF(VLOOKUP($C5,'Test Sample Data'!$C$99:$M$194,10,FALSE)=0,"",VLOOKUP($C5,'Test Sample Data'!$C$99:$M$194,10,FALSE)))</f>
        <v/>
      </c>
      <c r="M26" s="139" t="str">
        <f>IF($C5="","",IF(VLOOKUP($C5,'Test Sample Data'!$C$99:$M$194,11,FALSE)=0,"",VLOOKUP($C5,'Test Sample Data'!$C$99:$M$194,11,FALSE)))</f>
        <v/>
      </c>
      <c r="N26" s="151" t="str">
        <f t="shared" si="4"/>
        <v>HQP015171</v>
      </c>
      <c r="O26" s="30" t="str">
        <f>IF('Choose Housekeeping Genes'!C26=0,"",'Choose Housekeeping Genes'!C26)</f>
        <v>H05</v>
      </c>
      <c r="P26" s="139" t="str">
        <f>IF(C26="","",IF(VLOOKUP($C26,'Control Sample Data'!$C$99:$M$194,2,FALSE)=0,"",VLOOKUP($C26,'Control Sample Data'!$C$99:$M$194,2,FALSE)))</f>
        <v/>
      </c>
      <c r="Q26" s="139" t="str">
        <f>IF(C26="","",IF(VLOOKUP($C26,'Control Sample Data'!$C$99:$M$194,3,FALSE)=0,"",VLOOKUP($C26,'Control Sample Data'!$C$99:$M$194,3,FALSE)))</f>
        <v/>
      </c>
      <c r="R26" s="139" t="str">
        <f>IF(C26="","",IF(VLOOKUP($C26,'Control Sample Data'!$C$99:$M$194,4,FALSE)=0,"",VLOOKUP($C26,'Control Sample Data'!$C$99:$M$194,4,FALSE)))</f>
        <v/>
      </c>
      <c r="S26" s="139" t="str">
        <f>IF(C26="","",IF(VLOOKUP($C26,'Control Sample Data'!$C$99:$M$194,5,FALSE)=0,"",VLOOKUP($C26,'Control Sample Data'!$C$99:$M$194,5,FALSE)))</f>
        <v/>
      </c>
      <c r="T26" s="139" t="str">
        <f>IF(C26="","",IF(VLOOKUP($C26,'Control Sample Data'!$C$99:$M$194,6,FALSE)=0,"",VLOOKUP($C26,'Control Sample Data'!$C$99:$M$194,6,FALSE)))</f>
        <v/>
      </c>
      <c r="U26" s="139" t="str">
        <f>IF(C26="","",IF(VLOOKUP($C26,'Control Sample Data'!$C$99:$M$194,7,FALSE)=0,"",VLOOKUP($C26,'Control Sample Data'!$C$99:$M$194,7,FALSE)))</f>
        <v/>
      </c>
      <c r="V26" s="139" t="str">
        <f>IF(C26="","",IF(VLOOKUP($C26,'Control Sample Data'!$C$99:$M$194,8,FALSE)=0,"",VLOOKUP($C26,'Control Sample Data'!$C$99:$M$194,8,FALSE)))</f>
        <v/>
      </c>
      <c r="W26" s="139" t="str">
        <f>IF(C26="","",IF(VLOOKUP($C26,'Control Sample Data'!$C$99:$M$194,9,FALSE)=0,"",VLOOKUP($C26,'Control Sample Data'!$C$99:$M$194,9,FALSE)))</f>
        <v/>
      </c>
      <c r="X26" s="139" t="str">
        <f>IF(C26="","",IF(VLOOKUP($C26,'Control Sample Data'!$C$99:$M$194,10,FALSE)=0,"",VLOOKUP($C26,'Control Sample Data'!$C$99:$M$194,10,FALSE)))</f>
        <v/>
      </c>
      <c r="Y26" s="139" t="str">
        <f>IF(C26="","",IF(VLOOKUP($C26,'Control Sample Data'!$C$99:$M$194,11,FALSE)=0,"",VLOOKUP($C26,'Control Sample Data'!$C$99:$M$194,11,FALSE)))</f>
        <v/>
      </c>
    </row>
    <row r="27" spans="1:25" ht="15" customHeight="1">
      <c r="A27" s="136"/>
      <c r="B27" s="145" t="str">
        <f t="shared" si="3"/>
        <v>HQP006171</v>
      </c>
      <c r="C27" s="144" t="str">
        <f>IF('Choose Housekeeping Genes'!C6=0,"",'Choose Housekeeping Genes'!C6)</f>
        <v>H06</v>
      </c>
      <c r="D27" s="139" t="str">
        <f>IF($C6="","",IF(VLOOKUP($C6,'Test Sample Data'!$C$99:$M$194,2,FALSE)=0,"",VLOOKUP($C6,'Test Sample Data'!$C$99:$M$194,2,FALSE)))</f>
        <v/>
      </c>
      <c r="E27" s="139" t="str">
        <f>IF($C6="","",IF(VLOOKUP($C6,'Test Sample Data'!$C$99:$M$194,3,FALSE)=0,"",VLOOKUP($C6,'Test Sample Data'!$C$99:$M$194,3,FALSE)))</f>
        <v/>
      </c>
      <c r="F27" s="139" t="str">
        <f>IF($C6="","",IF(VLOOKUP($C6,'Test Sample Data'!$C$99:$M$194,4,FALSE)=0,"",VLOOKUP($C6,'Test Sample Data'!$C$99:$M$194,4,FALSE)))</f>
        <v/>
      </c>
      <c r="G27" s="139" t="str">
        <f>IF($C6="","",IF(VLOOKUP($C6,'Test Sample Data'!$C$99:$M$194,5,FALSE)=0,"",VLOOKUP($C6,'Test Sample Data'!$C$99:$M$194,5,FALSE)))</f>
        <v/>
      </c>
      <c r="H27" s="139" t="str">
        <f>IF($C6="","",IF(VLOOKUP($C6,'Test Sample Data'!$C$99:$M$194,6,FALSE)=0,"",VLOOKUP($C6,'Test Sample Data'!$C$99:$M$194,6,FALSE)))</f>
        <v/>
      </c>
      <c r="I27" s="139" t="str">
        <f>IF($C6="","",IF(VLOOKUP($C6,'Test Sample Data'!$C$99:$M$194,7,FALSE)=0,"",VLOOKUP($C6,'Test Sample Data'!$C$99:$M$194,7,FALSE)))</f>
        <v/>
      </c>
      <c r="J27" s="139" t="str">
        <f>IF($C6="","",IF(VLOOKUP($C6,'Test Sample Data'!$C$99:$M$194,8,FALSE)=0,"",VLOOKUP($C6,'Test Sample Data'!$C$99:$M$194,8,FALSE)))</f>
        <v/>
      </c>
      <c r="K27" s="139" t="str">
        <f>IF($C6="","",IF(VLOOKUP($C6,'Test Sample Data'!$C$99:$M$194,9,FALSE)=0,"",VLOOKUP($C6,'Test Sample Data'!$C$99:$M$194,9,FALSE)))</f>
        <v/>
      </c>
      <c r="L27" s="139" t="str">
        <f>IF($C6="","",IF(VLOOKUP($C6,'Test Sample Data'!$C$99:$M$194,10,FALSE)=0,"",VLOOKUP($C6,'Test Sample Data'!$C$99:$M$194,10,FALSE)))</f>
        <v/>
      </c>
      <c r="M27" s="139" t="str">
        <f>IF($C6="","",IF(VLOOKUP($C6,'Test Sample Data'!$C$99:$M$194,11,FALSE)=0,"",VLOOKUP($C6,'Test Sample Data'!$C$99:$M$194,11,FALSE)))</f>
        <v/>
      </c>
      <c r="N27" s="151" t="str">
        <f t="shared" si="4"/>
        <v>HQP006171</v>
      </c>
      <c r="O27" s="30" t="str">
        <f>IF('Choose Housekeeping Genes'!C27=0,"",'Choose Housekeeping Genes'!C27)</f>
        <v>H06</v>
      </c>
      <c r="P27" s="139" t="str">
        <f>IF(C27="","",IF(VLOOKUP($C27,'Control Sample Data'!$C$99:$M$194,2,FALSE)=0,"",VLOOKUP($C27,'Control Sample Data'!$C$99:$M$194,2,FALSE)))</f>
        <v/>
      </c>
      <c r="Q27" s="139" t="str">
        <f>IF(C27="","",IF(VLOOKUP($C27,'Control Sample Data'!$C$99:$M$194,3,FALSE)=0,"",VLOOKUP($C27,'Control Sample Data'!$C$99:$M$194,3,FALSE)))</f>
        <v/>
      </c>
      <c r="R27" s="139" t="str">
        <f>IF(C27="","",IF(VLOOKUP($C27,'Control Sample Data'!$C$99:$M$194,4,FALSE)=0,"",VLOOKUP($C27,'Control Sample Data'!$C$99:$M$194,4,FALSE)))</f>
        <v/>
      </c>
      <c r="S27" s="139" t="str">
        <f>IF(C27="","",IF(VLOOKUP($C27,'Control Sample Data'!$C$99:$M$194,5,FALSE)=0,"",VLOOKUP($C27,'Control Sample Data'!$C$99:$M$194,5,FALSE)))</f>
        <v/>
      </c>
      <c r="T27" s="139" t="str">
        <f>IF(C27="","",IF(VLOOKUP($C27,'Control Sample Data'!$C$99:$M$194,6,FALSE)=0,"",VLOOKUP($C27,'Control Sample Data'!$C$99:$M$194,6,FALSE)))</f>
        <v/>
      </c>
      <c r="U27" s="139" t="str">
        <f>IF(C27="","",IF(VLOOKUP($C27,'Control Sample Data'!$C$99:$M$194,7,FALSE)=0,"",VLOOKUP($C27,'Control Sample Data'!$C$99:$M$194,7,FALSE)))</f>
        <v/>
      </c>
      <c r="V27" s="139" t="str">
        <f>IF(C27="","",IF(VLOOKUP($C27,'Control Sample Data'!$C$99:$M$194,8,FALSE)=0,"",VLOOKUP($C27,'Control Sample Data'!$C$99:$M$194,8,FALSE)))</f>
        <v/>
      </c>
      <c r="W27" s="139" t="str">
        <f>IF(C27="","",IF(VLOOKUP($C27,'Control Sample Data'!$C$99:$M$194,9,FALSE)=0,"",VLOOKUP($C27,'Control Sample Data'!$C$99:$M$194,9,FALSE)))</f>
        <v/>
      </c>
      <c r="X27" s="139" t="str">
        <f>IF(C27="","",IF(VLOOKUP($C27,'Control Sample Data'!$C$99:$M$194,10,FALSE)=0,"",VLOOKUP($C27,'Control Sample Data'!$C$99:$M$194,10,FALSE)))</f>
        <v/>
      </c>
      <c r="Y27" s="139" t="str">
        <f>IF(C27="","",IF(VLOOKUP($C27,'Control Sample Data'!$C$99:$M$194,11,FALSE)=0,"",VLOOKUP($C27,'Control Sample Data'!$C$99:$M$194,11,FALSE)))</f>
        <v/>
      </c>
    </row>
    <row r="28" spans="1:25" ht="15" customHeight="1">
      <c r="A28" s="136"/>
      <c r="B28" s="145" t="str">
        <f t="shared" si="3"/>
        <v>HQP009026</v>
      </c>
      <c r="C28" s="144" t="str">
        <f>IF('Choose Housekeeping Genes'!C7=0,"",'Choose Housekeeping Genes'!C7)</f>
        <v>H07</v>
      </c>
      <c r="D28" s="139" t="str">
        <f>IF($C7="","",IF(VLOOKUP($C7,'Test Sample Data'!$C$99:$M$194,2,FALSE)=0,"",VLOOKUP($C7,'Test Sample Data'!$C$99:$M$194,2,FALSE)))</f>
        <v/>
      </c>
      <c r="E28" s="139" t="str">
        <f>IF($C7="","",IF(VLOOKUP($C7,'Test Sample Data'!$C$99:$M$194,3,FALSE)=0,"",VLOOKUP($C7,'Test Sample Data'!$C$99:$M$194,3,FALSE)))</f>
        <v/>
      </c>
      <c r="F28" s="139" t="str">
        <f>IF($C7="","",IF(VLOOKUP($C7,'Test Sample Data'!$C$99:$M$194,4,FALSE)=0,"",VLOOKUP($C7,'Test Sample Data'!$C$99:$M$194,4,FALSE)))</f>
        <v/>
      </c>
      <c r="G28" s="139" t="str">
        <f>IF($C7="","",IF(VLOOKUP($C7,'Test Sample Data'!$C$99:$M$194,5,FALSE)=0,"",VLOOKUP($C7,'Test Sample Data'!$C$99:$M$194,5,FALSE)))</f>
        <v/>
      </c>
      <c r="H28" s="139" t="str">
        <f>IF($C7="","",IF(VLOOKUP($C7,'Test Sample Data'!$C$99:$M$194,6,FALSE)=0,"",VLOOKUP($C7,'Test Sample Data'!$C$99:$M$194,6,FALSE)))</f>
        <v/>
      </c>
      <c r="I28" s="139" t="str">
        <f>IF($C7="","",IF(VLOOKUP($C7,'Test Sample Data'!$C$99:$M$194,7,FALSE)=0,"",VLOOKUP($C7,'Test Sample Data'!$C$99:$M$194,7,FALSE)))</f>
        <v/>
      </c>
      <c r="J28" s="139" t="str">
        <f>IF($C7="","",IF(VLOOKUP($C7,'Test Sample Data'!$C$99:$M$194,8,FALSE)=0,"",VLOOKUP($C7,'Test Sample Data'!$C$99:$M$194,8,FALSE)))</f>
        <v/>
      </c>
      <c r="K28" s="139" t="str">
        <f>IF($C7="","",IF(VLOOKUP($C7,'Test Sample Data'!$C$99:$M$194,9,FALSE)=0,"",VLOOKUP($C7,'Test Sample Data'!$C$99:$M$194,9,FALSE)))</f>
        <v/>
      </c>
      <c r="L28" s="139" t="str">
        <f>IF($C7="","",IF(VLOOKUP($C7,'Test Sample Data'!$C$99:$M$194,10,FALSE)=0,"",VLOOKUP($C7,'Test Sample Data'!$C$99:$M$194,10,FALSE)))</f>
        <v/>
      </c>
      <c r="M28" s="139" t="str">
        <f>IF($C7="","",IF(VLOOKUP($C7,'Test Sample Data'!$C$99:$M$194,11,FALSE)=0,"",VLOOKUP($C7,'Test Sample Data'!$C$99:$M$194,11,FALSE)))</f>
        <v/>
      </c>
      <c r="N28" s="151" t="str">
        <f t="shared" si="4"/>
        <v>HQP009026</v>
      </c>
      <c r="O28" s="30" t="str">
        <f>IF('Choose Housekeeping Genes'!C28=0,"",'Choose Housekeeping Genes'!C28)</f>
        <v>H07</v>
      </c>
      <c r="P28" s="139" t="str">
        <f>IF(C28="","",IF(VLOOKUP($C28,'Control Sample Data'!$C$99:$M$194,2,FALSE)=0,"",VLOOKUP($C28,'Control Sample Data'!$C$99:$M$194,2,FALSE)))</f>
        <v/>
      </c>
      <c r="Q28" s="139" t="str">
        <f>IF(C28="","",IF(VLOOKUP($C28,'Control Sample Data'!$C$99:$M$194,3,FALSE)=0,"",VLOOKUP($C28,'Control Sample Data'!$C$99:$M$194,3,FALSE)))</f>
        <v/>
      </c>
      <c r="R28" s="139" t="str">
        <f>IF(C28="","",IF(VLOOKUP($C28,'Control Sample Data'!$C$99:$M$194,4,FALSE)=0,"",VLOOKUP($C28,'Control Sample Data'!$C$99:$M$194,4,FALSE)))</f>
        <v/>
      </c>
      <c r="S28" s="139" t="str">
        <f>IF(C28="","",IF(VLOOKUP($C28,'Control Sample Data'!$C$99:$M$194,5,FALSE)=0,"",VLOOKUP($C28,'Control Sample Data'!$C$99:$M$194,5,FALSE)))</f>
        <v/>
      </c>
      <c r="T28" s="139" t="str">
        <f>IF(C28="","",IF(VLOOKUP($C28,'Control Sample Data'!$C$99:$M$194,6,FALSE)=0,"",VLOOKUP($C28,'Control Sample Data'!$C$99:$M$194,6,FALSE)))</f>
        <v/>
      </c>
      <c r="U28" s="139" t="str">
        <f>IF(C28="","",IF(VLOOKUP($C28,'Control Sample Data'!$C$99:$M$194,7,FALSE)=0,"",VLOOKUP($C28,'Control Sample Data'!$C$99:$M$194,7,FALSE)))</f>
        <v/>
      </c>
      <c r="V28" s="139" t="str">
        <f>IF(C28="","",IF(VLOOKUP($C28,'Control Sample Data'!$C$99:$M$194,8,FALSE)=0,"",VLOOKUP($C28,'Control Sample Data'!$C$99:$M$194,8,FALSE)))</f>
        <v/>
      </c>
      <c r="W28" s="139" t="str">
        <f>IF(C28="","",IF(VLOOKUP($C28,'Control Sample Data'!$C$99:$M$194,9,FALSE)=0,"",VLOOKUP($C28,'Control Sample Data'!$C$99:$M$194,9,FALSE)))</f>
        <v/>
      </c>
      <c r="X28" s="139" t="str">
        <f>IF(C28="","",IF(VLOOKUP($C28,'Control Sample Data'!$C$99:$M$194,10,FALSE)=0,"",VLOOKUP($C28,'Control Sample Data'!$C$99:$M$194,10,FALSE)))</f>
        <v/>
      </c>
      <c r="Y28" s="139" t="str">
        <f>IF(C28="","",IF(VLOOKUP($C28,'Control Sample Data'!$C$99:$M$194,11,FALSE)=0,"",VLOOKUP($C28,'Control Sample Data'!$C$99:$M$194,11,FALSE)))</f>
        <v/>
      </c>
    </row>
    <row r="29" spans="1:25" ht="15" customHeight="1">
      <c r="A29" s="136"/>
      <c r="B29" s="145" t="str">
        <f t="shared" si="3"/>
        <v>HQP054253</v>
      </c>
      <c r="C29" s="144" t="str">
        <f>IF('Choose Housekeeping Genes'!C8=0,"",'Choose Housekeeping Genes'!C8)</f>
        <v>H08</v>
      </c>
      <c r="D29" s="139" t="str">
        <f>IF($C8="","",IF(VLOOKUP($C8,'Test Sample Data'!$C$99:$M$194,2,FALSE)=0,"",VLOOKUP($C8,'Test Sample Data'!$C$99:$M$194,2,FALSE)))</f>
        <v/>
      </c>
      <c r="E29" s="139" t="str">
        <f>IF($C8="","",IF(VLOOKUP($C8,'Test Sample Data'!$C$99:$M$194,3,FALSE)=0,"",VLOOKUP($C8,'Test Sample Data'!$C$99:$M$194,3,FALSE)))</f>
        <v/>
      </c>
      <c r="F29" s="139" t="str">
        <f>IF($C8="","",IF(VLOOKUP($C8,'Test Sample Data'!$C$99:$M$194,4,FALSE)=0,"",VLOOKUP($C8,'Test Sample Data'!$C$99:$M$194,4,FALSE)))</f>
        <v/>
      </c>
      <c r="G29" s="139" t="str">
        <f>IF($C8="","",IF(VLOOKUP($C8,'Test Sample Data'!$C$99:$M$194,5,FALSE)=0,"",VLOOKUP($C8,'Test Sample Data'!$C$99:$M$194,5,FALSE)))</f>
        <v/>
      </c>
      <c r="H29" s="139" t="str">
        <f>IF($C8="","",IF(VLOOKUP($C8,'Test Sample Data'!$C$99:$M$194,6,FALSE)=0,"",VLOOKUP($C8,'Test Sample Data'!$C$99:$M$194,6,FALSE)))</f>
        <v/>
      </c>
      <c r="I29" s="139" t="str">
        <f>IF($C8="","",IF(VLOOKUP($C8,'Test Sample Data'!$C$99:$M$194,7,FALSE)=0,"",VLOOKUP($C8,'Test Sample Data'!$C$99:$M$194,7,FALSE)))</f>
        <v/>
      </c>
      <c r="J29" s="139" t="str">
        <f>IF($C8="","",IF(VLOOKUP($C8,'Test Sample Data'!$C$99:$M$194,8,FALSE)=0,"",VLOOKUP($C8,'Test Sample Data'!$C$99:$M$194,8,FALSE)))</f>
        <v/>
      </c>
      <c r="K29" s="139" t="str">
        <f>IF($C8="","",IF(VLOOKUP($C8,'Test Sample Data'!$C$99:$M$194,9,FALSE)=0,"",VLOOKUP($C8,'Test Sample Data'!$C$99:$M$194,9,FALSE)))</f>
        <v/>
      </c>
      <c r="L29" s="139" t="str">
        <f>IF($C8="","",IF(VLOOKUP($C8,'Test Sample Data'!$C$99:$M$194,10,FALSE)=0,"",VLOOKUP($C8,'Test Sample Data'!$C$99:$M$194,10,FALSE)))</f>
        <v/>
      </c>
      <c r="M29" s="139" t="str">
        <f>IF($C8="","",IF(VLOOKUP($C8,'Test Sample Data'!$C$99:$M$194,11,FALSE)=0,"",VLOOKUP($C8,'Test Sample Data'!$C$99:$M$194,11,FALSE)))</f>
        <v/>
      </c>
      <c r="N29" s="151" t="str">
        <f t="shared" si="4"/>
        <v>HQP054253</v>
      </c>
      <c r="O29" s="30" t="str">
        <f>IF('Choose Housekeeping Genes'!C29=0,"",'Choose Housekeeping Genes'!C29)</f>
        <v>H08</v>
      </c>
      <c r="P29" s="139" t="str">
        <f>IF(C29="","",IF(VLOOKUP($C29,'Control Sample Data'!$C$99:$M$194,2,FALSE)=0,"",VLOOKUP($C29,'Control Sample Data'!$C$99:$M$194,2,FALSE)))</f>
        <v/>
      </c>
      <c r="Q29" s="139" t="str">
        <f>IF(C29="","",IF(VLOOKUP($C29,'Control Sample Data'!$C$99:$M$194,3,FALSE)=0,"",VLOOKUP($C29,'Control Sample Data'!$C$99:$M$194,3,FALSE)))</f>
        <v/>
      </c>
      <c r="R29" s="139" t="str">
        <f>IF(C29="","",IF(VLOOKUP($C29,'Control Sample Data'!$C$99:$M$194,4,FALSE)=0,"",VLOOKUP($C29,'Control Sample Data'!$C$99:$M$194,4,FALSE)))</f>
        <v/>
      </c>
      <c r="S29" s="139" t="str">
        <f>IF(C29="","",IF(VLOOKUP($C29,'Control Sample Data'!$C$99:$M$194,5,FALSE)=0,"",VLOOKUP($C29,'Control Sample Data'!$C$99:$M$194,5,FALSE)))</f>
        <v/>
      </c>
      <c r="T29" s="139" t="str">
        <f>IF(C29="","",IF(VLOOKUP($C29,'Control Sample Data'!$C$99:$M$194,6,FALSE)=0,"",VLOOKUP($C29,'Control Sample Data'!$C$99:$M$194,6,FALSE)))</f>
        <v/>
      </c>
      <c r="U29" s="139" t="str">
        <f>IF(C29="","",IF(VLOOKUP($C29,'Control Sample Data'!$C$99:$M$194,7,FALSE)=0,"",VLOOKUP($C29,'Control Sample Data'!$C$99:$M$194,7,FALSE)))</f>
        <v/>
      </c>
      <c r="V29" s="139" t="str">
        <f>IF(C29="","",IF(VLOOKUP($C29,'Control Sample Data'!$C$99:$M$194,8,FALSE)=0,"",VLOOKUP($C29,'Control Sample Data'!$C$99:$M$194,8,FALSE)))</f>
        <v/>
      </c>
      <c r="W29" s="139" t="str">
        <f>IF(C29="","",IF(VLOOKUP($C29,'Control Sample Data'!$C$99:$M$194,9,FALSE)=0,"",VLOOKUP($C29,'Control Sample Data'!$C$99:$M$194,9,FALSE)))</f>
        <v/>
      </c>
      <c r="X29" s="139" t="str">
        <f>IF(C29="","",IF(VLOOKUP($C29,'Control Sample Data'!$C$99:$M$194,10,FALSE)=0,"",VLOOKUP($C29,'Control Sample Data'!$C$99:$M$194,10,FALSE)))</f>
        <v/>
      </c>
      <c r="Y29" s="139" t="str">
        <f>IF(C29="","",IF(VLOOKUP($C29,'Control Sample Data'!$C$99:$M$194,11,FALSE)=0,"",VLOOKUP($C29,'Control Sample Data'!$C$99:$M$194,11,FALSE)))</f>
        <v/>
      </c>
    </row>
    <row r="30" spans="1:25" ht="15" customHeight="1">
      <c r="A30" s="136"/>
      <c r="B30" s="145" t="str">
        <f t="shared" si="3"/>
        <v/>
      </c>
      <c r="C30" s="144" t="str">
        <f>IF('Choose Housekeeping Genes'!C9=0,"",'Choose Housekeeping Genes'!C9)</f>
        <v/>
      </c>
      <c r="D30" s="139" t="str">
        <f>IF($C9="","",IF(VLOOKUP($C9,'Test Sample Data'!$C$99:$M$194,2,FALSE)=0,"",VLOOKUP($C9,'Test Sample Data'!$C$99:$M$194,2,FALSE)))</f>
        <v/>
      </c>
      <c r="E30" s="139" t="str">
        <f>IF($C9="","",IF(VLOOKUP($C9,'Test Sample Data'!$C$99:$M$194,3,FALSE)=0,"",VLOOKUP($C9,'Test Sample Data'!$C$99:$M$194,3,FALSE)))</f>
        <v/>
      </c>
      <c r="F30" s="139" t="str">
        <f>IF($C9="","",IF(VLOOKUP($C9,'Test Sample Data'!$C$99:$M$194,4,FALSE)=0,"",VLOOKUP($C9,'Test Sample Data'!$C$99:$M$194,4,FALSE)))</f>
        <v/>
      </c>
      <c r="G30" s="139" t="str">
        <f>IF($C9="","",IF(VLOOKUP($C9,'Test Sample Data'!$C$99:$M$194,5,FALSE)=0,"",VLOOKUP($C9,'Test Sample Data'!$C$99:$M$194,5,FALSE)))</f>
        <v/>
      </c>
      <c r="H30" s="139" t="str">
        <f>IF($C9="","",IF(VLOOKUP($C9,'Test Sample Data'!$C$99:$M$194,6,FALSE)=0,"",VLOOKUP($C9,'Test Sample Data'!$C$99:$M$194,6,FALSE)))</f>
        <v/>
      </c>
      <c r="I30" s="139" t="str">
        <f>IF($C9="","",IF(VLOOKUP($C9,'Test Sample Data'!$C$99:$M$194,7,FALSE)=0,"",VLOOKUP($C9,'Test Sample Data'!$C$99:$M$194,7,FALSE)))</f>
        <v/>
      </c>
      <c r="J30" s="139" t="str">
        <f>IF($C9="","",IF(VLOOKUP($C9,'Test Sample Data'!$C$99:$M$194,8,FALSE)=0,"",VLOOKUP($C9,'Test Sample Data'!$C$99:$M$194,8,FALSE)))</f>
        <v/>
      </c>
      <c r="K30" s="139" t="str">
        <f>IF($C9="","",IF(VLOOKUP($C9,'Test Sample Data'!$C$99:$M$194,9,FALSE)=0,"",VLOOKUP($C9,'Test Sample Data'!$C$99:$M$194,9,FALSE)))</f>
        <v/>
      </c>
      <c r="L30" s="139" t="str">
        <f>IF($C9="","",IF(VLOOKUP($C9,'Test Sample Data'!$C$99:$M$194,10,FALSE)=0,"",VLOOKUP($C9,'Test Sample Data'!$C$99:$M$194,10,FALSE)))</f>
        <v/>
      </c>
      <c r="M30" s="139" t="str">
        <f>IF($C9="","",IF(VLOOKUP($C9,'Test Sample Data'!$C$99:$M$194,11,FALSE)=0,"",VLOOKUP($C9,'Test Sample Data'!$C$99:$M$194,11,FALSE)))</f>
        <v/>
      </c>
      <c r="N30" s="151" t="str">
        <f t="shared" si="4"/>
        <v/>
      </c>
      <c r="O30" s="30" t="str">
        <f>IF('Choose Housekeeping Genes'!C30=0,"",'Choose Housekeeping Genes'!C30)</f>
        <v/>
      </c>
      <c r="P30" s="139" t="str">
        <f>IF(C30="","",IF(VLOOKUP($C30,'Control Sample Data'!$C$99:$M$194,2,FALSE)=0,"",VLOOKUP($C30,'Control Sample Data'!$C$99:$M$194,2,FALSE)))</f>
        <v/>
      </c>
      <c r="Q30" s="139" t="str">
        <f>IF(C30="","",IF(VLOOKUP($C30,'Control Sample Data'!$C$99:$M$194,3,FALSE)=0,"",VLOOKUP($C30,'Control Sample Data'!$C$99:$M$194,3,FALSE)))</f>
        <v/>
      </c>
      <c r="R30" s="139" t="str">
        <f>IF(C30="","",IF(VLOOKUP($C30,'Control Sample Data'!$C$99:$M$194,4,FALSE)=0,"",VLOOKUP($C30,'Control Sample Data'!$C$99:$M$194,4,FALSE)))</f>
        <v/>
      </c>
      <c r="S30" s="139" t="str">
        <f>IF(C30="","",IF(VLOOKUP($C30,'Control Sample Data'!$C$99:$M$194,5,FALSE)=0,"",VLOOKUP($C30,'Control Sample Data'!$C$99:$M$194,5,FALSE)))</f>
        <v/>
      </c>
      <c r="T30" s="139" t="str">
        <f>IF(C30="","",IF(VLOOKUP($C30,'Control Sample Data'!$C$99:$M$194,6,FALSE)=0,"",VLOOKUP($C30,'Control Sample Data'!$C$99:$M$194,6,FALSE)))</f>
        <v/>
      </c>
      <c r="U30" s="139" t="str">
        <f>IF(C30="","",IF(VLOOKUP($C30,'Control Sample Data'!$C$99:$M$194,7,FALSE)=0,"",VLOOKUP($C30,'Control Sample Data'!$C$99:$M$194,7,FALSE)))</f>
        <v/>
      </c>
      <c r="V30" s="139" t="str">
        <f>IF(C30="","",IF(VLOOKUP($C30,'Control Sample Data'!$C$99:$M$194,8,FALSE)=0,"",VLOOKUP($C30,'Control Sample Data'!$C$99:$M$194,8,FALSE)))</f>
        <v/>
      </c>
      <c r="W30" s="139" t="str">
        <f>IF(C30="","",IF(VLOOKUP($C30,'Control Sample Data'!$C$99:$M$194,9,FALSE)=0,"",VLOOKUP($C30,'Control Sample Data'!$C$99:$M$194,9,FALSE)))</f>
        <v/>
      </c>
      <c r="X30" s="139" t="str">
        <f>IF(C30="","",IF(VLOOKUP($C30,'Control Sample Data'!$C$99:$M$194,10,FALSE)=0,"",VLOOKUP($C30,'Control Sample Data'!$C$99:$M$194,10,FALSE)))</f>
        <v/>
      </c>
      <c r="Y30" s="139" t="str">
        <f>IF(C30="","",IF(VLOOKUP($C30,'Control Sample Data'!$C$99:$M$194,11,FALSE)=0,"",VLOOKUP($C30,'Control Sample Data'!$C$99:$M$194,11,FALSE)))</f>
        <v/>
      </c>
    </row>
    <row r="31" spans="1:25" ht="15" customHeight="1">
      <c r="A31" s="136"/>
      <c r="B31" s="145" t="str">
        <f t="shared" si="3"/>
        <v/>
      </c>
      <c r="C31" s="144" t="str">
        <f>IF('Choose Housekeeping Genes'!C10=0,"",'Choose Housekeeping Genes'!C10)</f>
        <v/>
      </c>
      <c r="D31" s="139" t="str">
        <f>IF($C10="","",IF(VLOOKUP($C10,'Test Sample Data'!$C$99:$M$194,2,FALSE)=0,"",VLOOKUP($C10,'Test Sample Data'!$C$99:$M$194,2,FALSE)))</f>
        <v/>
      </c>
      <c r="E31" s="139" t="str">
        <f>IF($C10="","",IF(VLOOKUP($C10,'Test Sample Data'!$C$99:$M$194,3,FALSE)=0,"",VLOOKUP($C10,'Test Sample Data'!$C$99:$M$194,3,FALSE)))</f>
        <v/>
      </c>
      <c r="F31" s="139" t="str">
        <f>IF($C10="","",IF(VLOOKUP($C10,'Test Sample Data'!$C$99:$M$194,4,FALSE)=0,"",VLOOKUP($C10,'Test Sample Data'!$C$99:$M$194,4,FALSE)))</f>
        <v/>
      </c>
      <c r="G31" s="139" t="str">
        <f>IF($C10="","",IF(VLOOKUP($C10,'Test Sample Data'!$C$99:$M$194,5,FALSE)=0,"",VLOOKUP($C10,'Test Sample Data'!$C$99:$M$194,5,FALSE)))</f>
        <v/>
      </c>
      <c r="H31" s="139" t="str">
        <f>IF($C10="","",IF(VLOOKUP($C10,'Test Sample Data'!$C$99:$M$194,6,FALSE)=0,"",VLOOKUP($C10,'Test Sample Data'!$C$99:$M$194,6,FALSE)))</f>
        <v/>
      </c>
      <c r="I31" s="139" t="str">
        <f>IF($C10="","",IF(VLOOKUP($C10,'Test Sample Data'!$C$99:$M$194,7,FALSE)=0,"",VLOOKUP($C10,'Test Sample Data'!$C$99:$M$194,7,FALSE)))</f>
        <v/>
      </c>
      <c r="J31" s="139" t="str">
        <f>IF($C10="","",IF(VLOOKUP($C10,'Test Sample Data'!$C$99:$M$194,8,FALSE)=0,"",VLOOKUP($C10,'Test Sample Data'!$C$99:$M$194,8,FALSE)))</f>
        <v/>
      </c>
      <c r="K31" s="139" t="str">
        <f>IF($C10="","",IF(VLOOKUP($C10,'Test Sample Data'!$C$99:$M$194,9,FALSE)=0,"",VLOOKUP($C10,'Test Sample Data'!$C$99:$M$194,9,FALSE)))</f>
        <v/>
      </c>
      <c r="L31" s="139" t="str">
        <f>IF($C10="","",IF(VLOOKUP($C10,'Test Sample Data'!$C$99:$M$194,10,FALSE)=0,"",VLOOKUP($C10,'Test Sample Data'!$C$99:$M$194,10,FALSE)))</f>
        <v/>
      </c>
      <c r="M31" s="139" t="str">
        <f>IF($C10="","",IF(VLOOKUP($C10,'Test Sample Data'!$C$99:$M$194,11,FALSE)=0,"",VLOOKUP($C10,'Test Sample Data'!$C$99:$M$194,11,FALSE)))</f>
        <v/>
      </c>
      <c r="N31" s="151" t="str">
        <f t="shared" si="4"/>
        <v/>
      </c>
      <c r="O31" s="30" t="str">
        <f>IF('Choose Housekeeping Genes'!C31=0,"",'Choose Housekeeping Genes'!C31)</f>
        <v/>
      </c>
      <c r="P31" s="139" t="str">
        <f>IF(C31="","",IF(VLOOKUP($C31,'Control Sample Data'!$C$99:$M$194,2,FALSE)=0,"",VLOOKUP($C31,'Control Sample Data'!$C$99:$M$194,2,FALSE)))</f>
        <v/>
      </c>
      <c r="Q31" s="139" t="str">
        <f>IF(C31="","",IF(VLOOKUP($C31,'Control Sample Data'!$C$99:$M$194,3,FALSE)=0,"",VLOOKUP($C31,'Control Sample Data'!$C$99:$M$194,3,FALSE)))</f>
        <v/>
      </c>
      <c r="R31" s="139" t="str">
        <f>IF(C31="","",IF(VLOOKUP($C31,'Control Sample Data'!$C$99:$M$194,4,FALSE)=0,"",VLOOKUP($C31,'Control Sample Data'!$C$99:$M$194,4,FALSE)))</f>
        <v/>
      </c>
      <c r="S31" s="139" t="str">
        <f>IF(C31="","",IF(VLOOKUP($C31,'Control Sample Data'!$C$99:$M$194,5,FALSE)=0,"",VLOOKUP($C31,'Control Sample Data'!$C$99:$M$194,5,FALSE)))</f>
        <v/>
      </c>
      <c r="T31" s="139" t="str">
        <f>IF(C31="","",IF(VLOOKUP($C31,'Control Sample Data'!$C$99:$M$194,6,FALSE)=0,"",VLOOKUP($C31,'Control Sample Data'!$C$99:$M$194,6,FALSE)))</f>
        <v/>
      </c>
      <c r="U31" s="139" t="str">
        <f>IF(C31="","",IF(VLOOKUP($C31,'Control Sample Data'!$C$99:$M$194,7,FALSE)=0,"",VLOOKUP($C31,'Control Sample Data'!$C$99:$M$194,7,FALSE)))</f>
        <v/>
      </c>
      <c r="V31" s="139" t="str">
        <f>IF(C31="","",IF(VLOOKUP($C31,'Control Sample Data'!$C$99:$M$194,8,FALSE)=0,"",VLOOKUP($C31,'Control Sample Data'!$C$99:$M$194,8,FALSE)))</f>
        <v/>
      </c>
      <c r="W31" s="139" t="str">
        <f>IF(C31="","",IF(VLOOKUP($C31,'Control Sample Data'!$C$99:$M$194,9,FALSE)=0,"",VLOOKUP($C31,'Control Sample Data'!$C$99:$M$194,9,FALSE)))</f>
        <v/>
      </c>
      <c r="X31" s="139" t="str">
        <f>IF(C31="","",IF(VLOOKUP($C31,'Control Sample Data'!$C$99:$M$194,10,FALSE)=0,"",VLOOKUP($C31,'Control Sample Data'!$C$99:$M$194,10,FALSE)))</f>
        <v/>
      </c>
      <c r="Y31" s="139" t="str">
        <f>IF(C31="","",IF(VLOOKUP($C31,'Control Sample Data'!$C$99:$M$194,11,FALSE)=0,"",VLOOKUP($C31,'Control Sample Data'!$C$99:$M$194,11,FALSE)))</f>
        <v/>
      </c>
    </row>
    <row r="32" spans="1:25" ht="15" customHeight="1">
      <c r="A32" s="136"/>
      <c r="B32" s="145" t="str">
        <f t="shared" si="3"/>
        <v/>
      </c>
      <c r="C32" s="144" t="str">
        <f>IF('Choose Housekeeping Genes'!C11=0,"",'Choose Housekeeping Genes'!C11)</f>
        <v/>
      </c>
      <c r="D32" s="139" t="str">
        <f>IF($C11="","",IF(VLOOKUP($C11,'Test Sample Data'!$C$99:$M$194,2,FALSE)=0,"",VLOOKUP($C11,'Test Sample Data'!$C$99:$M$194,2,FALSE)))</f>
        <v/>
      </c>
      <c r="E32" s="139" t="str">
        <f>IF($C11="","",IF(VLOOKUP($C11,'Test Sample Data'!$C$99:$M$194,3,FALSE)=0,"",VLOOKUP($C11,'Test Sample Data'!$C$99:$M$194,3,FALSE)))</f>
        <v/>
      </c>
      <c r="F32" s="139" t="str">
        <f>IF($C11="","",IF(VLOOKUP($C11,'Test Sample Data'!$C$99:$M$194,4,FALSE)=0,"",VLOOKUP($C11,'Test Sample Data'!$C$99:$M$194,4,FALSE)))</f>
        <v/>
      </c>
      <c r="G32" s="139" t="str">
        <f>IF($C11="","",IF(VLOOKUP($C11,'Test Sample Data'!$C$99:$M$194,5,FALSE)=0,"",VLOOKUP($C11,'Test Sample Data'!$C$99:$M$194,5,FALSE)))</f>
        <v/>
      </c>
      <c r="H32" s="139" t="str">
        <f>IF($C11="","",IF(VLOOKUP($C11,'Test Sample Data'!$C$99:$M$194,6,FALSE)=0,"",VLOOKUP($C11,'Test Sample Data'!$C$99:$M$194,6,FALSE)))</f>
        <v/>
      </c>
      <c r="I32" s="139" t="str">
        <f>IF($C11="","",IF(VLOOKUP($C11,'Test Sample Data'!$C$99:$M$194,7,FALSE)=0,"",VLOOKUP($C11,'Test Sample Data'!$C$99:$M$194,7,FALSE)))</f>
        <v/>
      </c>
      <c r="J32" s="139" t="str">
        <f>IF($C11="","",IF(VLOOKUP($C11,'Test Sample Data'!$C$99:$M$194,8,FALSE)=0,"",VLOOKUP($C11,'Test Sample Data'!$C$99:$M$194,8,FALSE)))</f>
        <v/>
      </c>
      <c r="K32" s="139" t="str">
        <f>IF($C11="","",IF(VLOOKUP($C11,'Test Sample Data'!$C$99:$M$194,9,FALSE)=0,"",VLOOKUP($C11,'Test Sample Data'!$C$99:$M$194,9,FALSE)))</f>
        <v/>
      </c>
      <c r="L32" s="139" t="str">
        <f>IF($C11="","",IF(VLOOKUP($C11,'Test Sample Data'!$C$99:$M$194,10,FALSE)=0,"",VLOOKUP($C11,'Test Sample Data'!$C$99:$M$194,10,FALSE)))</f>
        <v/>
      </c>
      <c r="M32" s="139" t="str">
        <f>IF($C11="","",IF(VLOOKUP($C11,'Test Sample Data'!$C$99:$M$194,11,FALSE)=0,"",VLOOKUP($C11,'Test Sample Data'!$C$99:$M$194,11,FALSE)))</f>
        <v/>
      </c>
      <c r="N32" s="151" t="str">
        <f t="shared" si="4"/>
        <v/>
      </c>
      <c r="O32" s="30" t="str">
        <f>IF('Choose Housekeeping Genes'!C32=0,"",'Choose Housekeeping Genes'!C32)</f>
        <v/>
      </c>
      <c r="P32" s="139" t="str">
        <f>IF(C32="","",IF(VLOOKUP($C32,'Control Sample Data'!$C$99:$M$194,2,FALSE)=0,"",VLOOKUP($C32,'Control Sample Data'!$C$99:$M$194,2,FALSE)))</f>
        <v/>
      </c>
      <c r="Q32" s="139" t="str">
        <f>IF(C32="","",IF(VLOOKUP($C32,'Control Sample Data'!$C$99:$M$194,3,FALSE)=0,"",VLOOKUP($C32,'Control Sample Data'!$C$99:$M$194,3,FALSE)))</f>
        <v/>
      </c>
      <c r="R32" s="139" t="str">
        <f>IF(C32="","",IF(VLOOKUP($C32,'Control Sample Data'!$C$99:$M$194,4,FALSE)=0,"",VLOOKUP($C32,'Control Sample Data'!$C$99:$M$194,4,FALSE)))</f>
        <v/>
      </c>
      <c r="S32" s="139" t="str">
        <f>IF(C32="","",IF(VLOOKUP($C32,'Control Sample Data'!$C$99:$M$194,5,FALSE)=0,"",VLOOKUP($C32,'Control Sample Data'!$C$99:$M$194,5,FALSE)))</f>
        <v/>
      </c>
      <c r="T32" s="139" t="str">
        <f>IF(C32="","",IF(VLOOKUP($C32,'Control Sample Data'!$C$99:$M$194,6,FALSE)=0,"",VLOOKUP($C32,'Control Sample Data'!$C$99:$M$194,6,FALSE)))</f>
        <v/>
      </c>
      <c r="U32" s="139" t="str">
        <f>IF(C32="","",IF(VLOOKUP($C32,'Control Sample Data'!$C$99:$M$194,7,FALSE)=0,"",VLOOKUP($C32,'Control Sample Data'!$C$99:$M$194,7,FALSE)))</f>
        <v/>
      </c>
      <c r="V32" s="139" t="str">
        <f>IF(C32="","",IF(VLOOKUP($C32,'Control Sample Data'!$C$99:$M$194,8,FALSE)=0,"",VLOOKUP($C32,'Control Sample Data'!$C$99:$M$194,8,FALSE)))</f>
        <v/>
      </c>
      <c r="W32" s="139" t="str">
        <f>IF(C32="","",IF(VLOOKUP($C32,'Control Sample Data'!$C$99:$M$194,9,FALSE)=0,"",VLOOKUP($C32,'Control Sample Data'!$C$99:$M$194,9,FALSE)))</f>
        <v/>
      </c>
      <c r="X32" s="139" t="str">
        <f>IF(C32="","",IF(VLOOKUP($C32,'Control Sample Data'!$C$99:$M$194,10,FALSE)=0,"",VLOOKUP($C32,'Control Sample Data'!$C$99:$M$194,10,FALSE)))</f>
        <v/>
      </c>
      <c r="Y32" s="139" t="str">
        <f>IF(C32="","",IF(VLOOKUP($C32,'Control Sample Data'!$C$99:$M$194,11,FALSE)=0,"",VLOOKUP($C32,'Control Sample Data'!$C$99:$M$194,11,FALSE)))</f>
        <v/>
      </c>
    </row>
    <row r="33" spans="1:25" ht="15" customHeight="1">
      <c r="A33" s="136"/>
      <c r="B33" s="145" t="str">
        <f t="shared" si="3"/>
        <v/>
      </c>
      <c r="C33" s="144" t="str">
        <f>IF('Choose Housekeeping Genes'!C12=0,"",'Choose Housekeeping Genes'!C12)</f>
        <v/>
      </c>
      <c r="D33" s="139" t="str">
        <f>IF($C12="","",IF(VLOOKUP($C12,'Test Sample Data'!$C$99:$M$194,2,FALSE)=0,"",VLOOKUP($C12,'Test Sample Data'!$C$99:$M$194,2,FALSE)))</f>
        <v/>
      </c>
      <c r="E33" s="139" t="str">
        <f>IF($C12="","",IF(VLOOKUP($C12,'Test Sample Data'!$C$99:$M$194,3,FALSE)=0,"",VLOOKUP($C12,'Test Sample Data'!$C$99:$M$194,3,FALSE)))</f>
        <v/>
      </c>
      <c r="F33" s="139" t="str">
        <f>IF($C12="","",IF(VLOOKUP($C12,'Test Sample Data'!$C$99:$M$194,4,FALSE)=0,"",VLOOKUP($C12,'Test Sample Data'!$C$99:$M$194,4,FALSE)))</f>
        <v/>
      </c>
      <c r="G33" s="139" t="str">
        <f>IF($C12="","",IF(VLOOKUP($C12,'Test Sample Data'!$C$99:$M$194,5,FALSE)=0,"",VLOOKUP($C12,'Test Sample Data'!$C$99:$M$194,5,FALSE)))</f>
        <v/>
      </c>
      <c r="H33" s="139" t="str">
        <f>IF($C12="","",IF(VLOOKUP($C12,'Test Sample Data'!$C$99:$M$194,6,FALSE)=0,"",VLOOKUP($C12,'Test Sample Data'!$C$99:$M$194,6,FALSE)))</f>
        <v/>
      </c>
      <c r="I33" s="139" t="str">
        <f>IF($C12="","",IF(VLOOKUP($C12,'Test Sample Data'!$C$99:$M$194,7,FALSE)=0,"",VLOOKUP($C12,'Test Sample Data'!$C$99:$M$194,7,FALSE)))</f>
        <v/>
      </c>
      <c r="J33" s="139" t="str">
        <f>IF($C12="","",IF(VLOOKUP($C12,'Test Sample Data'!$C$99:$M$194,8,FALSE)=0,"",VLOOKUP($C12,'Test Sample Data'!$C$99:$M$194,8,FALSE)))</f>
        <v/>
      </c>
      <c r="K33" s="139" t="str">
        <f>IF($C12="","",IF(VLOOKUP($C12,'Test Sample Data'!$C$99:$M$194,9,FALSE)=0,"",VLOOKUP($C12,'Test Sample Data'!$C$99:$M$194,9,FALSE)))</f>
        <v/>
      </c>
      <c r="L33" s="139" t="str">
        <f>IF($C12="","",IF(VLOOKUP($C12,'Test Sample Data'!$C$99:$M$194,10,FALSE)=0,"",VLOOKUP($C12,'Test Sample Data'!$C$99:$M$194,10,FALSE)))</f>
        <v/>
      </c>
      <c r="M33" s="139" t="str">
        <f>IF($C12="","",IF(VLOOKUP($C12,'Test Sample Data'!$C$99:$M$194,11,FALSE)=0,"",VLOOKUP($C12,'Test Sample Data'!$C$99:$M$194,11,FALSE)))</f>
        <v/>
      </c>
      <c r="N33" s="151" t="str">
        <f t="shared" si="4"/>
        <v/>
      </c>
      <c r="O33" s="30" t="str">
        <f>IF('Choose Housekeeping Genes'!C33=0,"",'Choose Housekeeping Genes'!C33)</f>
        <v/>
      </c>
      <c r="P33" s="139" t="str">
        <f>IF(C33="","",IF(VLOOKUP($C33,'Control Sample Data'!$C$99:$M$194,2,FALSE)=0,"",VLOOKUP($C33,'Control Sample Data'!$C$99:$M$194,2,FALSE)))</f>
        <v/>
      </c>
      <c r="Q33" s="139" t="str">
        <f>IF(C33="","",IF(VLOOKUP($C33,'Control Sample Data'!$C$99:$M$194,3,FALSE)=0,"",VLOOKUP($C33,'Control Sample Data'!$C$99:$M$194,3,FALSE)))</f>
        <v/>
      </c>
      <c r="R33" s="139" t="str">
        <f>IF(C33="","",IF(VLOOKUP($C33,'Control Sample Data'!$C$99:$M$194,4,FALSE)=0,"",VLOOKUP($C33,'Control Sample Data'!$C$99:$M$194,4,FALSE)))</f>
        <v/>
      </c>
      <c r="S33" s="139" t="str">
        <f>IF(C33="","",IF(VLOOKUP($C33,'Control Sample Data'!$C$99:$M$194,5,FALSE)=0,"",VLOOKUP($C33,'Control Sample Data'!$C$99:$M$194,5,FALSE)))</f>
        <v/>
      </c>
      <c r="T33" s="139" t="str">
        <f>IF(C33="","",IF(VLOOKUP($C33,'Control Sample Data'!$C$99:$M$194,6,FALSE)=0,"",VLOOKUP($C33,'Control Sample Data'!$C$99:$M$194,6,FALSE)))</f>
        <v/>
      </c>
      <c r="U33" s="139" t="str">
        <f>IF(C33="","",IF(VLOOKUP($C33,'Control Sample Data'!$C$99:$M$194,7,FALSE)=0,"",VLOOKUP($C33,'Control Sample Data'!$C$99:$M$194,7,FALSE)))</f>
        <v/>
      </c>
      <c r="V33" s="139" t="str">
        <f>IF(C33="","",IF(VLOOKUP($C33,'Control Sample Data'!$C$99:$M$194,8,FALSE)=0,"",VLOOKUP($C33,'Control Sample Data'!$C$99:$M$194,8,FALSE)))</f>
        <v/>
      </c>
      <c r="W33" s="139" t="str">
        <f>IF(C33="","",IF(VLOOKUP($C33,'Control Sample Data'!$C$99:$M$194,9,FALSE)=0,"",VLOOKUP($C33,'Control Sample Data'!$C$99:$M$194,9,FALSE)))</f>
        <v/>
      </c>
      <c r="X33" s="139" t="str">
        <f>IF(C33="","",IF(VLOOKUP($C33,'Control Sample Data'!$C$99:$M$194,10,FALSE)=0,"",VLOOKUP($C33,'Control Sample Data'!$C$99:$M$194,10,FALSE)))</f>
        <v/>
      </c>
      <c r="Y33" s="139" t="str">
        <f>IF(C33="","",IF(VLOOKUP($C33,'Control Sample Data'!$C$99:$M$194,11,FALSE)=0,"",VLOOKUP($C33,'Control Sample Data'!$C$99:$M$194,11,FALSE)))</f>
        <v/>
      </c>
    </row>
    <row r="34" spans="1:25" ht="15" customHeight="1">
      <c r="A34" s="136"/>
      <c r="B34" s="145" t="str">
        <f t="shared" si="3"/>
        <v/>
      </c>
      <c r="C34" s="144" t="str">
        <f>IF('Choose Housekeeping Genes'!C13=0,"",'Choose Housekeeping Genes'!C13)</f>
        <v/>
      </c>
      <c r="D34" s="139" t="str">
        <f>IF($C13="","",IF(VLOOKUP($C13,'Test Sample Data'!$C$99:$M$194,2,FALSE)=0,"",VLOOKUP($C13,'Test Sample Data'!$C$99:$M$194,2,FALSE)))</f>
        <v/>
      </c>
      <c r="E34" s="139" t="str">
        <f>IF($C13="","",IF(VLOOKUP($C13,'Test Sample Data'!$C$99:$M$194,3,FALSE)=0,"",VLOOKUP($C13,'Test Sample Data'!$C$99:$M$194,3,FALSE)))</f>
        <v/>
      </c>
      <c r="F34" s="139" t="str">
        <f>IF($C13="","",IF(VLOOKUP($C13,'Test Sample Data'!$C$99:$M$194,4,FALSE)=0,"",VLOOKUP($C13,'Test Sample Data'!$C$99:$M$194,4,FALSE)))</f>
        <v/>
      </c>
      <c r="G34" s="139" t="str">
        <f>IF($C13="","",IF(VLOOKUP($C13,'Test Sample Data'!$C$99:$M$194,5,FALSE)=0,"",VLOOKUP($C13,'Test Sample Data'!$C$99:$M$194,5,FALSE)))</f>
        <v/>
      </c>
      <c r="H34" s="139" t="str">
        <f>IF($C13="","",IF(VLOOKUP($C13,'Test Sample Data'!$C$99:$M$194,6,FALSE)=0,"",VLOOKUP($C13,'Test Sample Data'!$C$99:$M$194,6,FALSE)))</f>
        <v/>
      </c>
      <c r="I34" s="139" t="str">
        <f>IF($C13="","",IF(VLOOKUP($C13,'Test Sample Data'!$C$99:$M$194,7,FALSE)=0,"",VLOOKUP($C13,'Test Sample Data'!$C$99:$M$194,7,FALSE)))</f>
        <v/>
      </c>
      <c r="J34" s="139" t="str">
        <f>IF($C13="","",IF(VLOOKUP($C13,'Test Sample Data'!$C$99:$M$194,8,FALSE)=0,"",VLOOKUP($C13,'Test Sample Data'!$C$99:$M$194,8,FALSE)))</f>
        <v/>
      </c>
      <c r="K34" s="139" t="str">
        <f>IF($C13="","",IF(VLOOKUP($C13,'Test Sample Data'!$C$99:$M$194,9,FALSE)=0,"",VLOOKUP($C13,'Test Sample Data'!$C$99:$M$194,9,FALSE)))</f>
        <v/>
      </c>
      <c r="L34" s="139" t="str">
        <f>IF($C13="","",IF(VLOOKUP($C13,'Test Sample Data'!$C$99:$M$194,10,FALSE)=0,"",VLOOKUP($C13,'Test Sample Data'!$C$99:$M$194,10,FALSE)))</f>
        <v/>
      </c>
      <c r="M34" s="139" t="str">
        <f>IF($C13="","",IF(VLOOKUP($C13,'Test Sample Data'!$C$99:$M$194,11,FALSE)=0,"",VLOOKUP($C13,'Test Sample Data'!$C$99:$M$194,11,FALSE)))</f>
        <v/>
      </c>
      <c r="N34" s="151" t="str">
        <f t="shared" si="4"/>
        <v/>
      </c>
      <c r="O34" s="30" t="str">
        <f>IF('Choose Housekeeping Genes'!C34=0,"",'Choose Housekeeping Genes'!C34)</f>
        <v/>
      </c>
      <c r="P34" s="139" t="str">
        <f>IF(C34="","",IF(VLOOKUP($C34,'Control Sample Data'!$C$99:$M$194,2,FALSE)=0,"",VLOOKUP($C34,'Control Sample Data'!$C$99:$M$194,2,FALSE)))</f>
        <v/>
      </c>
      <c r="Q34" s="139" t="str">
        <f>IF(C34="","",IF(VLOOKUP($C34,'Control Sample Data'!$C$99:$M$194,3,FALSE)=0,"",VLOOKUP($C34,'Control Sample Data'!$C$99:$M$194,3,FALSE)))</f>
        <v/>
      </c>
      <c r="R34" s="139" t="str">
        <f>IF(C34="","",IF(VLOOKUP($C34,'Control Sample Data'!$C$99:$M$194,4,FALSE)=0,"",VLOOKUP($C34,'Control Sample Data'!$C$99:$M$194,4,FALSE)))</f>
        <v/>
      </c>
      <c r="S34" s="139" t="str">
        <f>IF(C34="","",IF(VLOOKUP($C34,'Control Sample Data'!$C$99:$M$194,5,FALSE)=0,"",VLOOKUP($C34,'Control Sample Data'!$C$99:$M$194,5,FALSE)))</f>
        <v/>
      </c>
      <c r="T34" s="139" t="str">
        <f>IF(C34="","",IF(VLOOKUP($C34,'Control Sample Data'!$C$99:$M$194,6,FALSE)=0,"",VLOOKUP($C34,'Control Sample Data'!$C$99:$M$194,6,FALSE)))</f>
        <v/>
      </c>
      <c r="U34" s="139" t="str">
        <f>IF(C34="","",IF(VLOOKUP($C34,'Control Sample Data'!$C$99:$M$194,7,FALSE)=0,"",VLOOKUP($C34,'Control Sample Data'!$C$99:$M$194,7,FALSE)))</f>
        <v/>
      </c>
      <c r="V34" s="139" t="str">
        <f>IF(C34="","",IF(VLOOKUP($C34,'Control Sample Data'!$C$99:$M$194,8,FALSE)=0,"",VLOOKUP($C34,'Control Sample Data'!$C$99:$M$194,8,FALSE)))</f>
        <v/>
      </c>
      <c r="W34" s="139" t="str">
        <f>IF(C34="","",IF(VLOOKUP($C34,'Control Sample Data'!$C$99:$M$194,9,FALSE)=0,"",VLOOKUP($C34,'Control Sample Data'!$C$99:$M$194,9,FALSE)))</f>
        <v/>
      </c>
      <c r="X34" s="139" t="str">
        <f>IF(C34="","",IF(VLOOKUP($C34,'Control Sample Data'!$C$99:$M$194,10,FALSE)=0,"",VLOOKUP($C34,'Control Sample Data'!$C$99:$M$194,10,FALSE)))</f>
        <v/>
      </c>
      <c r="Y34" s="139" t="str">
        <f>IF(C34="","",IF(VLOOKUP($C34,'Control Sample Data'!$C$99:$M$194,11,FALSE)=0,"",VLOOKUP($C34,'Control Sample Data'!$C$99:$M$194,11,FALSE)))</f>
        <v/>
      </c>
    </row>
    <row r="35" spans="1:25" ht="15" customHeight="1">
      <c r="A35" s="136"/>
      <c r="B35" s="145" t="str">
        <f t="shared" si="3"/>
        <v/>
      </c>
      <c r="C35" s="144" t="str">
        <f>IF('Choose Housekeeping Genes'!C14=0,"",'Choose Housekeeping Genes'!C14)</f>
        <v/>
      </c>
      <c r="D35" s="139" t="str">
        <f>IF($C14="","",IF(VLOOKUP($C14,'Test Sample Data'!$C$99:$M$194,2,FALSE)=0,"",VLOOKUP($C14,'Test Sample Data'!$C$99:$M$194,2,FALSE)))</f>
        <v/>
      </c>
      <c r="E35" s="139" t="str">
        <f>IF($C14="","",IF(VLOOKUP($C14,'Test Sample Data'!$C$99:$M$194,3,FALSE)=0,"",VLOOKUP($C14,'Test Sample Data'!$C$99:$M$194,3,FALSE)))</f>
        <v/>
      </c>
      <c r="F35" s="139" t="str">
        <f>IF($C14="","",IF(VLOOKUP($C14,'Test Sample Data'!$C$99:$M$194,4,FALSE)=0,"",VLOOKUP($C14,'Test Sample Data'!$C$99:$M$194,4,FALSE)))</f>
        <v/>
      </c>
      <c r="G35" s="139" t="str">
        <f>IF($C14="","",IF(VLOOKUP($C14,'Test Sample Data'!$C$99:$M$194,5,FALSE)=0,"",VLOOKUP($C14,'Test Sample Data'!$C$99:$M$194,5,FALSE)))</f>
        <v/>
      </c>
      <c r="H35" s="139" t="str">
        <f>IF($C14="","",IF(VLOOKUP($C14,'Test Sample Data'!$C$99:$M$194,6,FALSE)=0,"",VLOOKUP($C14,'Test Sample Data'!$C$99:$M$194,6,FALSE)))</f>
        <v/>
      </c>
      <c r="I35" s="139" t="str">
        <f>IF($C14="","",IF(VLOOKUP($C14,'Test Sample Data'!$C$99:$M$194,7,FALSE)=0,"",VLOOKUP($C14,'Test Sample Data'!$C$99:$M$194,7,FALSE)))</f>
        <v/>
      </c>
      <c r="J35" s="139" t="str">
        <f>IF($C14="","",IF(VLOOKUP($C14,'Test Sample Data'!$C$99:$M$194,8,FALSE)=0,"",VLOOKUP($C14,'Test Sample Data'!$C$99:$M$194,8,FALSE)))</f>
        <v/>
      </c>
      <c r="K35" s="139" t="str">
        <f>IF($C14="","",IF(VLOOKUP($C14,'Test Sample Data'!$C$99:$M$194,9,FALSE)=0,"",VLOOKUP($C14,'Test Sample Data'!$C$99:$M$194,9,FALSE)))</f>
        <v/>
      </c>
      <c r="L35" s="139" t="str">
        <f>IF($C14="","",IF(VLOOKUP($C14,'Test Sample Data'!$C$99:$M$194,10,FALSE)=0,"",VLOOKUP($C14,'Test Sample Data'!$C$99:$M$194,10,FALSE)))</f>
        <v/>
      </c>
      <c r="M35" s="139" t="str">
        <f>IF($C14="","",IF(VLOOKUP($C14,'Test Sample Data'!$C$99:$M$194,11,FALSE)=0,"",VLOOKUP($C14,'Test Sample Data'!$C$99:$M$194,11,FALSE)))</f>
        <v/>
      </c>
      <c r="N35" s="151" t="str">
        <f t="shared" si="4"/>
        <v/>
      </c>
      <c r="O35" s="30" t="str">
        <f>IF('Choose Housekeeping Genes'!C35=0,"",'Choose Housekeeping Genes'!C35)</f>
        <v/>
      </c>
      <c r="P35" s="139" t="str">
        <f>IF(C35="","",IF(VLOOKUP($C35,'Control Sample Data'!$C$99:$M$194,2,FALSE)=0,"",VLOOKUP($C35,'Control Sample Data'!$C$99:$M$194,2,FALSE)))</f>
        <v/>
      </c>
      <c r="Q35" s="139" t="str">
        <f>IF(C35="","",IF(VLOOKUP($C35,'Control Sample Data'!$C$99:$M$194,3,FALSE)=0,"",VLOOKUP($C35,'Control Sample Data'!$C$99:$M$194,3,FALSE)))</f>
        <v/>
      </c>
      <c r="R35" s="139" t="str">
        <f>IF(C35="","",IF(VLOOKUP($C35,'Control Sample Data'!$C$99:$M$194,4,FALSE)=0,"",VLOOKUP($C35,'Control Sample Data'!$C$99:$M$194,4,FALSE)))</f>
        <v/>
      </c>
      <c r="S35" s="139" t="str">
        <f>IF(C35="","",IF(VLOOKUP($C35,'Control Sample Data'!$C$99:$M$194,5,FALSE)=0,"",VLOOKUP($C35,'Control Sample Data'!$C$99:$M$194,5,FALSE)))</f>
        <v/>
      </c>
      <c r="T35" s="139" t="str">
        <f>IF(C35="","",IF(VLOOKUP($C35,'Control Sample Data'!$C$99:$M$194,6,FALSE)=0,"",VLOOKUP($C35,'Control Sample Data'!$C$99:$M$194,6,FALSE)))</f>
        <v/>
      </c>
      <c r="U35" s="139" t="str">
        <f>IF(C35="","",IF(VLOOKUP($C35,'Control Sample Data'!$C$99:$M$194,7,FALSE)=0,"",VLOOKUP($C35,'Control Sample Data'!$C$99:$M$194,7,FALSE)))</f>
        <v/>
      </c>
      <c r="V35" s="139" t="str">
        <f>IF(C35="","",IF(VLOOKUP($C35,'Control Sample Data'!$C$99:$M$194,8,FALSE)=0,"",VLOOKUP($C35,'Control Sample Data'!$C$99:$M$194,8,FALSE)))</f>
        <v/>
      </c>
      <c r="W35" s="139" t="str">
        <f>IF(C35="","",IF(VLOOKUP($C35,'Control Sample Data'!$C$99:$M$194,9,FALSE)=0,"",VLOOKUP($C35,'Control Sample Data'!$C$99:$M$194,9,FALSE)))</f>
        <v/>
      </c>
      <c r="X35" s="139" t="str">
        <f>IF(C35="","",IF(VLOOKUP($C35,'Control Sample Data'!$C$99:$M$194,10,FALSE)=0,"",VLOOKUP($C35,'Control Sample Data'!$C$99:$M$194,10,FALSE)))</f>
        <v/>
      </c>
      <c r="Y35" s="139" t="str">
        <f>IF(C35="","",IF(VLOOKUP($C35,'Control Sample Data'!$C$99:$M$194,11,FALSE)=0,"",VLOOKUP($C35,'Control Sample Data'!$C$99:$M$194,11,FALSE)))</f>
        <v/>
      </c>
    </row>
    <row r="36" spans="1:25" ht="15" customHeight="1">
      <c r="A36" s="136"/>
      <c r="B36" s="145" t="str">
        <f t="shared" si="3"/>
        <v/>
      </c>
      <c r="C36" s="144" t="str">
        <f>IF('Choose Housekeeping Genes'!C15=0,"",'Choose Housekeeping Genes'!C15)</f>
        <v/>
      </c>
      <c r="D36" s="139" t="str">
        <f>IF($C15="","",IF(VLOOKUP($C15,'Test Sample Data'!$C$99:$M$194,2,FALSE)=0,"",VLOOKUP($C15,'Test Sample Data'!$C$99:$M$194,2,FALSE)))</f>
        <v/>
      </c>
      <c r="E36" s="139" t="str">
        <f>IF($C15="","",IF(VLOOKUP($C15,'Test Sample Data'!$C$99:$M$194,3,FALSE)=0,"",VLOOKUP($C15,'Test Sample Data'!$C$99:$M$194,3,FALSE)))</f>
        <v/>
      </c>
      <c r="F36" s="139" t="str">
        <f>IF($C15="","",IF(VLOOKUP($C15,'Test Sample Data'!$C$99:$M$194,4,FALSE)=0,"",VLOOKUP($C15,'Test Sample Data'!$C$99:$M$194,4,FALSE)))</f>
        <v/>
      </c>
      <c r="G36" s="139" t="str">
        <f>IF($C15="","",IF(VLOOKUP($C15,'Test Sample Data'!$C$99:$M$194,5,FALSE)=0,"",VLOOKUP($C15,'Test Sample Data'!$C$99:$M$194,5,FALSE)))</f>
        <v/>
      </c>
      <c r="H36" s="139" t="str">
        <f>IF($C15="","",IF(VLOOKUP($C15,'Test Sample Data'!$C$99:$M$194,6,FALSE)=0,"",VLOOKUP($C15,'Test Sample Data'!$C$99:$M$194,6,FALSE)))</f>
        <v/>
      </c>
      <c r="I36" s="139" t="str">
        <f>IF($C15="","",IF(VLOOKUP($C15,'Test Sample Data'!$C$99:$M$194,7,FALSE)=0,"",VLOOKUP($C15,'Test Sample Data'!$C$99:$M$194,7,FALSE)))</f>
        <v/>
      </c>
      <c r="J36" s="139" t="str">
        <f>IF($C15="","",IF(VLOOKUP($C15,'Test Sample Data'!$C$99:$M$194,8,FALSE)=0,"",VLOOKUP($C15,'Test Sample Data'!$C$99:$M$194,8,FALSE)))</f>
        <v/>
      </c>
      <c r="K36" s="139" t="str">
        <f>IF($C15="","",IF(VLOOKUP($C15,'Test Sample Data'!$C$99:$M$194,9,FALSE)=0,"",VLOOKUP($C15,'Test Sample Data'!$C$99:$M$194,9,FALSE)))</f>
        <v/>
      </c>
      <c r="L36" s="139" t="str">
        <f>IF($C15="","",IF(VLOOKUP($C15,'Test Sample Data'!$C$99:$M$194,10,FALSE)=0,"",VLOOKUP($C15,'Test Sample Data'!$C$99:$M$194,10,FALSE)))</f>
        <v/>
      </c>
      <c r="M36" s="139" t="str">
        <f>IF($C15="","",IF(VLOOKUP($C15,'Test Sample Data'!$C$99:$M$194,11,FALSE)=0,"",VLOOKUP($C15,'Test Sample Data'!$C$99:$M$194,11,FALSE)))</f>
        <v/>
      </c>
      <c r="N36" s="151" t="str">
        <f t="shared" si="4"/>
        <v/>
      </c>
      <c r="O36" s="30" t="str">
        <f>IF('Choose Housekeeping Genes'!C36=0,"",'Choose Housekeeping Genes'!C36)</f>
        <v/>
      </c>
      <c r="P36" s="139" t="str">
        <f>IF(C36="","",IF(VLOOKUP($C36,'Control Sample Data'!$C$99:$M$194,2,FALSE)=0,"",VLOOKUP($C36,'Control Sample Data'!$C$99:$M$194,2,FALSE)))</f>
        <v/>
      </c>
      <c r="Q36" s="139" t="str">
        <f>IF(C36="","",IF(VLOOKUP($C36,'Control Sample Data'!$C$99:$M$194,3,FALSE)=0,"",VLOOKUP($C36,'Control Sample Data'!$C$99:$M$194,3,FALSE)))</f>
        <v/>
      </c>
      <c r="R36" s="139" t="str">
        <f>IF(C36="","",IF(VLOOKUP($C36,'Control Sample Data'!$C$99:$M$194,4,FALSE)=0,"",VLOOKUP($C36,'Control Sample Data'!$C$99:$M$194,4,FALSE)))</f>
        <v/>
      </c>
      <c r="S36" s="139" t="str">
        <f>IF(C36="","",IF(VLOOKUP($C36,'Control Sample Data'!$C$99:$M$194,5,FALSE)=0,"",VLOOKUP($C36,'Control Sample Data'!$C$99:$M$194,5,FALSE)))</f>
        <v/>
      </c>
      <c r="T36" s="139" t="str">
        <f>IF(C36="","",IF(VLOOKUP($C36,'Control Sample Data'!$C$99:$M$194,6,FALSE)=0,"",VLOOKUP($C36,'Control Sample Data'!$C$99:$M$194,6,FALSE)))</f>
        <v/>
      </c>
      <c r="U36" s="139" t="str">
        <f>IF(C36="","",IF(VLOOKUP($C36,'Control Sample Data'!$C$99:$M$194,7,FALSE)=0,"",VLOOKUP($C36,'Control Sample Data'!$C$99:$M$194,7,FALSE)))</f>
        <v/>
      </c>
      <c r="V36" s="139" t="str">
        <f>IF(C36="","",IF(VLOOKUP($C36,'Control Sample Data'!$C$99:$M$194,8,FALSE)=0,"",VLOOKUP($C36,'Control Sample Data'!$C$99:$M$194,8,FALSE)))</f>
        <v/>
      </c>
      <c r="W36" s="139" t="str">
        <f>IF(C36="","",IF(VLOOKUP($C36,'Control Sample Data'!$C$99:$M$194,9,FALSE)=0,"",VLOOKUP($C36,'Control Sample Data'!$C$99:$M$194,9,FALSE)))</f>
        <v/>
      </c>
      <c r="X36" s="139" t="str">
        <f>IF(C36="","",IF(VLOOKUP($C36,'Control Sample Data'!$C$99:$M$194,10,FALSE)=0,"",VLOOKUP($C36,'Control Sample Data'!$C$99:$M$194,10,FALSE)))</f>
        <v/>
      </c>
      <c r="Y36" s="139" t="str">
        <f>IF(C36="","",IF(VLOOKUP($C36,'Control Sample Data'!$C$99:$M$194,11,FALSE)=0,"",VLOOKUP($C36,'Control Sample Data'!$C$99:$M$194,11,FALSE)))</f>
        <v/>
      </c>
    </row>
    <row r="37" spans="1:25" ht="15" customHeight="1">
      <c r="A37" s="136"/>
      <c r="B37" s="145" t="str">
        <f t="shared" si="3"/>
        <v/>
      </c>
      <c r="C37" s="144" t="str">
        <f>IF('Choose Housekeeping Genes'!C16=0,"",'Choose Housekeeping Genes'!C16)</f>
        <v/>
      </c>
      <c r="D37" s="139" t="str">
        <f>IF($C16="","",IF(VLOOKUP($C16,'Test Sample Data'!$C$99:$M$194,2,FALSE)=0,"",VLOOKUP($C16,'Test Sample Data'!$C$99:$M$194,2,FALSE)))</f>
        <v/>
      </c>
      <c r="E37" s="139" t="str">
        <f>IF($C16="","",IF(VLOOKUP($C16,'Test Sample Data'!$C$99:$M$194,3,FALSE)=0,"",VLOOKUP($C16,'Test Sample Data'!$C$99:$M$194,3,FALSE)))</f>
        <v/>
      </c>
      <c r="F37" s="139" t="str">
        <f>IF($C16="","",IF(VLOOKUP($C16,'Test Sample Data'!$C$99:$M$194,4,FALSE)=0,"",VLOOKUP($C16,'Test Sample Data'!$C$99:$M$194,4,FALSE)))</f>
        <v/>
      </c>
      <c r="G37" s="139" t="str">
        <f>IF($C16="","",IF(VLOOKUP($C16,'Test Sample Data'!$C$99:$M$194,5,FALSE)=0,"",VLOOKUP($C16,'Test Sample Data'!$C$99:$M$194,5,FALSE)))</f>
        <v/>
      </c>
      <c r="H37" s="139" t="str">
        <f>IF($C16="","",IF(VLOOKUP($C16,'Test Sample Data'!$C$99:$M$194,6,FALSE)=0,"",VLOOKUP($C16,'Test Sample Data'!$C$99:$M$194,6,FALSE)))</f>
        <v/>
      </c>
      <c r="I37" s="139" t="str">
        <f>IF($C16="","",IF(VLOOKUP($C16,'Test Sample Data'!$C$99:$M$194,7,FALSE)=0,"",VLOOKUP($C16,'Test Sample Data'!$C$99:$M$194,7,FALSE)))</f>
        <v/>
      </c>
      <c r="J37" s="139" t="str">
        <f>IF($C16="","",IF(VLOOKUP($C16,'Test Sample Data'!$C$99:$M$194,8,FALSE)=0,"",VLOOKUP($C16,'Test Sample Data'!$C$99:$M$194,8,FALSE)))</f>
        <v/>
      </c>
      <c r="K37" s="139" t="str">
        <f>IF($C16="","",IF(VLOOKUP($C16,'Test Sample Data'!$C$99:$M$194,9,FALSE)=0,"",VLOOKUP($C16,'Test Sample Data'!$C$99:$M$194,9,FALSE)))</f>
        <v/>
      </c>
      <c r="L37" s="139" t="str">
        <f>IF($C16="","",IF(VLOOKUP($C16,'Test Sample Data'!$C$99:$M$194,10,FALSE)=0,"",VLOOKUP($C16,'Test Sample Data'!$C$99:$M$194,10,FALSE)))</f>
        <v/>
      </c>
      <c r="M37" s="139" t="str">
        <f>IF($C16="","",IF(VLOOKUP($C16,'Test Sample Data'!$C$99:$M$194,11,FALSE)=0,"",VLOOKUP($C16,'Test Sample Data'!$C$99:$M$194,11,FALSE)))</f>
        <v/>
      </c>
      <c r="N37" s="151" t="str">
        <f t="shared" si="4"/>
        <v/>
      </c>
      <c r="O37" s="30" t="str">
        <f>IF('Choose Housekeeping Genes'!C37=0,"",'Choose Housekeeping Genes'!C37)</f>
        <v/>
      </c>
      <c r="P37" s="139" t="str">
        <f>IF(C37="","",IF(VLOOKUP($C37,'Control Sample Data'!$C$99:$M$194,2,FALSE)=0,"",VLOOKUP($C37,'Control Sample Data'!$C$99:$M$194,2,FALSE)))</f>
        <v/>
      </c>
      <c r="Q37" s="139" t="str">
        <f>IF(C37="","",IF(VLOOKUP($C37,'Control Sample Data'!$C$99:$M$194,3,FALSE)=0,"",VLOOKUP($C37,'Control Sample Data'!$C$99:$M$194,3,FALSE)))</f>
        <v/>
      </c>
      <c r="R37" s="139" t="str">
        <f>IF(C37="","",IF(VLOOKUP($C37,'Control Sample Data'!$C$99:$M$194,4,FALSE)=0,"",VLOOKUP($C37,'Control Sample Data'!$C$99:$M$194,4,FALSE)))</f>
        <v/>
      </c>
      <c r="S37" s="139" t="str">
        <f>IF(C37="","",IF(VLOOKUP($C37,'Control Sample Data'!$C$99:$M$194,5,FALSE)=0,"",VLOOKUP($C37,'Control Sample Data'!$C$99:$M$194,5,FALSE)))</f>
        <v/>
      </c>
      <c r="T37" s="139" t="str">
        <f>IF(C37="","",IF(VLOOKUP($C37,'Control Sample Data'!$C$99:$M$194,6,FALSE)=0,"",VLOOKUP($C37,'Control Sample Data'!$C$99:$M$194,6,FALSE)))</f>
        <v/>
      </c>
      <c r="U37" s="139" t="str">
        <f>IF(C37="","",IF(VLOOKUP($C37,'Control Sample Data'!$C$99:$M$194,7,FALSE)=0,"",VLOOKUP($C37,'Control Sample Data'!$C$99:$M$194,7,FALSE)))</f>
        <v/>
      </c>
      <c r="V37" s="139" t="str">
        <f>IF(C37="","",IF(VLOOKUP($C37,'Control Sample Data'!$C$99:$M$194,8,FALSE)=0,"",VLOOKUP($C37,'Control Sample Data'!$C$99:$M$194,8,FALSE)))</f>
        <v/>
      </c>
      <c r="W37" s="139" t="str">
        <f>IF(C37="","",IF(VLOOKUP($C37,'Control Sample Data'!$C$99:$M$194,9,FALSE)=0,"",VLOOKUP($C37,'Control Sample Data'!$C$99:$M$194,9,FALSE)))</f>
        <v/>
      </c>
      <c r="X37" s="139" t="str">
        <f>IF(C37="","",IF(VLOOKUP($C37,'Control Sample Data'!$C$99:$M$194,10,FALSE)=0,"",VLOOKUP($C37,'Control Sample Data'!$C$99:$M$194,10,FALSE)))</f>
        <v/>
      </c>
      <c r="Y37" s="139" t="str">
        <f>IF(C37="","",IF(VLOOKUP($C37,'Control Sample Data'!$C$99:$M$194,11,FALSE)=0,"",VLOOKUP($C37,'Control Sample Data'!$C$99:$M$194,11,FALSE)))</f>
        <v/>
      </c>
    </row>
    <row r="38" spans="1:25" ht="15" customHeight="1">
      <c r="A38" s="136"/>
      <c r="B38" s="145" t="str">
        <f t="shared" si="3"/>
        <v/>
      </c>
      <c r="C38" s="144" t="str">
        <f>IF('Choose Housekeeping Genes'!C17=0,"",'Choose Housekeeping Genes'!C17)</f>
        <v/>
      </c>
      <c r="D38" s="139" t="str">
        <f>IF($C17="","",IF(VLOOKUP($C17,'Test Sample Data'!$C$99:$M$194,2,FALSE)=0,"",VLOOKUP($C17,'Test Sample Data'!$C$99:$M$194,2,FALSE)))</f>
        <v/>
      </c>
      <c r="E38" s="139" t="str">
        <f>IF($C17="","",IF(VLOOKUP($C17,'Test Sample Data'!$C$99:$M$194,3,FALSE)=0,"",VLOOKUP($C17,'Test Sample Data'!$C$99:$M$194,3,FALSE)))</f>
        <v/>
      </c>
      <c r="F38" s="139" t="str">
        <f>IF($C17="","",IF(VLOOKUP($C17,'Test Sample Data'!$C$99:$M$194,4,FALSE)=0,"",VLOOKUP($C17,'Test Sample Data'!$C$99:$M$194,4,FALSE)))</f>
        <v/>
      </c>
      <c r="G38" s="139" t="str">
        <f>IF($C17="","",IF(VLOOKUP($C17,'Test Sample Data'!$C$99:$M$194,5,FALSE)=0,"",VLOOKUP($C17,'Test Sample Data'!$C$99:$M$194,5,FALSE)))</f>
        <v/>
      </c>
      <c r="H38" s="139" t="str">
        <f>IF($C17="","",IF(VLOOKUP($C17,'Test Sample Data'!$C$99:$M$194,6,FALSE)=0,"",VLOOKUP($C17,'Test Sample Data'!$C$99:$M$194,6,FALSE)))</f>
        <v/>
      </c>
      <c r="I38" s="139" t="str">
        <f>IF($C17="","",IF(VLOOKUP($C17,'Test Sample Data'!$C$99:$M$194,7,FALSE)=0,"",VLOOKUP($C17,'Test Sample Data'!$C$99:$M$194,7,FALSE)))</f>
        <v/>
      </c>
      <c r="J38" s="139" t="str">
        <f>IF($C17="","",IF(VLOOKUP($C17,'Test Sample Data'!$C$99:$M$194,8,FALSE)=0,"",VLOOKUP($C17,'Test Sample Data'!$C$99:$M$194,8,FALSE)))</f>
        <v/>
      </c>
      <c r="K38" s="139" t="str">
        <f>IF($C17="","",IF(VLOOKUP($C17,'Test Sample Data'!$C$99:$M$194,9,FALSE)=0,"",VLOOKUP($C17,'Test Sample Data'!$C$99:$M$194,9,FALSE)))</f>
        <v/>
      </c>
      <c r="L38" s="139" t="str">
        <f>IF($C17="","",IF(VLOOKUP($C17,'Test Sample Data'!$C$99:$M$194,10,FALSE)=0,"",VLOOKUP($C17,'Test Sample Data'!$C$99:$M$194,10,FALSE)))</f>
        <v/>
      </c>
      <c r="M38" s="139" t="str">
        <f>IF($C17="","",IF(VLOOKUP($C17,'Test Sample Data'!$C$99:$M$194,11,FALSE)=0,"",VLOOKUP($C17,'Test Sample Data'!$C$99:$M$194,11,FALSE)))</f>
        <v/>
      </c>
      <c r="N38" s="151" t="str">
        <f aca="true" t="shared" si="5" ref="N38:N43">IF(B38=0,"",B38)</f>
        <v/>
      </c>
      <c r="O38" s="30" t="str">
        <f>IF('Choose Housekeeping Genes'!C38=0,"",'Choose Housekeeping Genes'!C38)</f>
        <v/>
      </c>
      <c r="P38" s="139" t="str">
        <f>IF(C38="","",IF(VLOOKUP($C38,'Control Sample Data'!$C$99:$M$194,2,FALSE)=0,"",VLOOKUP($C38,'Control Sample Data'!$C$99:$M$194,2,FALSE)))</f>
        <v/>
      </c>
      <c r="Q38" s="139" t="str">
        <f>IF(C38="","",IF(VLOOKUP($C38,'Control Sample Data'!$C$99:$M$194,3,FALSE)=0,"",VLOOKUP($C38,'Control Sample Data'!$C$99:$M$194,3,FALSE)))</f>
        <v/>
      </c>
      <c r="R38" s="139" t="str">
        <f>IF(C38="","",IF(VLOOKUP($C38,'Control Sample Data'!$C$99:$M$194,4,FALSE)=0,"",VLOOKUP($C38,'Control Sample Data'!$C$99:$M$194,4,FALSE)))</f>
        <v/>
      </c>
      <c r="S38" s="139" t="str">
        <f>IF(C38="","",IF(VLOOKUP($C38,'Control Sample Data'!$C$99:$M$194,5,FALSE)=0,"",VLOOKUP($C38,'Control Sample Data'!$C$99:$M$194,5,FALSE)))</f>
        <v/>
      </c>
      <c r="T38" s="139" t="str">
        <f>IF(C38="","",IF(VLOOKUP($C38,'Control Sample Data'!$C$99:$M$194,6,FALSE)=0,"",VLOOKUP($C38,'Control Sample Data'!$C$99:$M$194,6,FALSE)))</f>
        <v/>
      </c>
      <c r="U38" s="139" t="str">
        <f>IF(C38="","",IF(VLOOKUP($C38,'Control Sample Data'!$C$99:$M$194,7,FALSE)=0,"",VLOOKUP($C38,'Control Sample Data'!$C$99:$M$194,7,FALSE)))</f>
        <v/>
      </c>
      <c r="V38" s="139" t="str">
        <f>IF(C38="","",IF(VLOOKUP($C38,'Control Sample Data'!$C$99:$M$194,8,FALSE)=0,"",VLOOKUP($C38,'Control Sample Data'!$C$99:$M$194,8,FALSE)))</f>
        <v/>
      </c>
      <c r="W38" s="139" t="str">
        <f>IF(C38="","",IF(VLOOKUP($C38,'Control Sample Data'!$C$99:$M$194,9,FALSE)=0,"",VLOOKUP($C38,'Control Sample Data'!$C$99:$M$194,9,FALSE)))</f>
        <v/>
      </c>
      <c r="X38" s="139" t="str">
        <f>IF(C38="","",IF(VLOOKUP($C38,'Control Sample Data'!$C$99:$M$194,10,FALSE)=0,"",VLOOKUP($C38,'Control Sample Data'!$C$99:$M$194,10,FALSE)))</f>
        <v/>
      </c>
      <c r="Y38" s="139" t="str">
        <f>IF(C38="","",IF(VLOOKUP($C38,'Control Sample Data'!$C$99:$M$194,11,FALSE)=0,"",VLOOKUP($C38,'Control Sample Data'!$C$99:$M$194,11,FALSE)))</f>
        <v/>
      </c>
    </row>
    <row r="39" spans="1:25" ht="15" customHeight="1">
      <c r="A39" s="136"/>
      <c r="B39" s="145" t="str">
        <f t="shared" si="3"/>
        <v/>
      </c>
      <c r="C39" s="144" t="str">
        <f>IF('Choose Housekeeping Genes'!C18=0,"",'Choose Housekeeping Genes'!C18)</f>
        <v/>
      </c>
      <c r="D39" s="139" t="str">
        <f>IF($C18="","",IF(VLOOKUP($C18,'Test Sample Data'!$C$99:$M$194,2,FALSE)=0,"",VLOOKUP($C18,'Test Sample Data'!$C$99:$M$194,2,FALSE)))</f>
        <v/>
      </c>
      <c r="E39" s="139" t="str">
        <f>IF($C18="","",IF(VLOOKUP($C18,'Test Sample Data'!$C$99:$M$194,3,FALSE)=0,"",VLOOKUP($C18,'Test Sample Data'!$C$99:$M$194,3,FALSE)))</f>
        <v/>
      </c>
      <c r="F39" s="139" t="str">
        <f>IF($C18="","",IF(VLOOKUP($C18,'Test Sample Data'!$C$99:$M$194,4,FALSE)=0,"",VLOOKUP($C18,'Test Sample Data'!$C$99:$M$194,4,FALSE)))</f>
        <v/>
      </c>
      <c r="G39" s="139" t="str">
        <f>IF($C18="","",IF(VLOOKUP($C18,'Test Sample Data'!$C$99:$M$194,5,FALSE)=0,"",VLOOKUP($C18,'Test Sample Data'!$C$99:$M$194,5,FALSE)))</f>
        <v/>
      </c>
      <c r="H39" s="139" t="str">
        <f>IF($C18="","",IF(VLOOKUP($C18,'Test Sample Data'!$C$99:$M$194,6,FALSE)=0,"",VLOOKUP($C18,'Test Sample Data'!$C$99:$M$194,6,FALSE)))</f>
        <v/>
      </c>
      <c r="I39" s="139" t="str">
        <f>IF($C18="","",IF(VLOOKUP($C18,'Test Sample Data'!$C$99:$M$194,7,FALSE)=0,"",VLOOKUP($C18,'Test Sample Data'!$C$99:$M$194,7,FALSE)))</f>
        <v/>
      </c>
      <c r="J39" s="139" t="str">
        <f>IF($C18="","",IF(VLOOKUP($C18,'Test Sample Data'!$C$99:$M$194,8,FALSE)=0,"",VLOOKUP($C18,'Test Sample Data'!$C$99:$M$194,8,FALSE)))</f>
        <v/>
      </c>
      <c r="K39" s="139" t="str">
        <f>IF($C18="","",IF(VLOOKUP($C18,'Test Sample Data'!$C$99:$M$194,9,FALSE)=0,"",VLOOKUP($C18,'Test Sample Data'!$C$99:$M$194,9,FALSE)))</f>
        <v/>
      </c>
      <c r="L39" s="139" t="str">
        <f>IF($C18="","",IF(VLOOKUP($C18,'Test Sample Data'!$C$99:$M$194,10,FALSE)=0,"",VLOOKUP($C18,'Test Sample Data'!$C$99:$M$194,10,FALSE)))</f>
        <v/>
      </c>
      <c r="M39" s="139" t="str">
        <f>IF($C18="","",IF(VLOOKUP($C18,'Test Sample Data'!$C$99:$M$194,11,FALSE)=0,"",VLOOKUP($C18,'Test Sample Data'!$C$99:$M$194,11,FALSE)))</f>
        <v/>
      </c>
      <c r="N39" s="151" t="str">
        <f t="shared" si="5"/>
        <v/>
      </c>
      <c r="O39" s="30" t="str">
        <f>IF('Choose Housekeeping Genes'!C39=0,"",'Choose Housekeeping Genes'!C39)</f>
        <v/>
      </c>
      <c r="P39" s="139" t="str">
        <f>IF(C39="","",IF(VLOOKUP($C39,'Control Sample Data'!$C$99:$M$194,2,FALSE)=0,"",VLOOKUP($C39,'Control Sample Data'!$C$99:$M$194,2,FALSE)))</f>
        <v/>
      </c>
      <c r="Q39" s="139" t="str">
        <f>IF(C39="","",IF(VLOOKUP($C39,'Control Sample Data'!$C$99:$M$194,3,FALSE)=0,"",VLOOKUP($C39,'Control Sample Data'!$C$99:$M$194,3,FALSE)))</f>
        <v/>
      </c>
      <c r="R39" s="139" t="str">
        <f>IF(C39="","",IF(VLOOKUP($C39,'Control Sample Data'!$C$99:$M$194,4,FALSE)=0,"",VLOOKUP($C39,'Control Sample Data'!$C$99:$M$194,4,FALSE)))</f>
        <v/>
      </c>
      <c r="S39" s="139" t="str">
        <f>IF(C39="","",IF(VLOOKUP($C39,'Control Sample Data'!$C$99:$M$194,5,FALSE)=0,"",VLOOKUP($C39,'Control Sample Data'!$C$99:$M$194,5,FALSE)))</f>
        <v/>
      </c>
      <c r="T39" s="139" t="str">
        <f>IF(C39="","",IF(VLOOKUP($C39,'Control Sample Data'!$C$99:$M$194,6,FALSE)=0,"",VLOOKUP($C39,'Control Sample Data'!$C$99:$M$194,6,FALSE)))</f>
        <v/>
      </c>
      <c r="U39" s="139" t="str">
        <f>IF(C39="","",IF(VLOOKUP($C39,'Control Sample Data'!$C$99:$M$194,7,FALSE)=0,"",VLOOKUP($C39,'Control Sample Data'!$C$99:$M$194,7,FALSE)))</f>
        <v/>
      </c>
      <c r="V39" s="139" t="str">
        <f>IF(C39="","",IF(VLOOKUP($C39,'Control Sample Data'!$C$99:$M$194,8,FALSE)=0,"",VLOOKUP($C39,'Control Sample Data'!$C$99:$M$194,8,FALSE)))</f>
        <v/>
      </c>
      <c r="W39" s="139" t="str">
        <f>IF(C39="","",IF(VLOOKUP($C39,'Control Sample Data'!$C$99:$M$194,9,FALSE)=0,"",VLOOKUP($C39,'Control Sample Data'!$C$99:$M$194,9,FALSE)))</f>
        <v/>
      </c>
      <c r="X39" s="139" t="str">
        <f>IF(C39="","",IF(VLOOKUP($C39,'Control Sample Data'!$C$99:$M$194,10,FALSE)=0,"",VLOOKUP($C39,'Control Sample Data'!$C$99:$M$194,10,FALSE)))</f>
        <v/>
      </c>
      <c r="Y39" s="139" t="str">
        <f>IF(C39="","",IF(VLOOKUP($C39,'Control Sample Data'!$C$99:$M$194,11,FALSE)=0,"",VLOOKUP($C39,'Control Sample Data'!$C$99:$M$194,11,FALSE)))</f>
        <v/>
      </c>
    </row>
    <row r="40" spans="1:25" ht="15" customHeight="1">
      <c r="A40" s="136"/>
      <c r="B40" s="145" t="str">
        <f t="shared" si="3"/>
        <v/>
      </c>
      <c r="C40" s="144" t="str">
        <f>IF('Choose Housekeeping Genes'!C19=0,"",'Choose Housekeeping Genes'!C19)</f>
        <v/>
      </c>
      <c r="D40" s="139" t="str">
        <f>IF($C19="","",IF(VLOOKUP($C19,'Test Sample Data'!$C$99:$M$194,2,FALSE)=0,"",VLOOKUP($C19,'Test Sample Data'!$C$99:$M$194,2,FALSE)))</f>
        <v/>
      </c>
      <c r="E40" s="139" t="str">
        <f>IF($C19="","",IF(VLOOKUP($C19,'Test Sample Data'!$C$99:$M$194,3,FALSE)=0,"",VLOOKUP($C19,'Test Sample Data'!$C$99:$M$194,3,FALSE)))</f>
        <v/>
      </c>
      <c r="F40" s="139" t="str">
        <f>IF($C19="","",IF(VLOOKUP($C19,'Test Sample Data'!$C$99:$M$194,4,FALSE)=0,"",VLOOKUP($C19,'Test Sample Data'!$C$99:$M$194,4,FALSE)))</f>
        <v/>
      </c>
      <c r="G40" s="139" t="str">
        <f>IF($C19="","",IF(VLOOKUP($C19,'Test Sample Data'!$C$99:$M$194,5,FALSE)=0,"",VLOOKUP($C19,'Test Sample Data'!$C$99:$M$194,5,FALSE)))</f>
        <v/>
      </c>
      <c r="H40" s="139" t="str">
        <f>IF($C19="","",IF(VLOOKUP($C19,'Test Sample Data'!$C$99:$M$194,6,FALSE)=0,"",VLOOKUP($C19,'Test Sample Data'!$C$99:$M$194,6,FALSE)))</f>
        <v/>
      </c>
      <c r="I40" s="139" t="str">
        <f>IF($C19="","",IF(VLOOKUP($C19,'Test Sample Data'!$C$99:$M$194,7,FALSE)=0,"",VLOOKUP($C19,'Test Sample Data'!$C$99:$M$194,7,FALSE)))</f>
        <v/>
      </c>
      <c r="J40" s="139" t="str">
        <f>IF($C19="","",IF(VLOOKUP($C19,'Test Sample Data'!$C$99:$M$194,8,FALSE)=0,"",VLOOKUP($C19,'Test Sample Data'!$C$99:$M$194,8,FALSE)))</f>
        <v/>
      </c>
      <c r="K40" s="139" t="str">
        <f>IF($C19="","",IF(VLOOKUP($C19,'Test Sample Data'!$C$99:$M$194,9,FALSE)=0,"",VLOOKUP($C19,'Test Sample Data'!$C$99:$M$194,9,FALSE)))</f>
        <v/>
      </c>
      <c r="L40" s="139" t="str">
        <f>IF($C19="","",IF(VLOOKUP($C19,'Test Sample Data'!$C$99:$M$194,10,FALSE)=0,"",VLOOKUP($C19,'Test Sample Data'!$C$99:$M$194,10,FALSE)))</f>
        <v/>
      </c>
      <c r="M40" s="139" t="str">
        <f>IF($C19="","",IF(VLOOKUP($C19,'Test Sample Data'!$C$99:$M$194,11,FALSE)=0,"",VLOOKUP($C19,'Test Sample Data'!$C$99:$M$194,11,FALSE)))</f>
        <v/>
      </c>
      <c r="N40" s="151" t="str">
        <f t="shared" si="5"/>
        <v/>
      </c>
      <c r="O40" s="30" t="str">
        <f>IF('Choose Housekeeping Genes'!C40=0,"",'Choose Housekeeping Genes'!C40)</f>
        <v/>
      </c>
      <c r="P40" s="139" t="str">
        <f>IF(C40="","",IF(VLOOKUP($C40,'Control Sample Data'!$C$99:$M$194,2,FALSE)=0,"",VLOOKUP($C40,'Control Sample Data'!$C$99:$M$194,2,FALSE)))</f>
        <v/>
      </c>
      <c r="Q40" s="139" t="str">
        <f>IF(C40="","",IF(VLOOKUP($C40,'Control Sample Data'!$C$99:$M$194,3,FALSE)=0,"",VLOOKUP($C40,'Control Sample Data'!$C$99:$M$194,3,FALSE)))</f>
        <v/>
      </c>
      <c r="R40" s="139" t="str">
        <f>IF(C40="","",IF(VLOOKUP($C40,'Control Sample Data'!$C$99:$M$194,4,FALSE)=0,"",VLOOKUP($C40,'Control Sample Data'!$C$99:$M$194,4,FALSE)))</f>
        <v/>
      </c>
      <c r="S40" s="139" t="str">
        <f>IF(C40="","",IF(VLOOKUP($C40,'Control Sample Data'!$C$99:$M$194,5,FALSE)=0,"",VLOOKUP($C40,'Control Sample Data'!$C$99:$M$194,5,FALSE)))</f>
        <v/>
      </c>
      <c r="T40" s="139" t="str">
        <f>IF(C40="","",IF(VLOOKUP($C40,'Control Sample Data'!$C$99:$M$194,6,FALSE)=0,"",VLOOKUP($C40,'Control Sample Data'!$C$99:$M$194,6,FALSE)))</f>
        <v/>
      </c>
      <c r="U40" s="139" t="str">
        <f>IF(C40="","",IF(VLOOKUP($C40,'Control Sample Data'!$C$99:$M$194,7,FALSE)=0,"",VLOOKUP($C40,'Control Sample Data'!$C$99:$M$194,7,FALSE)))</f>
        <v/>
      </c>
      <c r="V40" s="139" t="str">
        <f>IF(C40="","",IF(VLOOKUP($C40,'Control Sample Data'!$C$99:$M$194,8,FALSE)=0,"",VLOOKUP($C40,'Control Sample Data'!$C$99:$M$194,8,FALSE)))</f>
        <v/>
      </c>
      <c r="W40" s="139" t="str">
        <f>IF(C40="","",IF(VLOOKUP($C40,'Control Sample Data'!$C$99:$M$194,9,FALSE)=0,"",VLOOKUP($C40,'Control Sample Data'!$C$99:$M$194,9,FALSE)))</f>
        <v/>
      </c>
      <c r="X40" s="139" t="str">
        <f>IF(C40="","",IF(VLOOKUP($C40,'Control Sample Data'!$C$99:$M$194,10,FALSE)=0,"",VLOOKUP($C40,'Control Sample Data'!$C$99:$M$194,10,FALSE)))</f>
        <v/>
      </c>
      <c r="Y40" s="139" t="str">
        <f>IF(C40="","",IF(VLOOKUP($C40,'Control Sample Data'!$C$99:$M$194,11,FALSE)=0,"",VLOOKUP($C40,'Control Sample Data'!$C$99:$M$194,11,FALSE)))</f>
        <v/>
      </c>
    </row>
    <row r="41" spans="1:25" ht="15" customHeight="1">
      <c r="A41" s="136"/>
      <c r="B41" s="145" t="str">
        <f t="shared" si="3"/>
        <v/>
      </c>
      <c r="C41" s="144" t="str">
        <f>IF('Choose Housekeeping Genes'!C20=0,"",'Choose Housekeeping Genes'!C20)</f>
        <v/>
      </c>
      <c r="D41" s="139" t="str">
        <f>IF($C20="","",IF(VLOOKUP($C20,'Test Sample Data'!$C$99:$M$194,2,FALSE)=0,"",VLOOKUP($C20,'Test Sample Data'!$C$99:$M$194,2,FALSE)))</f>
        <v/>
      </c>
      <c r="E41" s="139" t="str">
        <f>IF($C20="","",IF(VLOOKUP($C20,'Test Sample Data'!$C$99:$M$194,3,FALSE)=0,"",VLOOKUP($C20,'Test Sample Data'!$C$99:$M$194,3,FALSE)))</f>
        <v/>
      </c>
      <c r="F41" s="139" t="str">
        <f>IF($C20="","",IF(VLOOKUP($C20,'Test Sample Data'!$C$99:$M$194,4,FALSE)=0,"",VLOOKUP($C20,'Test Sample Data'!$C$99:$M$194,4,FALSE)))</f>
        <v/>
      </c>
      <c r="G41" s="139" t="str">
        <f>IF($C20="","",IF(VLOOKUP($C20,'Test Sample Data'!$C$99:$M$194,5,FALSE)=0,"",VLOOKUP($C20,'Test Sample Data'!$C$99:$M$194,5,FALSE)))</f>
        <v/>
      </c>
      <c r="H41" s="139" t="str">
        <f>IF($C20="","",IF(VLOOKUP($C20,'Test Sample Data'!$C$99:$M$194,6,FALSE)=0,"",VLOOKUP($C20,'Test Sample Data'!$C$99:$M$194,6,FALSE)))</f>
        <v/>
      </c>
      <c r="I41" s="139" t="str">
        <f>IF($C20="","",IF(VLOOKUP($C20,'Test Sample Data'!$C$99:$M$194,7,FALSE)=0,"",VLOOKUP($C20,'Test Sample Data'!$C$99:$M$194,7,FALSE)))</f>
        <v/>
      </c>
      <c r="J41" s="139" t="str">
        <f>IF($C20="","",IF(VLOOKUP($C20,'Test Sample Data'!$C$99:$M$194,8,FALSE)=0,"",VLOOKUP($C20,'Test Sample Data'!$C$99:$M$194,8,FALSE)))</f>
        <v/>
      </c>
      <c r="K41" s="139" t="str">
        <f>IF($C20="","",IF(VLOOKUP($C20,'Test Sample Data'!$C$99:$M$194,9,FALSE)=0,"",VLOOKUP($C20,'Test Sample Data'!$C$99:$M$194,9,FALSE)))</f>
        <v/>
      </c>
      <c r="L41" s="139" t="str">
        <f>IF($C20="","",IF(VLOOKUP($C20,'Test Sample Data'!$C$99:$M$194,10,FALSE)=0,"",VLOOKUP($C20,'Test Sample Data'!$C$99:$M$194,10,FALSE)))</f>
        <v/>
      </c>
      <c r="M41" s="139" t="str">
        <f>IF($C20="","",IF(VLOOKUP($C20,'Test Sample Data'!$C$99:$M$194,11,FALSE)=0,"",VLOOKUP($C20,'Test Sample Data'!$C$99:$M$194,11,FALSE)))</f>
        <v/>
      </c>
      <c r="N41" s="151" t="str">
        <f t="shared" si="5"/>
        <v/>
      </c>
      <c r="O41" s="30" t="str">
        <f>IF('Choose Housekeeping Genes'!C41=0,"",'Choose Housekeeping Genes'!C41)</f>
        <v/>
      </c>
      <c r="P41" s="139" t="str">
        <f>IF(C41="","",IF(VLOOKUP($C41,'Control Sample Data'!$C$99:$M$194,2,FALSE)=0,"",VLOOKUP($C41,'Control Sample Data'!$C$99:$M$194,2,FALSE)))</f>
        <v/>
      </c>
      <c r="Q41" s="139" t="str">
        <f>IF(C41="","",IF(VLOOKUP($C41,'Control Sample Data'!$C$99:$M$194,3,FALSE)=0,"",VLOOKUP($C41,'Control Sample Data'!$C$99:$M$194,3,FALSE)))</f>
        <v/>
      </c>
      <c r="R41" s="139" t="str">
        <f>IF(C41="","",IF(VLOOKUP($C41,'Control Sample Data'!$C$99:$M$194,4,FALSE)=0,"",VLOOKUP($C41,'Control Sample Data'!$C$99:$M$194,4,FALSE)))</f>
        <v/>
      </c>
      <c r="S41" s="139" t="str">
        <f>IF(C41="","",IF(VLOOKUP($C41,'Control Sample Data'!$C$99:$M$194,5,FALSE)=0,"",VLOOKUP($C41,'Control Sample Data'!$C$99:$M$194,5,FALSE)))</f>
        <v/>
      </c>
      <c r="T41" s="139" t="str">
        <f>IF(C41="","",IF(VLOOKUP($C41,'Control Sample Data'!$C$99:$M$194,6,FALSE)=0,"",VLOOKUP($C41,'Control Sample Data'!$C$99:$M$194,6,FALSE)))</f>
        <v/>
      </c>
      <c r="U41" s="139" t="str">
        <f>IF(C41="","",IF(VLOOKUP($C41,'Control Sample Data'!$C$99:$M$194,7,FALSE)=0,"",VLOOKUP($C41,'Control Sample Data'!$C$99:$M$194,7,FALSE)))</f>
        <v/>
      </c>
      <c r="V41" s="139" t="str">
        <f>IF(C41="","",IF(VLOOKUP($C41,'Control Sample Data'!$C$99:$M$194,8,FALSE)=0,"",VLOOKUP($C41,'Control Sample Data'!$C$99:$M$194,8,FALSE)))</f>
        <v/>
      </c>
      <c r="W41" s="139" t="str">
        <f>IF(C41="","",IF(VLOOKUP($C41,'Control Sample Data'!$C$99:$M$194,9,FALSE)=0,"",VLOOKUP($C41,'Control Sample Data'!$C$99:$M$194,9,FALSE)))</f>
        <v/>
      </c>
      <c r="X41" s="139" t="str">
        <f>IF(C41="","",IF(VLOOKUP($C41,'Control Sample Data'!$C$99:$M$194,10,FALSE)=0,"",VLOOKUP($C41,'Control Sample Data'!$C$99:$M$194,10,FALSE)))</f>
        <v/>
      </c>
      <c r="Y41" s="139" t="str">
        <f>IF(C41="","",IF(VLOOKUP($C41,'Control Sample Data'!$C$99:$M$194,11,FALSE)=0,"",VLOOKUP($C41,'Control Sample Data'!$C$99:$M$194,11,FALSE)))</f>
        <v/>
      </c>
    </row>
    <row r="42" spans="1:25" ht="15" customHeight="1">
      <c r="A42" s="136"/>
      <c r="B42" s="145" t="str">
        <f t="shared" si="3"/>
        <v/>
      </c>
      <c r="C42" s="144" t="str">
        <f>IF('Choose Housekeeping Genes'!C21=0,"",'Choose Housekeeping Genes'!C21)</f>
        <v/>
      </c>
      <c r="D42" s="139" t="str">
        <f>IF($C21="","",IF(VLOOKUP($C21,'Test Sample Data'!$C$99:$M$194,2,FALSE)=0,"",VLOOKUP($C21,'Test Sample Data'!$C$99:$M$194,2,FALSE)))</f>
        <v/>
      </c>
      <c r="E42" s="139" t="str">
        <f>IF($C21="","",IF(VLOOKUP($C21,'Test Sample Data'!$C$99:$M$194,3,FALSE)=0,"",VLOOKUP($C21,'Test Sample Data'!$C$99:$M$194,3,FALSE)))</f>
        <v/>
      </c>
      <c r="F42" s="139" t="str">
        <f>IF($C21="","",IF(VLOOKUP($C21,'Test Sample Data'!$C$99:$M$194,4,FALSE)=0,"",VLOOKUP($C21,'Test Sample Data'!$C$99:$M$194,4,FALSE)))</f>
        <v/>
      </c>
      <c r="G42" s="139" t="str">
        <f>IF($C21="","",IF(VLOOKUP($C21,'Test Sample Data'!$C$99:$M$194,5,FALSE)=0,"",VLOOKUP($C21,'Test Sample Data'!$C$99:$M$194,5,FALSE)))</f>
        <v/>
      </c>
      <c r="H42" s="139" t="str">
        <f>IF($C21="","",IF(VLOOKUP($C21,'Test Sample Data'!$C$99:$M$194,6,FALSE)=0,"",VLOOKUP($C21,'Test Sample Data'!$C$99:$M$194,6,FALSE)))</f>
        <v/>
      </c>
      <c r="I42" s="139" t="str">
        <f>IF($C21="","",IF(VLOOKUP($C21,'Test Sample Data'!$C$99:$M$194,7,FALSE)=0,"",VLOOKUP($C21,'Test Sample Data'!$C$99:$M$194,7,FALSE)))</f>
        <v/>
      </c>
      <c r="J42" s="139" t="str">
        <f>IF($C21="","",IF(VLOOKUP($C21,'Test Sample Data'!$C$99:$M$194,8,FALSE)=0,"",VLOOKUP($C21,'Test Sample Data'!$C$99:$M$194,8,FALSE)))</f>
        <v/>
      </c>
      <c r="K42" s="139" t="str">
        <f>IF($C21="","",IF(VLOOKUP($C21,'Test Sample Data'!$C$99:$M$194,9,FALSE)=0,"",VLOOKUP($C21,'Test Sample Data'!$C$99:$M$194,9,FALSE)))</f>
        <v/>
      </c>
      <c r="L42" s="139" t="str">
        <f>IF($C21="","",IF(VLOOKUP($C21,'Test Sample Data'!$C$99:$M$194,10,FALSE)=0,"",VLOOKUP($C21,'Test Sample Data'!$C$99:$M$194,10,FALSE)))</f>
        <v/>
      </c>
      <c r="M42" s="139" t="str">
        <f>IF($C21="","",IF(VLOOKUP($C21,'Test Sample Data'!$C$99:$M$194,11,FALSE)=0,"",VLOOKUP($C21,'Test Sample Data'!$C$99:$M$194,11,FALSE)))</f>
        <v/>
      </c>
      <c r="N42" s="151" t="str">
        <f t="shared" si="5"/>
        <v/>
      </c>
      <c r="O42" s="30" t="str">
        <f>IF('Choose Housekeeping Genes'!C42=0,"",'Choose Housekeeping Genes'!C42)</f>
        <v/>
      </c>
      <c r="P42" s="139" t="str">
        <f>IF(C42="","",IF(VLOOKUP($C42,'Control Sample Data'!$C$99:$M$194,2,FALSE)=0,"",VLOOKUP($C42,'Control Sample Data'!$C$99:$M$194,2,FALSE)))</f>
        <v/>
      </c>
      <c r="Q42" s="139" t="str">
        <f>IF(C42="","",IF(VLOOKUP($C42,'Control Sample Data'!$C$99:$M$194,3,FALSE)=0,"",VLOOKUP($C42,'Control Sample Data'!$C$99:$M$194,3,FALSE)))</f>
        <v/>
      </c>
      <c r="R42" s="139" t="str">
        <f>IF(C42="","",IF(VLOOKUP($C42,'Control Sample Data'!$C$99:$M$194,4,FALSE)=0,"",VLOOKUP($C42,'Control Sample Data'!$C$99:$M$194,4,FALSE)))</f>
        <v/>
      </c>
      <c r="S42" s="139" t="str">
        <f>IF(C42="","",IF(VLOOKUP($C42,'Control Sample Data'!$C$99:$M$194,5,FALSE)=0,"",VLOOKUP($C42,'Control Sample Data'!$C$99:$M$194,5,FALSE)))</f>
        <v/>
      </c>
      <c r="T42" s="139" t="str">
        <f>IF(C42="","",IF(VLOOKUP($C42,'Control Sample Data'!$C$99:$M$194,6,FALSE)=0,"",VLOOKUP($C42,'Control Sample Data'!$C$99:$M$194,6,FALSE)))</f>
        <v/>
      </c>
      <c r="U42" s="139" t="str">
        <f>IF(C42="","",IF(VLOOKUP($C42,'Control Sample Data'!$C$99:$M$194,7,FALSE)=0,"",VLOOKUP($C42,'Control Sample Data'!$C$99:$M$194,7,FALSE)))</f>
        <v/>
      </c>
      <c r="V42" s="139" t="str">
        <f>IF(C42="","",IF(VLOOKUP($C42,'Control Sample Data'!$C$99:$M$194,8,FALSE)=0,"",VLOOKUP($C42,'Control Sample Data'!$C$99:$M$194,8,FALSE)))</f>
        <v/>
      </c>
      <c r="W42" s="139" t="str">
        <f>IF(C42="","",IF(VLOOKUP($C42,'Control Sample Data'!$C$99:$M$194,9,FALSE)=0,"",VLOOKUP($C42,'Control Sample Data'!$C$99:$M$194,9,FALSE)))</f>
        <v/>
      </c>
      <c r="X42" s="139" t="str">
        <f>IF(C42="","",IF(VLOOKUP($C42,'Control Sample Data'!$C$99:$M$194,10,FALSE)=0,"",VLOOKUP($C42,'Control Sample Data'!$C$99:$M$194,10,FALSE)))</f>
        <v/>
      </c>
      <c r="Y42" s="139" t="str">
        <f>IF(C42="","",IF(VLOOKUP($C42,'Control Sample Data'!$C$99:$M$194,11,FALSE)=0,"",VLOOKUP($C42,'Control Sample Data'!$C$99:$M$194,11,FALSE)))</f>
        <v/>
      </c>
    </row>
    <row r="43" spans="1:25" ht="15" customHeight="1">
      <c r="A43" s="136"/>
      <c r="B43" s="145" t="str">
        <f t="shared" si="3"/>
        <v/>
      </c>
      <c r="C43" s="144" t="str">
        <f>IF('Choose Housekeeping Genes'!C22=0,"",'Choose Housekeeping Genes'!C22)</f>
        <v/>
      </c>
      <c r="D43" s="139" t="str">
        <f>IF($C22="","",IF(VLOOKUP($C22,'Test Sample Data'!$C$99:$M$194,2,FALSE)=0,"",VLOOKUP($C22,'Test Sample Data'!$C$99:$M$194,2,FALSE)))</f>
        <v/>
      </c>
      <c r="E43" s="139" t="str">
        <f>IF($C22="","",IF(VLOOKUP($C22,'Test Sample Data'!$C$99:$M$194,3,FALSE)=0,"",VLOOKUP($C22,'Test Sample Data'!$C$99:$M$194,3,FALSE)))</f>
        <v/>
      </c>
      <c r="F43" s="146" t="str">
        <f>IF($C22="","",IF(VLOOKUP($C22,'Test Sample Data'!$C$99:$M$194,4,FALSE)=0,"",VLOOKUP($C22,'Test Sample Data'!$C$99:$M$194,4,FALSE)))</f>
        <v/>
      </c>
      <c r="G43" s="146" t="str">
        <f>IF($C22="","",IF(VLOOKUP($C22,'Test Sample Data'!$C$99:$M$194,5,FALSE)=0,"",VLOOKUP($C22,'Test Sample Data'!$C$99:$M$194,5,FALSE)))</f>
        <v/>
      </c>
      <c r="H43" s="146" t="str">
        <f>IF($C22="","",IF(VLOOKUP($C22,'Test Sample Data'!$C$99:$M$194,6,FALSE)=0,"",VLOOKUP($C22,'Test Sample Data'!$C$99:$M$194,6,FALSE)))</f>
        <v/>
      </c>
      <c r="I43" s="146" t="str">
        <f>IF($C22="","",IF(VLOOKUP($C22,'Test Sample Data'!$C$99:$M$194,7,FALSE)=0,"",VLOOKUP($C22,'Test Sample Data'!$C$99:$M$194,7,FALSE)))</f>
        <v/>
      </c>
      <c r="J43" s="146" t="str">
        <f>IF($C22="","",IF(VLOOKUP($C22,'Test Sample Data'!$C$99:$M$194,8,FALSE)=0,"",VLOOKUP($C22,'Test Sample Data'!$C$99:$M$194,8,FALSE)))</f>
        <v/>
      </c>
      <c r="K43" s="146" t="str">
        <f>IF($C22="","",IF(VLOOKUP($C22,'Test Sample Data'!$C$99:$M$194,9,FALSE)=0,"",VLOOKUP($C22,'Test Sample Data'!$C$99:$M$194,9,FALSE)))</f>
        <v/>
      </c>
      <c r="L43" s="146" t="str">
        <f>IF($C22="","",IF(VLOOKUP($C22,'Test Sample Data'!$C$99:$M$194,10,FALSE)=0,"",VLOOKUP($C22,'Test Sample Data'!$C$99:$M$194,10,FALSE)))</f>
        <v/>
      </c>
      <c r="M43" s="139" t="str">
        <f>IF($C22="","",IF(VLOOKUP($C22,'Test Sample Data'!$C$99:$M$194,11,FALSE)=0,"",VLOOKUP($C22,'Test Sample Data'!$C$99:$M$194,11,FALSE)))</f>
        <v/>
      </c>
      <c r="N43" s="151" t="str">
        <f t="shared" si="5"/>
        <v/>
      </c>
      <c r="O43" s="30" t="str">
        <f>IF('Choose Housekeeping Genes'!C43=0,"",'Choose Housekeeping Genes'!C43)</f>
        <v/>
      </c>
      <c r="P43" s="139" t="str">
        <f>IF(C43="","",IF(VLOOKUP($C43,'Control Sample Data'!$C$99:$M$194,2,FALSE)=0,"",VLOOKUP($C43,'Control Sample Data'!$C$99:$M$194,2,FALSE)))</f>
        <v/>
      </c>
      <c r="Q43" s="139" t="str">
        <f>IF(C43="","",IF(VLOOKUP($C43,'Control Sample Data'!$C$99:$M$194,3,FALSE)=0,"",VLOOKUP($C43,'Control Sample Data'!$C$99:$M$194,3,FALSE)))</f>
        <v/>
      </c>
      <c r="R43" s="139" t="str">
        <f>IF(C43="","",IF(VLOOKUP($C43,'Control Sample Data'!$C$99:$M$194,4,FALSE)=0,"",VLOOKUP($C43,'Control Sample Data'!$C$99:$M$194,4,FALSE)))</f>
        <v/>
      </c>
      <c r="S43" s="139" t="str">
        <f>IF(C43="","",IF(VLOOKUP($C43,'Control Sample Data'!$C$99:$M$194,5,FALSE)=0,"",VLOOKUP($C43,'Control Sample Data'!$C$99:$M$194,5,FALSE)))</f>
        <v/>
      </c>
      <c r="T43" s="139" t="str">
        <f>IF(C43="","",IF(VLOOKUP($C43,'Control Sample Data'!$C$99:$M$194,6,FALSE)=0,"",VLOOKUP($C43,'Control Sample Data'!$C$99:$M$194,6,FALSE)))</f>
        <v/>
      </c>
      <c r="U43" s="139" t="str">
        <f>IF(C43="","",IF(VLOOKUP($C43,'Control Sample Data'!$C$99:$M$194,7,FALSE)=0,"",VLOOKUP($C43,'Control Sample Data'!$C$99:$M$194,7,FALSE)))</f>
        <v/>
      </c>
      <c r="V43" s="139" t="str">
        <f>IF(C43="","",IF(VLOOKUP($C43,'Control Sample Data'!$C$99:$M$194,8,FALSE)=0,"",VLOOKUP($C43,'Control Sample Data'!$C$99:$M$194,8,FALSE)))</f>
        <v/>
      </c>
      <c r="W43" s="139" t="str">
        <f>IF(C43="","",IF(VLOOKUP($C43,'Control Sample Data'!$C$99:$M$194,9,FALSE)=0,"",VLOOKUP($C43,'Control Sample Data'!$C$99:$M$194,9,FALSE)))</f>
        <v/>
      </c>
      <c r="X43" s="139" t="str">
        <f>IF(C43="","",IF(VLOOKUP($C43,'Control Sample Data'!$C$99:$M$194,10,FALSE)=0,"",VLOOKUP($C43,'Control Sample Data'!$C$99:$M$194,10,FALSE)))</f>
        <v/>
      </c>
      <c r="Y43" s="139" t="str">
        <f>IF(C43="","",IF(VLOOKUP($C43,'Control Sample Data'!$C$99:$M$194,11,FALSE)=0,"",VLOOKUP($C43,'Control Sample Data'!$C$99:$M$194,11,FALSE)))</f>
        <v/>
      </c>
    </row>
    <row r="44" spans="1:25" ht="15" customHeight="1">
      <c r="A44" s="136"/>
      <c r="B44" s="140" t="s">
        <v>1661</v>
      </c>
      <c r="C44" s="141"/>
      <c r="D44" s="142" t="str">
        <f>IF(ISERROR(AVERAGE(D24:D43)),"",AVERAGE(D24:D43))</f>
        <v/>
      </c>
      <c r="E44" s="142" t="str">
        <f aca="true" t="shared" si="6" ref="E44:M44">IF(ISERROR(AVERAGE(E24:E43)),"",AVERAGE(E24:E43))</f>
        <v/>
      </c>
      <c r="F44" s="142" t="str">
        <f t="shared" si="6"/>
        <v/>
      </c>
      <c r="G44" s="142" t="str">
        <f t="shared" si="6"/>
        <v/>
      </c>
      <c r="H44" s="142" t="str">
        <f t="shared" si="6"/>
        <v/>
      </c>
      <c r="I44" s="142" t="str">
        <f t="shared" si="6"/>
        <v/>
      </c>
      <c r="J44" s="142" t="str">
        <f t="shared" si="6"/>
        <v/>
      </c>
      <c r="K44" s="142" t="str">
        <f t="shared" si="6"/>
        <v/>
      </c>
      <c r="L44" s="142" t="str">
        <f t="shared" si="6"/>
        <v/>
      </c>
      <c r="M44" s="152" t="str">
        <f t="shared" si="6"/>
        <v/>
      </c>
      <c r="N44" s="140" t="s">
        <v>1661</v>
      </c>
      <c r="O44" s="141"/>
      <c r="P44" s="142" t="str">
        <f>IF(ISERROR(AVERAGE(P24:P43)),"",AVERAGE(P24:P43))</f>
        <v/>
      </c>
      <c r="Q44" s="142" t="str">
        <f aca="true" t="shared" si="7" ref="Q44:Y44">IF(ISERROR(AVERAGE(Q24:Q43)),"",AVERAGE(Q24:Q43))</f>
        <v/>
      </c>
      <c r="R44" s="142" t="str">
        <f t="shared" si="7"/>
        <v/>
      </c>
      <c r="S44" s="142" t="str">
        <f t="shared" si="7"/>
        <v/>
      </c>
      <c r="T44" s="142" t="str">
        <f t="shared" si="7"/>
        <v/>
      </c>
      <c r="U44" s="142" t="str">
        <f t="shared" si="7"/>
        <v/>
      </c>
      <c r="V44" s="142" t="str">
        <f t="shared" si="7"/>
        <v/>
      </c>
      <c r="W44" s="142" t="str">
        <f t="shared" si="7"/>
        <v/>
      </c>
      <c r="X44" s="142" t="str">
        <f t="shared" si="7"/>
        <v/>
      </c>
      <c r="Y44" s="152" t="str">
        <f t="shared" si="7"/>
        <v/>
      </c>
    </row>
    <row r="45" spans="1:25" ht="15" customHeight="1">
      <c r="A45" s="136" t="s">
        <v>631</v>
      </c>
      <c r="B45" s="147" t="str">
        <f>IF(B3="","",B3)</f>
        <v>HQP006940</v>
      </c>
      <c r="C45" s="148" t="str">
        <f>IF('Choose Housekeeping Genes'!C3=0,"",'Choose Housekeeping Genes'!C3)</f>
        <v>H03</v>
      </c>
      <c r="D45" s="144" t="str">
        <f>IF($C45="","",IF(VLOOKUP($C45,'Test Sample Data'!$C$195:$M$290,2,FALSE)=0,"",VLOOKUP($C45,'Test Sample Data'!$C$195:$M$290,2,FALSE)))</f>
        <v/>
      </c>
      <c r="E45" s="144" t="str">
        <f>IF($C45="","",IF(VLOOKUP($C45,'Test Sample Data'!$C$195:$M$290,3,FALSE)=0,"",VLOOKUP($C45,'Test Sample Data'!$C$195:$M$290,3,FALSE)))</f>
        <v/>
      </c>
      <c r="F45" s="144" t="str">
        <f>IF($C45="","",IF(VLOOKUP($C45,'Test Sample Data'!$C$195:$M$290,4,FALSE)=0,"",VLOOKUP($C45,'Test Sample Data'!$C$195:$M$290,4,FALSE)))</f>
        <v/>
      </c>
      <c r="G45" s="144" t="str">
        <f>IF($C45="","",IF(VLOOKUP($C45,'Test Sample Data'!$C$195:$M$290,5,FALSE)=0,"",VLOOKUP($C45,'Test Sample Data'!$C$195:$M$290,5,FALSE)))</f>
        <v/>
      </c>
      <c r="H45" s="144" t="str">
        <f>IF($C45="","",IF(VLOOKUP($C45,'Test Sample Data'!$C$195:$M$290,6,FALSE)=0,"",VLOOKUP($C45,'Test Sample Data'!$C$195:$M$290,6,FALSE)))</f>
        <v/>
      </c>
      <c r="I45" s="144" t="str">
        <f>IF($C45="","",IF(VLOOKUP($C45,'Test Sample Data'!$C$195:$M$290,7,FALSE)=0,"",VLOOKUP($C45,'Test Sample Data'!$C$195:$M$290,7,FALSE)))</f>
        <v/>
      </c>
      <c r="J45" s="144" t="str">
        <f>IF($C45="","",IF(VLOOKUP($C45,'Test Sample Data'!$C$195:$M$290,8,FALSE)=0,"",VLOOKUP($C45,'Test Sample Data'!$C$195:$M$290,8,FALSE)))</f>
        <v/>
      </c>
      <c r="K45" s="144" t="str">
        <f>IF($C45="","",IF(VLOOKUP($C45,'Test Sample Data'!$C$195:$M$290,9,FALSE)=0,"",VLOOKUP($C45,'Test Sample Data'!$C$195:$M$290,9,FALSE)))</f>
        <v/>
      </c>
      <c r="L45" s="144" t="str">
        <f>IF($C45="","",IF(VLOOKUP($C45,'Test Sample Data'!$C$195:$M$290,10,FALSE)=0,"",VLOOKUP($C45,'Test Sample Data'!$C$195:$M$290,10,FALSE)))</f>
        <v/>
      </c>
      <c r="M45" s="144" t="str">
        <f>IF($C45="","",IF(VLOOKUP($C45,'Test Sample Data'!$C$195:$M$290,11,FALSE)=0,"",VLOOKUP($C45,'Test Sample Data'!$C$195:$M$290,11,FALSE)))</f>
        <v/>
      </c>
      <c r="N45" s="153" t="str">
        <f>IF(B45=0,"",B45)</f>
        <v>HQP006940</v>
      </c>
      <c r="O45" s="154" t="str">
        <f>IF('Choose Housekeeping Genes'!C45=0,"",'Choose Housekeeping Genes'!C45)</f>
        <v>H03</v>
      </c>
      <c r="P45" s="144" t="str">
        <f>IF($C45="","",IF(VLOOKUP($C45,'Control Sample Data'!$C$195:$M$290,2,FALSE)=0,"",VLOOKUP($C45,'Control Sample Data'!$C$195:$M$290,2,FALSE)))</f>
        <v/>
      </c>
      <c r="Q45" s="144" t="str">
        <f>IF($C45="","",IF(VLOOKUP($C45,'Control Sample Data'!$C$195:$M$290,3,FALSE)=0,"",VLOOKUP($C45,'Control Sample Data'!$C$195:$M$290,3,FALSE)))</f>
        <v/>
      </c>
      <c r="R45" s="144" t="str">
        <f>IF($C45="","",IF(VLOOKUP($C45,'Control Sample Data'!$C$195:$M$290,4,FALSE)=0,"",VLOOKUP($C45,'Control Sample Data'!$C$195:$M$290,4,FALSE)))</f>
        <v/>
      </c>
      <c r="S45" s="144" t="str">
        <f>IF($C45="","",IF(VLOOKUP($C45,'Control Sample Data'!$C$195:$M$290,5,FALSE)=0,"",VLOOKUP($C45,'Control Sample Data'!$C$195:$M$290,5,FALSE)))</f>
        <v/>
      </c>
      <c r="T45" s="144" t="str">
        <f>IF($C45="","",IF(VLOOKUP($C45,'Control Sample Data'!$C$195:$M$290,6,FALSE)=0,"",VLOOKUP($C45,'Control Sample Data'!$C$195:$M$290,6,FALSE)))</f>
        <v/>
      </c>
      <c r="U45" s="144" t="str">
        <f>IF($C45="","",IF(VLOOKUP($C45,'Control Sample Data'!$C$195:$M$290,7,FALSE)=0,"",VLOOKUP($C45,'Control Sample Data'!$C$195:$M$290,7,FALSE)))</f>
        <v/>
      </c>
      <c r="V45" s="144" t="str">
        <f>IF($C45="","",IF(VLOOKUP($C45,'Control Sample Data'!$C$195:$M$290,8,FALSE)=0,"",VLOOKUP($C45,'Control Sample Data'!$C$195:$M$290,8,FALSE)))</f>
        <v/>
      </c>
      <c r="W45" s="144" t="str">
        <f>IF($C45="","",IF(VLOOKUP($C45,'Control Sample Data'!$C$195:$M$290,9,FALSE)=0,"",VLOOKUP($C45,'Control Sample Data'!$C$195:$M$290,9,FALSE)))</f>
        <v/>
      </c>
      <c r="X45" s="144" t="str">
        <f>IF($C45="","",IF(VLOOKUP($C45,'Control Sample Data'!$C$195:$M$290,10,FALSE)=0,"",VLOOKUP($C45,'Control Sample Data'!$C$195:$M$290,10,FALSE)))</f>
        <v/>
      </c>
      <c r="Y45" s="144" t="str">
        <f>IF($C45="","",IF(VLOOKUP($C45,'Control Sample Data'!$C$195:$M$290,11,FALSE)=0,"",VLOOKUP($C45,'Control Sample Data'!$C$195:$M$290,11,FALSE)))</f>
        <v/>
      </c>
    </row>
    <row r="46" spans="1:25" ht="15" customHeight="1">
      <c r="A46" s="136"/>
      <c r="B46" s="145" t="str">
        <f aca="true" t="shared" si="8" ref="B46:B64">IF(B4="","",B4)</f>
        <v>HQP016381</v>
      </c>
      <c r="C46" s="148" t="str">
        <f>IF('Choose Housekeeping Genes'!C4=0,"",'Choose Housekeeping Genes'!C4)</f>
        <v>H04</v>
      </c>
      <c r="D46" s="139" t="str">
        <f>IF($C46="","",IF(VLOOKUP($C46,'Test Sample Data'!$C$195:$M$290,2,FALSE)=0,"",VLOOKUP($C46,'Test Sample Data'!$C$195:$M$290,2,FALSE)))</f>
        <v/>
      </c>
      <c r="E46" s="139" t="str">
        <f>IF($C46="","",IF(VLOOKUP($C46,'Test Sample Data'!$C$195:$M$290,3,FALSE)=0,"",VLOOKUP($C46,'Test Sample Data'!$C$195:$M$290,3,FALSE)))</f>
        <v/>
      </c>
      <c r="F46" s="139" t="str">
        <f>IF($C46="","",IF(VLOOKUP($C46,'Test Sample Data'!$C$195:$M$290,4,FALSE)=0,"",VLOOKUP($C46,'Test Sample Data'!$C$195:$M$290,4,FALSE)))</f>
        <v/>
      </c>
      <c r="G46" s="139" t="str">
        <f>IF($C46="","",IF(VLOOKUP($C46,'Test Sample Data'!$C$195:$M$290,5,FALSE)=0,"",VLOOKUP($C46,'Test Sample Data'!$C$195:$M$290,5,FALSE)))</f>
        <v/>
      </c>
      <c r="H46" s="139" t="str">
        <f>IF($C46="","",IF(VLOOKUP($C46,'Test Sample Data'!$C$195:$M$290,6,FALSE)=0,"",VLOOKUP($C46,'Test Sample Data'!$C$195:$M$290,6,FALSE)))</f>
        <v/>
      </c>
      <c r="I46" s="139" t="str">
        <f>IF($C46="","",IF(VLOOKUP($C46,'Test Sample Data'!$C$195:$M$290,7,FALSE)=0,"",VLOOKUP($C46,'Test Sample Data'!$C$195:$M$290,7,FALSE)))</f>
        <v/>
      </c>
      <c r="J46" s="139" t="str">
        <f>IF($C46="","",IF(VLOOKUP($C46,'Test Sample Data'!$C$195:$M$290,8,FALSE)=0,"",VLOOKUP($C46,'Test Sample Data'!$C$195:$M$290,8,FALSE)))</f>
        <v/>
      </c>
      <c r="K46" s="139" t="str">
        <f>IF($C46="","",IF(VLOOKUP($C46,'Test Sample Data'!$C$195:$M$290,9,FALSE)=0,"",VLOOKUP($C46,'Test Sample Data'!$C$195:$M$290,9,FALSE)))</f>
        <v/>
      </c>
      <c r="L46" s="139" t="str">
        <f>IF($C46="","",IF(VLOOKUP($C46,'Test Sample Data'!$C$195:$M$290,10,FALSE)=0,"",VLOOKUP($C46,'Test Sample Data'!$C$195:$M$290,10,FALSE)))</f>
        <v/>
      </c>
      <c r="M46" s="139" t="str">
        <f>IF($C46="","",IF(VLOOKUP($C46,'Test Sample Data'!$C$195:$M$290,11,FALSE)=0,"",VLOOKUP($C46,'Test Sample Data'!$C$195:$M$290,11,FALSE)))</f>
        <v/>
      </c>
      <c r="N46" s="151" t="str">
        <f aca="true" t="shared" si="9" ref="N46:N58">IF(B46=0,"",B46)</f>
        <v>HQP016381</v>
      </c>
      <c r="O46" s="30" t="str">
        <f>IF('Choose Housekeeping Genes'!C46=0,"",'Choose Housekeeping Genes'!C46)</f>
        <v>H04</v>
      </c>
      <c r="P46" s="139" t="str">
        <f>IF($C46="","",IF(VLOOKUP($C46,'Control Sample Data'!$C$195:$M$290,2,FALSE)=0,"",VLOOKUP($C46,'Control Sample Data'!$C$195:$M$290,2,FALSE)))</f>
        <v/>
      </c>
      <c r="Q46" s="139" t="str">
        <f>IF($C46="","",IF(VLOOKUP($C46,'Control Sample Data'!$C$195:$M$290,3,FALSE)=0,"",VLOOKUP($C46,'Control Sample Data'!$C$195:$M$290,3,FALSE)))</f>
        <v/>
      </c>
      <c r="R46" s="139" t="str">
        <f>IF($C46="","",IF(VLOOKUP($C46,'Control Sample Data'!$C$195:$M$290,4,FALSE)=0,"",VLOOKUP($C46,'Control Sample Data'!$C$195:$M$290,4,FALSE)))</f>
        <v/>
      </c>
      <c r="S46" s="139" t="str">
        <f>IF($C46="","",IF(VLOOKUP($C46,'Control Sample Data'!$C$195:$M$290,5,FALSE)=0,"",VLOOKUP($C46,'Control Sample Data'!$C$195:$M$290,5,FALSE)))</f>
        <v/>
      </c>
      <c r="T46" s="139" t="str">
        <f>IF($C46="","",IF(VLOOKUP($C46,'Control Sample Data'!$C$195:$M$290,6,FALSE)=0,"",VLOOKUP($C46,'Control Sample Data'!$C$195:$M$290,6,FALSE)))</f>
        <v/>
      </c>
      <c r="U46" s="139" t="str">
        <f>IF($C46="","",IF(VLOOKUP($C46,'Control Sample Data'!$C$195:$M$290,7,FALSE)=0,"",VLOOKUP($C46,'Control Sample Data'!$C$195:$M$290,7,FALSE)))</f>
        <v/>
      </c>
      <c r="V46" s="139" t="str">
        <f>IF($C46="","",IF(VLOOKUP($C46,'Control Sample Data'!$C$195:$M$290,8,FALSE)=0,"",VLOOKUP($C46,'Control Sample Data'!$C$195:$M$290,8,FALSE)))</f>
        <v/>
      </c>
      <c r="W46" s="139" t="str">
        <f>IF($C46="","",IF(VLOOKUP($C46,'Control Sample Data'!$C$195:$M$290,9,FALSE)=0,"",VLOOKUP($C46,'Control Sample Data'!$C$195:$M$290,9,FALSE)))</f>
        <v/>
      </c>
      <c r="X46" s="139" t="str">
        <f>IF($C46="","",IF(VLOOKUP($C46,'Control Sample Data'!$C$195:$M$290,10,FALSE)=0,"",VLOOKUP($C46,'Control Sample Data'!$C$195:$M$290,10,FALSE)))</f>
        <v/>
      </c>
      <c r="Y46" s="139" t="str">
        <f>IF($C46="","",IF(VLOOKUP($C46,'Control Sample Data'!$C$195:$M$290,11,FALSE)=0,"",VLOOKUP($C46,'Control Sample Data'!$C$195:$M$290,11,FALSE)))</f>
        <v/>
      </c>
    </row>
    <row r="47" spans="1:25" ht="15" customHeight="1">
      <c r="A47" s="136"/>
      <c r="B47" s="145" t="str">
        <f t="shared" si="8"/>
        <v>HQP015171</v>
      </c>
      <c r="C47" s="148" t="str">
        <f>IF('Choose Housekeeping Genes'!C5=0,"",'Choose Housekeeping Genes'!C5)</f>
        <v>H05</v>
      </c>
      <c r="D47" s="139" t="str">
        <f>IF($C47="","",IF(VLOOKUP($C47,'Test Sample Data'!$C$195:$M$290,2,FALSE)=0,"",VLOOKUP($C47,'Test Sample Data'!$C$195:$M$290,2,FALSE)))</f>
        <v/>
      </c>
      <c r="E47" s="139" t="str">
        <f>IF($C47="","",IF(VLOOKUP($C47,'Test Sample Data'!$C$195:$M$290,3,FALSE)=0,"",VLOOKUP($C47,'Test Sample Data'!$C$195:$M$290,3,FALSE)))</f>
        <v/>
      </c>
      <c r="F47" s="139" t="str">
        <f>IF($C47="","",IF(VLOOKUP($C47,'Test Sample Data'!$C$195:$M$290,4,FALSE)=0,"",VLOOKUP($C47,'Test Sample Data'!$C$195:$M$290,4,FALSE)))</f>
        <v/>
      </c>
      <c r="G47" s="139" t="str">
        <f>IF($C47="","",IF(VLOOKUP($C47,'Test Sample Data'!$C$195:$M$290,5,FALSE)=0,"",VLOOKUP($C47,'Test Sample Data'!$C$195:$M$290,5,FALSE)))</f>
        <v/>
      </c>
      <c r="H47" s="139" t="str">
        <f>IF($C47="","",IF(VLOOKUP($C47,'Test Sample Data'!$C$195:$M$290,6,FALSE)=0,"",VLOOKUP($C47,'Test Sample Data'!$C$195:$M$290,6,FALSE)))</f>
        <v/>
      </c>
      <c r="I47" s="139" t="str">
        <f>IF($C47="","",IF(VLOOKUP($C47,'Test Sample Data'!$C$195:$M$290,7,FALSE)=0,"",VLOOKUP($C47,'Test Sample Data'!$C$195:$M$290,7,FALSE)))</f>
        <v/>
      </c>
      <c r="J47" s="139" t="str">
        <f>IF($C47="","",IF(VLOOKUP($C47,'Test Sample Data'!$C$195:$M$290,8,FALSE)=0,"",VLOOKUP($C47,'Test Sample Data'!$C$195:$M$290,8,FALSE)))</f>
        <v/>
      </c>
      <c r="K47" s="139" t="str">
        <f>IF($C47="","",IF(VLOOKUP($C47,'Test Sample Data'!$C$195:$M$290,9,FALSE)=0,"",VLOOKUP($C47,'Test Sample Data'!$C$195:$M$290,9,FALSE)))</f>
        <v/>
      </c>
      <c r="L47" s="139" t="str">
        <f>IF($C47="","",IF(VLOOKUP($C47,'Test Sample Data'!$C$195:$M$290,10,FALSE)=0,"",VLOOKUP($C47,'Test Sample Data'!$C$195:$M$290,10,FALSE)))</f>
        <v/>
      </c>
      <c r="M47" s="139" t="str">
        <f>IF($C47="","",IF(VLOOKUP($C47,'Test Sample Data'!$C$195:$M$290,11,FALSE)=0,"",VLOOKUP($C47,'Test Sample Data'!$C$195:$M$290,11,FALSE)))</f>
        <v/>
      </c>
      <c r="N47" s="151" t="str">
        <f t="shared" si="9"/>
        <v>HQP015171</v>
      </c>
      <c r="O47" s="30" t="str">
        <f>IF('Choose Housekeeping Genes'!C47=0,"",'Choose Housekeeping Genes'!C47)</f>
        <v>H05</v>
      </c>
      <c r="P47" s="139" t="str">
        <f>IF($C47="","",IF(VLOOKUP($C47,'Control Sample Data'!$C$195:$M$290,2,FALSE)=0,"",VLOOKUP($C47,'Control Sample Data'!$C$195:$M$290,2,FALSE)))</f>
        <v/>
      </c>
      <c r="Q47" s="139" t="str">
        <f>IF($C47="","",IF(VLOOKUP($C47,'Control Sample Data'!$C$195:$M$290,3,FALSE)=0,"",VLOOKUP($C47,'Control Sample Data'!$C$195:$M$290,3,FALSE)))</f>
        <v/>
      </c>
      <c r="R47" s="139" t="str">
        <f>IF($C47="","",IF(VLOOKUP($C47,'Control Sample Data'!$C$195:$M$290,4,FALSE)=0,"",VLOOKUP($C47,'Control Sample Data'!$C$195:$M$290,4,FALSE)))</f>
        <v/>
      </c>
      <c r="S47" s="139" t="str">
        <f>IF($C47="","",IF(VLOOKUP($C47,'Control Sample Data'!$C$195:$M$290,5,FALSE)=0,"",VLOOKUP($C47,'Control Sample Data'!$C$195:$M$290,5,FALSE)))</f>
        <v/>
      </c>
      <c r="T47" s="139" t="str">
        <f>IF($C47="","",IF(VLOOKUP($C47,'Control Sample Data'!$C$195:$M$290,6,FALSE)=0,"",VLOOKUP($C47,'Control Sample Data'!$C$195:$M$290,6,FALSE)))</f>
        <v/>
      </c>
      <c r="U47" s="139" t="str">
        <f>IF($C47="","",IF(VLOOKUP($C47,'Control Sample Data'!$C$195:$M$290,7,FALSE)=0,"",VLOOKUP($C47,'Control Sample Data'!$C$195:$M$290,7,FALSE)))</f>
        <v/>
      </c>
      <c r="V47" s="139" t="str">
        <f>IF($C47="","",IF(VLOOKUP($C47,'Control Sample Data'!$C$195:$M$290,8,FALSE)=0,"",VLOOKUP($C47,'Control Sample Data'!$C$195:$M$290,8,FALSE)))</f>
        <v/>
      </c>
      <c r="W47" s="139" t="str">
        <f>IF($C47="","",IF(VLOOKUP($C47,'Control Sample Data'!$C$195:$M$290,9,FALSE)=0,"",VLOOKUP($C47,'Control Sample Data'!$C$195:$M$290,9,FALSE)))</f>
        <v/>
      </c>
      <c r="X47" s="139" t="str">
        <f>IF($C47="","",IF(VLOOKUP($C47,'Control Sample Data'!$C$195:$M$290,10,FALSE)=0,"",VLOOKUP($C47,'Control Sample Data'!$C$195:$M$290,10,FALSE)))</f>
        <v/>
      </c>
      <c r="Y47" s="139" t="str">
        <f>IF($C47="","",IF(VLOOKUP($C47,'Control Sample Data'!$C$195:$M$290,11,FALSE)=0,"",VLOOKUP($C47,'Control Sample Data'!$C$195:$M$290,11,FALSE)))</f>
        <v/>
      </c>
    </row>
    <row r="48" spans="1:25" ht="15" customHeight="1">
      <c r="A48" s="136"/>
      <c r="B48" s="145" t="str">
        <f t="shared" si="8"/>
        <v>HQP006171</v>
      </c>
      <c r="C48" s="148" t="str">
        <f>IF('Choose Housekeeping Genes'!C6=0,"",'Choose Housekeeping Genes'!C6)</f>
        <v>H06</v>
      </c>
      <c r="D48" s="139" t="str">
        <f>IF($C48="","",IF(VLOOKUP($C48,'Test Sample Data'!$C$195:$M$290,2,FALSE)=0,"",VLOOKUP($C48,'Test Sample Data'!$C$195:$M$290,2,FALSE)))</f>
        <v/>
      </c>
      <c r="E48" s="139" t="str">
        <f>IF($C48="","",IF(VLOOKUP($C48,'Test Sample Data'!$C$195:$M$290,3,FALSE)=0,"",VLOOKUP($C48,'Test Sample Data'!$C$195:$M$290,3,FALSE)))</f>
        <v/>
      </c>
      <c r="F48" s="139" t="str">
        <f>IF($C48="","",IF(VLOOKUP($C48,'Test Sample Data'!$C$195:$M$290,4,FALSE)=0,"",VLOOKUP($C48,'Test Sample Data'!$C$195:$M$290,4,FALSE)))</f>
        <v/>
      </c>
      <c r="G48" s="139" t="str">
        <f>IF($C48="","",IF(VLOOKUP($C48,'Test Sample Data'!$C$195:$M$290,5,FALSE)=0,"",VLOOKUP($C48,'Test Sample Data'!$C$195:$M$290,5,FALSE)))</f>
        <v/>
      </c>
      <c r="H48" s="139" t="str">
        <f>IF($C48="","",IF(VLOOKUP($C48,'Test Sample Data'!$C$195:$M$290,6,FALSE)=0,"",VLOOKUP($C48,'Test Sample Data'!$C$195:$M$290,6,FALSE)))</f>
        <v/>
      </c>
      <c r="I48" s="139" t="str">
        <f>IF($C48="","",IF(VLOOKUP($C48,'Test Sample Data'!$C$195:$M$290,7,FALSE)=0,"",VLOOKUP($C48,'Test Sample Data'!$C$195:$M$290,7,FALSE)))</f>
        <v/>
      </c>
      <c r="J48" s="139" t="str">
        <f>IF($C48="","",IF(VLOOKUP($C48,'Test Sample Data'!$C$195:$M$290,8,FALSE)=0,"",VLOOKUP($C48,'Test Sample Data'!$C$195:$M$290,8,FALSE)))</f>
        <v/>
      </c>
      <c r="K48" s="139" t="str">
        <f>IF($C48="","",IF(VLOOKUP($C48,'Test Sample Data'!$C$195:$M$290,9,FALSE)=0,"",VLOOKUP($C48,'Test Sample Data'!$C$195:$M$290,9,FALSE)))</f>
        <v/>
      </c>
      <c r="L48" s="139" t="str">
        <f>IF($C48="","",IF(VLOOKUP($C48,'Test Sample Data'!$C$195:$M$290,10,FALSE)=0,"",VLOOKUP($C48,'Test Sample Data'!$C$195:$M$290,10,FALSE)))</f>
        <v/>
      </c>
      <c r="M48" s="139" t="str">
        <f>IF($C48="","",IF(VLOOKUP($C48,'Test Sample Data'!$C$195:$M$290,11,FALSE)=0,"",VLOOKUP($C48,'Test Sample Data'!$C$195:$M$290,11,FALSE)))</f>
        <v/>
      </c>
      <c r="N48" s="151" t="str">
        <f t="shared" si="9"/>
        <v>HQP006171</v>
      </c>
      <c r="O48" s="30" t="str">
        <f>IF('Choose Housekeeping Genes'!C48=0,"",'Choose Housekeeping Genes'!C48)</f>
        <v>H06</v>
      </c>
      <c r="P48" s="139" t="str">
        <f>IF($C48="","",IF(VLOOKUP($C48,'Control Sample Data'!$C$195:$M$290,2,FALSE)=0,"",VLOOKUP($C48,'Control Sample Data'!$C$195:$M$290,2,FALSE)))</f>
        <v/>
      </c>
      <c r="Q48" s="139" t="str">
        <f>IF($C48="","",IF(VLOOKUP($C48,'Control Sample Data'!$C$195:$M$290,3,FALSE)=0,"",VLOOKUP($C48,'Control Sample Data'!$C$195:$M$290,3,FALSE)))</f>
        <v/>
      </c>
      <c r="R48" s="139" t="str">
        <f>IF($C48="","",IF(VLOOKUP($C48,'Control Sample Data'!$C$195:$M$290,4,FALSE)=0,"",VLOOKUP($C48,'Control Sample Data'!$C$195:$M$290,4,FALSE)))</f>
        <v/>
      </c>
      <c r="S48" s="139" t="str">
        <f>IF($C48="","",IF(VLOOKUP($C48,'Control Sample Data'!$C$195:$M$290,5,FALSE)=0,"",VLOOKUP($C48,'Control Sample Data'!$C$195:$M$290,5,FALSE)))</f>
        <v/>
      </c>
      <c r="T48" s="139" t="str">
        <f>IF($C48="","",IF(VLOOKUP($C48,'Control Sample Data'!$C$195:$M$290,6,FALSE)=0,"",VLOOKUP($C48,'Control Sample Data'!$C$195:$M$290,6,FALSE)))</f>
        <v/>
      </c>
      <c r="U48" s="139" t="str">
        <f>IF($C48="","",IF(VLOOKUP($C48,'Control Sample Data'!$C$195:$M$290,7,FALSE)=0,"",VLOOKUP($C48,'Control Sample Data'!$C$195:$M$290,7,FALSE)))</f>
        <v/>
      </c>
      <c r="V48" s="139" t="str">
        <f>IF($C48="","",IF(VLOOKUP($C48,'Control Sample Data'!$C$195:$M$290,8,FALSE)=0,"",VLOOKUP($C48,'Control Sample Data'!$C$195:$M$290,8,FALSE)))</f>
        <v/>
      </c>
      <c r="W48" s="139" t="str">
        <f>IF($C48="","",IF(VLOOKUP($C48,'Control Sample Data'!$C$195:$M$290,9,FALSE)=0,"",VLOOKUP($C48,'Control Sample Data'!$C$195:$M$290,9,FALSE)))</f>
        <v/>
      </c>
      <c r="X48" s="139" t="str">
        <f>IF($C48="","",IF(VLOOKUP($C48,'Control Sample Data'!$C$195:$M$290,10,FALSE)=0,"",VLOOKUP($C48,'Control Sample Data'!$C$195:$M$290,10,FALSE)))</f>
        <v/>
      </c>
      <c r="Y48" s="139" t="str">
        <f>IF($C48="","",IF(VLOOKUP($C48,'Control Sample Data'!$C$195:$M$290,11,FALSE)=0,"",VLOOKUP($C48,'Control Sample Data'!$C$195:$M$290,11,FALSE)))</f>
        <v/>
      </c>
    </row>
    <row r="49" spans="1:25" ht="15" customHeight="1">
      <c r="A49" s="136"/>
      <c r="B49" s="145" t="str">
        <f t="shared" si="8"/>
        <v>HQP009026</v>
      </c>
      <c r="C49" s="148" t="str">
        <f>IF('Choose Housekeeping Genes'!C7=0,"",'Choose Housekeeping Genes'!C7)</f>
        <v>H07</v>
      </c>
      <c r="D49" s="139" t="str">
        <f>IF($C49="","",IF(VLOOKUP($C49,'Test Sample Data'!$C$195:$M$290,2,FALSE)=0,"",VLOOKUP($C49,'Test Sample Data'!$C$195:$M$290,2,FALSE)))</f>
        <v/>
      </c>
      <c r="E49" s="139" t="str">
        <f>IF($C49="","",IF(VLOOKUP($C49,'Test Sample Data'!$C$195:$M$290,3,FALSE)=0,"",VLOOKUP($C49,'Test Sample Data'!$C$195:$M$290,3,FALSE)))</f>
        <v/>
      </c>
      <c r="F49" s="139" t="str">
        <f>IF($C49="","",IF(VLOOKUP($C49,'Test Sample Data'!$C$195:$M$290,4,FALSE)=0,"",VLOOKUP($C49,'Test Sample Data'!$C$195:$M$290,4,FALSE)))</f>
        <v/>
      </c>
      <c r="G49" s="139" t="str">
        <f>IF($C49="","",IF(VLOOKUP($C49,'Test Sample Data'!$C$195:$M$290,5,FALSE)=0,"",VLOOKUP($C49,'Test Sample Data'!$C$195:$M$290,5,FALSE)))</f>
        <v/>
      </c>
      <c r="H49" s="139" t="str">
        <f>IF($C49="","",IF(VLOOKUP($C49,'Test Sample Data'!$C$195:$M$290,6,FALSE)=0,"",VLOOKUP($C49,'Test Sample Data'!$C$195:$M$290,6,FALSE)))</f>
        <v/>
      </c>
      <c r="I49" s="139" t="str">
        <f>IF($C49="","",IF(VLOOKUP($C49,'Test Sample Data'!$C$195:$M$290,7,FALSE)=0,"",VLOOKUP($C49,'Test Sample Data'!$C$195:$M$290,7,FALSE)))</f>
        <v/>
      </c>
      <c r="J49" s="139" t="str">
        <f>IF($C49="","",IF(VLOOKUP($C49,'Test Sample Data'!$C$195:$M$290,8,FALSE)=0,"",VLOOKUP($C49,'Test Sample Data'!$C$195:$M$290,8,FALSE)))</f>
        <v/>
      </c>
      <c r="K49" s="139" t="str">
        <f>IF($C49="","",IF(VLOOKUP($C49,'Test Sample Data'!$C$195:$M$290,9,FALSE)=0,"",VLOOKUP($C49,'Test Sample Data'!$C$195:$M$290,9,FALSE)))</f>
        <v/>
      </c>
      <c r="L49" s="139" t="str">
        <f>IF($C49="","",IF(VLOOKUP($C49,'Test Sample Data'!$C$195:$M$290,10,FALSE)=0,"",VLOOKUP($C49,'Test Sample Data'!$C$195:$M$290,10,FALSE)))</f>
        <v/>
      </c>
      <c r="M49" s="139" t="str">
        <f>IF($C49="","",IF(VLOOKUP($C49,'Test Sample Data'!$C$195:$M$290,11,FALSE)=0,"",VLOOKUP($C49,'Test Sample Data'!$C$195:$M$290,11,FALSE)))</f>
        <v/>
      </c>
      <c r="N49" s="151" t="str">
        <f t="shared" si="9"/>
        <v>HQP009026</v>
      </c>
      <c r="O49" s="30" t="str">
        <f>IF('Choose Housekeeping Genes'!C49=0,"",'Choose Housekeeping Genes'!C49)</f>
        <v>H07</v>
      </c>
      <c r="P49" s="139" t="str">
        <f>IF($C49="","",IF(VLOOKUP($C49,'Control Sample Data'!$C$195:$M$290,2,FALSE)=0,"",VLOOKUP($C49,'Control Sample Data'!$C$195:$M$290,2,FALSE)))</f>
        <v/>
      </c>
      <c r="Q49" s="139" t="str">
        <f>IF($C49="","",IF(VLOOKUP($C49,'Control Sample Data'!$C$195:$M$290,3,FALSE)=0,"",VLOOKUP($C49,'Control Sample Data'!$C$195:$M$290,3,FALSE)))</f>
        <v/>
      </c>
      <c r="R49" s="139" t="str">
        <f>IF($C49="","",IF(VLOOKUP($C49,'Control Sample Data'!$C$195:$M$290,4,FALSE)=0,"",VLOOKUP($C49,'Control Sample Data'!$C$195:$M$290,4,FALSE)))</f>
        <v/>
      </c>
      <c r="S49" s="139" t="str">
        <f>IF($C49="","",IF(VLOOKUP($C49,'Control Sample Data'!$C$195:$M$290,5,FALSE)=0,"",VLOOKUP($C49,'Control Sample Data'!$C$195:$M$290,5,FALSE)))</f>
        <v/>
      </c>
      <c r="T49" s="139" t="str">
        <f>IF($C49="","",IF(VLOOKUP($C49,'Control Sample Data'!$C$195:$M$290,6,FALSE)=0,"",VLOOKUP($C49,'Control Sample Data'!$C$195:$M$290,6,FALSE)))</f>
        <v/>
      </c>
      <c r="U49" s="139" t="str">
        <f>IF($C49="","",IF(VLOOKUP($C49,'Control Sample Data'!$C$195:$M$290,7,FALSE)=0,"",VLOOKUP($C49,'Control Sample Data'!$C$195:$M$290,7,FALSE)))</f>
        <v/>
      </c>
      <c r="V49" s="139" t="str">
        <f>IF($C49="","",IF(VLOOKUP($C49,'Control Sample Data'!$C$195:$M$290,8,FALSE)=0,"",VLOOKUP($C49,'Control Sample Data'!$C$195:$M$290,8,FALSE)))</f>
        <v/>
      </c>
      <c r="W49" s="139" t="str">
        <f>IF($C49="","",IF(VLOOKUP($C49,'Control Sample Data'!$C$195:$M$290,9,FALSE)=0,"",VLOOKUP($C49,'Control Sample Data'!$C$195:$M$290,9,FALSE)))</f>
        <v/>
      </c>
      <c r="X49" s="139" t="str">
        <f>IF($C49="","",IF(VLOOKUP($C49,'Control Sample Data'!$C$195:$M$290,10,FALSE)=0,"",VLOOKUP($C49,'Control Sample Data'!$C$195:$M$290,10,FALSE)))</f>
        <v/>
      </c>
      <c r="Y49" s="139" t="str">
        <f>IF($C49="","",IF(VLOOKUP($C49,'Control Sample Data'!$C$195:$M$290,11,FALSE)=0,"",VLOOKUP($C49,'Control Sample Data'!$C$195:$M$290,11,FALSE)))</f>
        <v/>
      </c>
    </row>
    <row r="50" spans="1:25" ht="15" customHeight="1">
      <c r="A50" s="136"/>
      <c r="B50" s="145" t="str">
        <f t="shared" si="8"/>
        <v>HQP054253</v>
      </c>
      <c r="C50" s="148" t="str">
        <f>IF('Choose Housekeeping Genes'!C8=0,"",'Choose Housekeeping Genes'!C8)</f>
        <v>H08</v>
      </c>
      <c r="D50" s="139" t="str">
        <f>IF($C50="","",IF(VLOOKUP($C50,'Test Sample Data'!$C$195:$M$290,2,FALSE)=0,"",VLOOKUP($C50,'Test Sample Data'!$C$195:$M$290,2,FALSE)))</f>
        <v/>
      </c>
      <c r="E50" s="139" t="str">
        <f>IF($C50="","",IF(VLOOKUP($C50,'Test Sample Data'!$C$195:$M$290,3,FALSE)=0,"",VLOOKUP($C50,'Test Sample Data'!$C$195:$M$290,3,FALSE)))</f>
        <v/>
      </c>
      <c r="F50" s="139" t="str">
        <f>IF($C50="","",IF(VLOOKUP($C50,'Test Sample Data'!$C$195:$M$290,4,FALSE)=0,"",VLOOKUP($C50,'Test Sample Data'!$C$195:$M$290,4,FALSE)))</f>
        <v/>
      </c>
      <c r="G50" s="139" t="str">
        <f>IF($C50="","",IF(VLOOKUP($C50,'Test Sample Data'!$C$195:$M$290,5,FALSE)=0,"",VLOOKUP($C50,'Test Sample Data'!$C$195:$M$290,5,FALSE)))</f>
        <v/>
      </c>
      <c r="H50" s="139" t="str">
        <f>IF($C50="","",IF(VLOOKUP($C50,'Test Sample Data'!$C$195:$M$290,6,FALSE)=0,"",VLOOKUP($C50,'Test Sample Data'!$C$195:$M$290,6,FALSE)))</f>
        <v/>
      </c>
      <c r="I50" s="139" t="str">
        <f>IF($C50="","",IF(VLOOKUP($C50,'Test Sample Data'!$C$195:$M$290,7,FALSE)=0,"",VLOOKUP($C50,'Test Sample Data'!$C$195:$M$290,7,FALSE)))</f>
        <v/>
      </c>
      <c r="J50" s="139" t="str">
        <f>IF($C50="","",IF(VLOOKUP($C50,'Test Sample Data'!$C$195:$M$290,8,FALSE)=0,"",VLOOKUP($C50,'Test Sample Data'!$C$195:$M$290,8,FALSE)))</f>
        <v/>
      </c>
      <c r="K50" s="139" t="str">
        <f>IF($C50="","",IF(VLOOKUP($C50,'Test Sample Data'!$C$195:$M$290,9,FALSE)=0,"",VLOOKUP($C50,'Test Sample Data'!$C$195:$M$290,9,FALSE)))</f>
        <v/>
      </c>
      <c r="L50" s="139" t="str">
        <f>IF($C50="","",IF(VLOOKUP($C50,'Test Sample Data'!$C$195:$M$290,10,FALSE)=0,"",VLOOKUP($C50,'Test Sample Data'!$C$195:$M$290,10,FALSE)))</f>
        <v/>
      </c>
      <c r="M50" s="139" t="str">
        <f>IF($C50="","",IF(VLOOKUP($C50,'Test Sample Data'!$C$195:$M$290,11,FALSE)=0,"",VLOOKUP($C50,'Test Sample Data'!$C$195:$M$290,11,FALSE)))</f>
        <v/>
      </c>
      <c r="N50" s="151" t="str">
        <f t="shared" si="9"/>
        <v>HQP054253</v>
      </c>
      <c r="O50" s="30" t="str">
        <f>IF('Choose Housekeeping Genes'!C50=0,"",'Choose Housekeeping Genes'!C50)</f>
        <v>H08</v>
      </c>
      <c r="P50" s="139" t="str">
        <f>IF($C50="","",IF(VLOOKUP($C50,'Control Sample Data'!$C$195:$M$290,2,FALSE)=0,"",VLOOKUP($C50,'Control Sample Data'!$C$195:$M$290,2,FALSE)))</f>
        <v/>
      </c>
      <c r="Q50" s="139" t="str">
        <f>IF($C50="","",IF(VLOOKUP($C50,'Control Sample Data'!$C$195:$M$290,3,FALSE)=0,"",VLOOKUP($C50,'Control Sample Data'!$C$195:$M$290,3,FALSE)))</f>
        <v/>
      </c>
      <c r="R50" s="139" t="str">
        <f>IF($C50="","",IF(VLOOKUP($C50,'Control Sample Data'!$C$195:$M$290,4,FALSE)=0,"",VLOOKUP($C50,'Control Sample Data'!$C$195:$M$290,4,FALSE)))</f>
        <v/>
      </c>
      <c r="S50" s="139" t="str">
        <f>IF($C50="","",IF(VLOOKUP($C50,'Control Sample Data'!$C$195:$M$290,5,FALSE)=0,"",VLOOKUP($C50,'Control Sample Data'!$C$195:$M$290,5,FALSE)))</f>
        <v/>
      </c>
      <c r="T50" s="139" t="str">
        <f>IF($C50="","",IF(VLOOKUP($C50,'Control Sample Data'!$C$195:$M$290,6,FALSE)=0,"",VLOOKUP($C50,'Control Sample Data'!$C$195:$M$290,6,FALSE)))</f>
        <v/>
      </c>
      <c r="U50" s="139" t="str">
        <f>IF($C50="","",IF(VLOOKUP($C50,'Control Sample Data'!$C$195:$M$290,7,FALSE)=0,"",VLOOKUP($C50,'Control Sample Data'!$C$195:$M$290,7,FALSE)))</f>
        <v/>
      </c>
      <c r="V50" s="139" t="str">
        <f>IF($C50="","",IF(VLOOKUP($C50,'Control Sample Data'!$C$195:$M$290,8,FALSE)=0,"",VLOOKUP($C50,'Control Sample Data'!$C$195:$M$290,8,FALSE)))</f>
        <v/>
      </c>
      <c r="W50" s="139" t="str">
        <f>IF($C50="","",IF(VLOOKUP($C50,'Control Sample Data'!$C$195:$M$290,9,FALSE)=0,"",VLOOKUP($C50,'Control Sample Data'!$C$195:$M$290,9,FALSE)))</f>
        <v/>
      </c>
      <c r="X50" s="139" t="str">
        <f>IF($C50="","",IF(VLOOKUP($C50,'Control Sample Data'!$C$195:$M$290,10,FALSE)=0,"",VLOOKUP($C50,'Control Sample Data'!$C$195:$M$290,10,FALSE)))</f>
        <v/>
      </c>
      <c r="Y50" s="139" t="str">
        <f>IF($C50="","",IF(VLOOKUP($C50,'Control Sample Data'!$C$195:$M$290,11,FALSE)=0,"",VLOOKUP($C50,'Control Sample Data'!$C$195:$M$290,11,FALSE)))</f>
        <v/>
      </c>
    </row>
    <row r="51" spans="1:25" ht="15" customHeight="1">
      <c r="A51" s="136"/>
      <c r="B51" s="145" t="str">
        <f t="shared" si="8"/>
        <v/>
      </c>
      <c r="C51" s="148" t="str">
        <f>IF('Choose Housekeeping Genes'!C9=0,"",'Choose Housekeeping Genes'!C9)</f>
        <v/>
      </c>
      <c r="D51" s="139" t="str">
        <f>IF($C51="","",IF(VLOOKUP($C51,'Test Sample Data'!$C$195:$M$290,2,FALSE)=0,"",VLOOKUP($C51,'Test Sample Data'!$C$195:$M$290,2,FALSE)))</f>
        <v/>
      </c>
      <c r="E51" s="139" t="str">
        <f>IF($C51="","",IF(VLOOKUP($C51,'Test Sample Data'!$C$195:$M$290,3,FALSE)=0,"",VLOOKUP($C51,'Test Sample Data'!$C$195:$M$290,3,FALSE)))</f>
        <v/>
      </c>
      <c r="F51" s="139" t="str">
        <f>IF($C51="","",IF(VLOOKUP($C51,'Test Sample Data'!$C$195:$M$290,4,FALSE)=0,"",VLOOKUP($C51,'Test Sample Data'!$C$195:$M$290,4,FALSE)))</f>
        <v/>
      </c>
      <c r="G51" s="139" t="str">
        <f>IF($C51="","",IF(VLOOKUP($C51,'Test Sample Data'!$C$195:$M$290,5,FALSE)=0,"",VLOOKUP($C51,'Test Sample Data'!$C$195:$M$290,5,FALSE)))</f>
        <v/>
      </c>
      <c r="H51" s="139" t="str">
        <f>IF($C51="","",IF(VLOOKUP($C51,'Test Sample Data'!$C$195:$M$290,6,FALSE)=0,"",VLOOKUP($C51,'Test Sample Data'!$C$195:$M$290,6,FALSE)))</f>
        <v/>
      </c>
      <c r="I51" s="139" t="str">
        <f>IF($C51="","",IF(VLOOKUP($C51,'Test Sample Data'!$C$195:$M$290,7,FALSE)=0,"",VLOOKUP($C51,'Test Sample Data'!$C$195:$M$290,7,FALSE)))</f>
        <v/>
      </c>
      <c r="J51" s="139" t="str">
        <f>IF($C51="","",IF(VLOOKUP($C51,'Test Sample Data'!$C$195:$M$290,8,FALSE)=0,"",VLOOKUP($C51,'Test Sample Data'!$C$195:$M$290,8,FALSE)))</f>
        <v/>
      </c>
      <c r="K51" s="139" t="str">
        <f>IF($C51="","",IF(VLOOKUP($C51,'Test Sample Data'!$C$195:$M$290,9,FALSE)=0,"",VLOOKUP($C51,'Test Sample Data'!$C$195:$M$290,9,FALSE)))</f>
        <v/>
      </c>
      <c r="L51" s="139" t="str">
        <f>IF($C51="","",IF(VLOOKUP($C51,'Test Sample Data'!$C$195:$M$290,10,FALSE)=0,"",VLOOKUP($C51,'Test Sample Data'!$C$195:$M$290,10,FALSE)))</f>
        <v/>
      </c>
      <c r="M51" s="139" t="str">
        <f>IF($C51="","",IF(VLOOKUP($C51,'Test Sample Data'!$C$195:$M$290,11,FALSE)=0,"",VLOOKUP($C51,'Test Sample Data'!$C$195:$M$290,11,FALSE)))</f>
        <v/>
      </c>
      <c r="N51" s="151" t="str">
        <f t="shared" si="9"/>
        <v/>
      </c>
      <c r="O51" s="30" t="str">
        <f>IF('Choose Housekeeping Genes'!C51=0,"",'Choose Housekeeping Genes'!C51)</f>
        <v/>
      </c>
      <c r="P51" s="139" t="str">
        <f>IF($C51="","",IF(VLOOKUP($C51,'Control Sample Data'!$C$195:$M$290,2,FALSE)=0,"",VLOOKUP($C51,'Control Sample Data'!$C$195:$M$290,2,FALSE)))</f>
        <v/>
      </c>
      <c r="Q51" s="139" t="str">
        <f>IF($C51="","",IF(VLOOKUP($C51,'Control Sample Data'!$C$195:$M$290,3,FALSE)=0,"",VLOOKUP($C51,'Control Sample Data'!$C$195:$M$290,3,FALSE)))</f>
        <v/>
      </c>
      <c r="R51" s="139" t="str">
        <f>IF($C51="","",IF(VLOOKUP($C51,'Control Sample Data'!$C$195:$M$290,4,FALSE)=0,"",VLOOKUP($C51,'Control Sample Data'!$C$195:$M$290,4,FALSE)))</f>
        <v/>
      </c>
      <c r="S51" s="139" t="str">
        <f>IF($C51="","",IF(VLOOKUP($C51,'Control Sample Data'!$C$195:$M$290,5,FALSE)=0,"",VLOOKUP($C51,'Control Sample Data'!$C$195:$M$290,5,FALSE)))</f>
        <v/>
      </c>
      <c r="T51" s="139" t="str">
        <f>IF($C51="","",IF(VLOOKUP($C51,'Control Sample Data'!$C$195:$M$290,6,FALSE)=0,"",VLOOKUP($C51,'Control Sample Data'!$C$195:$M$290,6,FALSE)))</f>
        <v/>
      </c>
      <c r="U51" s="139" t="str">
        <f>IF($C51="","",IF(VLOOKUP($C51,'Control Sample Data'!$C$195:$M$290,7,FALSE)=0,"",VLOOKUP($C51,'Control Sample Data'!$C$195:$M$290,7,FALSE)))</f>
        <v/>
      </c>
      <c r="V51" s="139" t="str">
        <f>IF($C51="","",IF(VLOOKUP($C51,'Control Sample Data'!$C$195:$M$290,8,FALSE)=0,"",VLOOKUP($C51,'Control Sample Data'!$C$195:$M$290,8,FALSE)))</f>
        <v/>
      </c>
      <c r="W51" s="139" t="str">
        <f>IF($C51="","",IF(VLOOKUP($C51,'Control Sample Data'!$C$195:$M$290,9,FALSE)=0,"",VLOOKUP($C51,'Control Sample Data'!$C$195:$M$290,9,FALSE)))</f>
        <v/>
      </c>
      <c r="X51" s="139" t="str">
        <f>IF($C51="","",IF(VLOOKUP($C51,'Control Sample Data'!$C$195:$M$290,10,FALSE)=0,"",VLOOKUP($C51,'Control Sample Data'!$C$195:$M$290,10,FALSE)))</f>
        <v/>
      </c>
      <c r="Y51" s="139" t="str">
        <f>IF($C51="","",IF(VLOOKUP($C51,'Control Sample Data'!$C$195:$M$290,11,FALSE)=0,"",VLOOKUP($C51,'Control Sample Data'!$C$195:$M$290,11,FALSE)))</f>
        <v/>
      </c>
    </row>
    <row r="52" spans="1:25" ht="15" customHeight="1">
      <c r="A52" s="136"/>
      <c r="B52" s="145" t="str">
        <f t="shared" si="8"/>
        <v/>
      </c>
      <c r="C52" s="148" t="str">
        <f>IF('Choose Housekeeping Genes'!C10=0,"",'Choose Housekeeping Genes'!C10)</f>
        <v/>
      </c>
      <c r="D52" s="139" t="str">
        <f>IF($C52="","",IF(VLOOKUP($C52,'Test Sample Data'!$C$195:$M$290,2,FALSE)=0,"",VLOOKUP($C52,'Test Sample Data'!$C$195:$M$290,2,FALSE)))</f>
        <v/>
      </c>
      <c r="E52" s="139" t="str">
        <f>IF($C52="","",IF(VLOOKUP($C52,'Test Sample Data'!$C$195:$M$290,3,FALSE)=0,"",VLOOKUP($C52,'Test Sample Data'!$C$195:$M$290,3,FALSE)))</f>
        <v/>
      </c>
      <c r="F52" s="139" t="str">
        <f>IF($C52="","",IF(VLOOKUP($C52,'Test Sample Data'!$C$195:$M$290,4,FALSE)=0,"",VLOOKUP($C52,'Test Sample Data'!$C$195:$M$290,4,FALSE)))</f>
        <v/>
      </c>
      <c r="G52" s="139" t="str">
        <f>IF($C52="","",IF(VLOOKUP($C52,'Test Sample Data'!$C$195:$M$290,5,FALSE)=0,"",VLOOKUP($C52,'Test Sample Data'!$C$195:$M$290,5,FALSE)))</f>
        <v/>
      </c>
      <c r="H52" s="139" t="str">
        <f>IF($C52="","",IF(VLOOKUP($C52,'Test Sample Data'!$C$195:$M$290,6,FALSE)=0,"",VLOOKUP($C52,'Test Sample Data'!$C$195:$M$290,6,FALSE)))</f>
        <v/>
      </c>
      <c r="I52" s="139" t="str">
        <f>IF($C52="","",IF(VLOOKUP($C52,'Test Sample Data'!$C$195:$M$290,7,FALSE)=0,"",VLOOKUP($C52,'Test Sample Data'!$C$195:$M$290,7,FALSE)))</f>
        <v/>
      </c>
      <c r="J52" s="139" t="str">
        <f>IF($C52="","",IF(VLOOKUP($C52,'Test Sample Data'!$C$195:$M$290,8,FALSE)=0,"",VLOOKUP($C52,'Test Sample Data'!$C$195:$M$290,8,FALSE)))</f>
        <v/>
      </c>
      <c r="K52" s="139" t="str">
        <f>IF($C52="","",IF(VLOOKUP($C52,'Test Sample Data'!$C$195:$M$290,9,FALSE)=0,"",VLOOKUP($C52,'Test Sample Data'!$C$195:$M$290,9,FALSE)))</f>
        <v/>
      </c>
      <c r="L52" s="139" t="str">
        <f>IF($C52="","",IF(VLOOKUP($C52,'Test Sample Data'!$C$195:$M$290,10,FALSE)=0,"",VLOOKUP($C52,'Test Sample Data'!$C$195:$M$290,10,FALSE)))</f>
        <v/>
      </c>
      <c r="M52" s="139" t="str">
        <f>IF($C52="","",IF(VLOOKUP($C52,'Test Sample Data'!$C$195:$M$290,11,FALSE)=0,"",VLOOKUP($C52,'Test Sample Data'!$C$195:$M$290,11,FALSE)))</f>
        <v/>
      </c>
      <c r="N52" s="151" t="str">
        <f t="shared" si="9"/>
        <v/>
      </c>
      <c r="O52" s="30" t="str">
        <f>IF('Choose Housekeeping Genes'!C52=0,"",'Choose Housekeeping Genes'!C52)</f>
        <v/>
      </c>
      <c r="P52" s="139" t="str">
        <f>IF($C52="","",IF(VLOOKUP($C52,'Control Sample Data'!$C$195:$M$290,2,FALSE)=0,"",VLOOKUP($C52,'Control Sample Data'!$C$195:$M$290,2,FALSE)))</f>
        <v/>
      </c>
      <c r="Q52" s="139" t="str">
        <f>IF($C52="","",IF(VLOOKUP($C52,'Control Sample Data'!$C$195:$M$290,3,FALSE)=0,"",VLOOKUP($C52,'Control Sample Data'!$C$195:$M$290,3,FALSE)))</f>
        <v/>
      </c>
      <c r="R52" s="139" t="str">
        <f>IF($C52="","",IF(VLOOKUP($C52,'Control Sample Data'!$C$195:$M$290,4,FALSE)=0,"",VLOOKUP($C52,'Control Sample Data'!$C$195:$M$290,4,FALSE)))</f>
        <v/>
      </c>
      <c r="S52" s="139" t="str">
        <f>IF($C52="","",IF(VLOOKUP($C52,'Control Sample Data'!$C$195:$M$290,5,FALSE)=0,"",VLOOKUP($C52,'Control Sample Data'!$C$195:$M$290,5,FALSE)))</f>
        <v/>
      </c>
      <c r="T52" s="139" t="str">
        <f>IF($C52="","",IF(VLOOKUP($C52,'Control Sample Data'!$C$195:$M$290,6,FALSE)=0,"",VLOOKUP($C52,'Control Sample Data'!$C$195:$M$290,6,FALSE)))</f>
        <v/>
      </c>
      <c r="U52" s="139" t="str">
        <f>IF($C52="","",IF(VLOOKUP($C52,'Control Sample Data'!$C$195:$M$290,7,FALSE)=0,"",VLOOKUP($C52,'Control Sample Data'!$C$195:$M$290,7,FALSE)))</f>
        <v/>
      </c>
      <c r="V52" s="139" t="str">
        <f>IF($C52="","",IF(VLOOKUP($C52,'Control Sample Data'!$C$195:$M$290,8,FALSE)=0,"",VLOOKUP($C52,'Control Sample Data'!$C$195:$M$290,8,FALSE)))</f>
        <v/>
      </c>
      <c r="W52" s="139" t="str">
        <f>IF($C52="","",IF(VLOOKUP($C52,'Control Sample Data'!$C$195:$M$290,9,FALSE)=0,"",VLOOKUP($C52,'Control Sample Data'!$C$195:$M$290,9,FALSE)))</f>
        <v/>
      </c>
      <c r="X52" s="139" t="str">
        <f>IF($C52="","",IF(VLOOKUP($C52,'Control Sample Data'!$C$195:$M$290,10,FALSE)=0,"",VLOOKUP($C52,'Control Sample Data'!$C$195:$M$290,10,FALSE)))</f>
        <v/>
      </c>
      <c r="Y52" s="139" t="str">
        <f>IF($C52="","",IF(VLOOKUP($C52,'Control Sample Data'!$C$195:$M$290,11,FALSE)=0,"",VLOOKUP($C52,'Control Sample Data'!$C$195:$M$290,11,FALSE)))</f>
        <v/>
      </c>
    </row>
    <row r="53" spans="1:25" ht="15" customHeight="1">
      <c r="A53" s="136"/>
      <c r="B53" s="145" t="str">
        <f t="shared" si="8"/>
        <v/>
      </c>
      <c r="C53" s="148" t="str">
        <f>IF('Choose Housekeeping Genes'!C11=0,"",'Choose Housekeeping Genes'!C11)</f>
        <v/>
      </c>
      <c r="D53" s="139" t="str">
        <f>IF($C53="","",IF(VLOOKUP($C53,'Test Sample Data'!$C$195:$M$290,2,FALSE)=0,"",VLOOKUP($C53,'Test Sample Data'!$C$195:$M$290,2,FALSE)))</f>
        <v/>
      </c>
      <c r="E53" s="139" t="str">
        <f>IF($C53="","",IF(VLOOKUP($C53,'Test Sample Data'!$C$195:$M$290,3,FALSE)=0,"",VLOOKUP($C53,'Test Sample Data'!$C$195:$M$290,3,FALSE)))</f>
        <v/>
      </c>
      <c r="F53" s="139" t="str">
        <f>IF($C53="","",IF(VLOOKUP($C53,'Test Sample Data'!$C$195:$M$290,4,FALSE)=0,"",VLOOKUP($C53,'Test Sample Data'!$C$195:$M$290,4,FALSE)))</f>
        <v/>
      </c>
      <c r="G53" s="139" t="str">
        <f>IF($C53="","",IF(VLOOKUP($C53,'Test Sample Data'!$C$195:$M$290,5,FALSE)=0,"",VLOOKUP($C53,'Test Sample Data'!$C$195:$M$290,5,FALSE)))</f>
        <v/>
      </c>
      <c r="H53" s="139" t="str">
        <f>IF($C53="","",IF(VLOOKUP($C53,'Test Sample Data'!$C$195:$M$290,6,FALSE)=0,"",VLOOKUP($C53,'Test Sample Data'!$C$195:$M$290,6,FALSE)))</f>
        <v/>
      </c>
      <c r="I53" s="139" t="str">
        <f>IF($C53="","",IF(VLOOKUP($C53,'Test Sample Data'!$C$195:$M$290,7,FALSE)=0,"",VLOOKUP($C53,'Test Sample Data'!$C$195:$M$290,7,FALSE)))</f>
        <v/>
      </c>
      <c r="J53" s="139" t="str">
        <f>IF($C53="","",IF(VLOOKUP($C53,'Test Sample Data'!$C$195:$M$290,8,FALSE)=0,"",VLOOKUP($C53,'Test Sample Data'!$C$195:$M$290,8,FALSE)))</f>
        <v/>
      </c>
      <c r="K53" s="139" t="str">
        <f>IF($C53="","",IF(VLOOKUP($C53,'Test Sample Data'!$C$195:$M$290,9,FALSE)=0,"",VLOOKUP($C53,'Test Sample Data'!$C$195:$M$290,9,FALSE)))</f>
        <v/>
      </c>
      <c r="L53" s="139" t="str">
        <f>IF($C53="","",IF(VLOOKUP($C53,'Test Sample Data'!$C$195:$M$290,10,FALSE)=0,"",VLOOKUP($C53,'Test Sample Data'!$C$195:$M$290,10,FALSE)))</f>
        <v/>
      </c>
      <c r="M53" s="139" t="str">
        <f>IF($C53="","",IF(VLOOKUP($C53,'Test Sample Data'!$C$195:$M$290,11,FALSE)=0,"",VLOOKUP($C53,'Test Sample Data'!$C$195:$M$290,11,FALSE)))</f>
        <v/>
      </c>
      <c r="N53" s="151" t="str">
        <f t="shared" si="9"/>
        <v/>
      </c>
      <c r="O53" s="30" t="str">
        <f>IF('Choose Housekeeping Genes'!C53=0,"",'Choose Housekeeping Genes'!C53)</f>
        <v/>
      </c>
      <c r="P53" s="139" t="str">
        <f>IF($C53="","",IF(VLOOKUP($C53,'Control Sample Data'!$C$195:$M$290,2,FALSE)=0,"",VLOOKUP($C53,'Control Sample Data'!$C$195:$M$290,2,FALSE)))</f>
        <v/>
      </c>
      <c r="Q53" s="139" t="str">
        <f>IF($C53="","",IF(VLOOKUP($C53,'Control Sample Data'!$C$195:$M$290,3,FALSE)=0,"",VLOOKUP($C53,'Control Sample Data'!$C$195:$M$290,3,FALSE)))</f>
        <v/>
      </c>
      <c r="R53" s="139" t="str">
        <f>IF($C53="","",IF(VLOOKUP($C53,'Control Sample Data'!$C$195:$M$290,4,FALSE)=0,"",VLOOKUP($C53,'Control Sample Data'!$C$195:$M$290,4,FALSE)))</f>
        <v/>
      </c>
      <c r="S53" s="139" t="str">
        <f>IF($C53="","",IF(VLOOKUP($C53,'Control Sample Data'!$C$195:$M$290,5,FALSE)=0,"",VLOOKUP($C53,'Control Sample Data'!$C$195:$M$290,5,FALSE)))</f>
        <v/>
      </c>
      <c r="T53" s="139" t="str">
        <f>IF($C53="","",IF(VLOOKUP($C53,'Control Sample Data'!$C$195:$M$290,6,FALSE)=0,"",VLOOKUP($C53,'Control Sample Data'!$C$195:$M$290,6,FALSE)))</f>
        <v/>
      </c>
      <c r="U53" s="139" t="str">
        <f>IF($C53="","",IF(VLOOKUP($C53,'Control Sample Data'!$C$195:$M$290,7,FALSE)=0,"",VLOOKUP($C53,'Control Sample Data'!$C$195:$M$290,7,FALSE)))</f>
        <v/>
      </c>
      <c r="V53" s="139" t="str">
        <f>IF($C53="","",IF(VLOOKUP($C53,'Control Sample Data'!$C$195:$M$290,8,FALSE)=0,"",VLOOKUP($C53,'Control Sample Data'!$C$195:$M$290,8,FALSE)))</f>
        <v/>
      </c>
      <c r="W53" s="139" t="str">
        <f>IF($C53="","",IF(VLOOKUP($C53,'Control Sample Data'!$C$195:$M$290,9,FALSE)=0,"",VLOOKUP($C53,'Control Sample Data'!$C$195:$M$290,9,FALSE)))</f>
        <v/>
      </c>
      <c r="X53" s="139" t="str">
        <f>IF($C53="","",IF(VLOOKUP($C53,'Control Sample Data'!$C$195:$M$290,10,FALSE)=0,"",VLOOKUP($C53,'Control Sample Data'!$C$195:$M$290,10,FALSE)))</f>
        <v/>
      </c>
      <c r="Y53" s="139" t="str">
        <f>IF($C53="","",IF(VLOOKUP($C53,'Control Sample Data'!$C$195:$M$290,11,FALSE)=0,"",VLOOKUP($C53,'Control Sample Data'!$C$195:$M$290,11,FALSE)))</f>
        <v/>
      </c>
    </row>
    <row r="54" spans="1:25" ht="15" customHeight="1">
      <c r="A54" s="136"/>
      <c r="B54" s="145" t="str">
        <f t="shared" si="8"/>
        <v/>
      </c>
      <c r="C54" s="148" t="str">
        <f>IF('Choose Housekeeping Genes'!C12=0,"",'Choose Housekeeping Genes'!C12)</f>
        <v/>
      </c>
      <c r="D54" s="139" t="str">
        <f>IF($C54="","",IF(VLOOKUP($C54,'Test Sample Data'!$C$195:$M$290,2,FALSE)=0,"",VLOOKUP($C54,'Test Sample Data'!$C$195:$M$290,2,FALSE)))</f>
        <v/>
      </c>
      <c r="E54" s="139" t="str">
        <f>IF($C54="","",IF(VLOOKUP($C54,'Test Sample Data'!$C$195:$M$290,3,FALSE)=0,"",VLOOKUP($C54,'Test Sample Data'!$C$195:$M$290,3,FALSE)))</f>
        <v/>
      </c>
      <c r="F54" s="139" t="str">
        <f>IF($C54="","",IF(VLOOKUP($C54,'Test Sample Data'!$C$195:$M$290,4,FALSE)=0,"",VLOOKUP($C54,'Test Sample Data'!$C$195:$M$290,4,FALSE)))</f>
        <v/>
      </c>
      <c r="G54" s="139" t="str">
        <f>IF($C54="","",IF(VLOOKUP($C54,'Test Sample Data'!$C$195:$M$290,5,FALSE)=0,"",VLOOKUP($C54,'Test Sample Data'!$C$195:$M$290,5,FALSE)))</f>
        <v/>
      </c>
      <c r="H54" s="139" t="str">
        <f>IF($C54="","",IF(VLOOKUP($C54,'Test Sample Data'!$C$195:$M$290,6,FALSE)=0,"",VLOOKUP($C54,'Test Sample Data'!$C$195:$M$290,6,FALSE)))</f>
        <v/>
      </c>
      <c r="I54" s="139" t="str">
        <f>IF($C54="","",IF(VLOOKUP($C54,'Test Sample Data'!$C$195:$M$290,7,FALSE)=0,"",VLOOKUP($C54,'Test Sample Data'!$C$195:$M$290,7,FALSE)))</f>
        <v/>
      </c>
      <c r="J54" s="139" t="str">
        <f>IF($C54="","",IF(VLOOKUP($C54,'Test Sample Data'!$C$195:$M$290,8,FALSE)=0,"",VLOOKUP($C54,'Test Sample Data'!$C$195:$M$290,8,FALSE)))</f>
        <v/>
      </c>
      <c r="K54" s="139" t="str">
        <f>IF($C54="","",IF(VLOOKUP($C54,'Test Sample Data'!$C$195:$M$290,9,FALSE)=0,"",VLOOKUP($C54,'Test Sample Data'!$C$195:$M$290,9,FALSE)))</f>
        <v/>
      </c>
      <c r="L54" s="139" t="str">
        <f>IF($C54="","",IF(VLOOKUP($C54,'Test Sample Data'!$C$195:$M$290,10,FALSE)=0,"",VLOOKUP($C54,'Test Sample Data'!$C$195:$M$290,10,FALSE)))</f>
        <v/>
      </c>
      <c r="M54" s="139" t="str">
        <f>IF($C54="","",IF(VLOOKUP($C54,'Test Sample Data'!$C$195:$M$290,11,FALSE)=0,"",VLOOKUP($C54,'Test Sample Data'!$C$195:$M$290,11,FALSE)))</f>
        <v/>
      </c>
      <c r="N54" s="151" t="str">
        <f t="shared" si="9"/>
        <v/>
      </c>
      <c r="O54" s="30" t="str">
        <f>IF('Choose Housekeeping Genes'!C54=0,"",'Choose Housekeeping Genes'!C54)</f>
        <v/>
      </c>
      <c r="P54" s="139" t="str">
        <f>IF($C54="","",IF(VLOOKUP($C54,'Control Sample Data'!$C$195:$M$290,2,FALSE)=0,"",VLOOKUP($C54,'Control Sample Data'!$C$195:$M$290,2,FALSE)))</f>
        <v/>
      </c>
      <c r="Q54" s="139" t="str">
        <f>IF($C54="","",IF(VLOOKUP($C54,'Control Sample Data'!$C$195:$M$290,3,FALSE)=0,"",VLOOKUP($C54,'Control Sample Data'!$C$195:$M$290,3,FALSE)))</f>
        <v/>
      </c>
      <c r="R54" s="139" t="str">
        <f>IF($C54="","",IF(VLOOKUP($C54,'Control Sample Data'!$C$195:$M$290,4,FALSE)=0,"",VLOOKUP($C54,'Control Sample Data'!$C$195:$M$290,4,FALSE)))</f>
        <v/>
      </c>
      <c r="S54" s="139" t="str">
        <f>IF($C54="","",IF(VLOOKUP($C54,'Control Sample Data'!$C$195:$M$290,5,FALSE)=0,"",VLOOKUP($C54,'Control Sample Data'!$C$195:$M$290,5,FALSE)))</f>
        <v/>
      </c>
      <c r="T54" s="139" t="str">
        <f>IF($C54="","",IF(VLOOKUP($C54,'Control Sample Data'!$C$195:$M$290,6,FALSE)=0,"",VLOOKUP($C54,'Control Sample Data'!$C$195:$M$290,6,FALSE)))</f>
        <v/>
      </c>
      <c r="U54" s="139" t="str">
        <f>IF($C54="","",IF(VLOOKUP($C54,'Control Sample Data'!$C$195:$M$290,7,FALSE)=0,"",VLOOKUP($C54,'Control Sample Data'!$C$195:$M$290,7,FALSE)))</f>
        <v/>
      </c>
      <c r="V54" s="139" t="str">
        <f>IF($C54="","",IF(VLOOKUP($C54,'Control Sample Data'!$C$195:$M$290,8,FALSE)=0,"",VLOOKUP($C54,'Control Sample Data'!$C$195:$M$290,8,FALSE)))</f>
        <v/>
      </c>
      <c r="W54" s="139" t="str">
        <f>IF($C54="","",IF(VLOOKUP($C54,'Control Sample Data'!$C$195:$M$290,9,FALSE)=0,"",VLOOKUP($C54,'Control Sample Data'!$C$195:$M$290,9,FALSE)))</f>
        <v/>
      </c>
      <c r="X54" s="139" t="str">
        <f>IF($C54="","",IF(VLOOKUP($C54,'Control Sample Data'!$C$195:$M$290,10,FALSE)=0,"",VLOOKUP($C54,'Control Sample Data'!$C$195:$M$290,10,FALSE)))</f>
        <v/>
      </c>
      <c r="Y54" s="139" t="str">
        <f>IF($C54="","",IF(VLOOKUP($C54,'Control Sample Data'!$C$195:$M$290,11,FALSE)=0,"",VLOOKUP($C54,'Control Sample Data'!$C$195:$M$290,11,FALSE)))</f>
        <v/>
      </c>
    </row>
    <row r="55" spans="1:25" ht="15" customHeight="1">
      <c r="A55" s="136"/>
      <c r="B55" s="145" t="str">
        <f t="shared" si="8"/>
        <v/>
      </c>
      <c r="C55" s="148" t="str">
        <f>IF('Choose Housekeeping Genes'!C13=0,"",'Choose Housekeeping Genes'!C13)</f>
        <v/>
      </c>
      <c r="D55" s="139" t="str">
        <f>IF($C55="","",IF(VLOOKUP($C55,'Test Sample Data'!$C$195:$M$290,2,FALSE)=0,"",VLOOKUP($C55,'Test Sample Data'!$C$195:$M$290,2,FALSE)))</f>
        <v/>
      </c>
      <c r="E55" s="139" t="str">
        <f>IF($C55="","",IF(VLOOKUP($C55,'Test Sample Data'!$C$195:$M$290,3,FALSE)=0,"",VLOOKUP($C55,'Test Sample Data'!$C$195:$M$290,3,FALSE)))</f>
        <v/>
      </c>
      <c r="F55" s="139" t="str">
        <f>IF($C55="","",IF(VLOOKUP($C55,'Test Sample Data'!$C$195:$M$290,4,FALSE)=0,"",VLOOKUP($C55,'Test Sample Data'!$C$195:$M$290,4,FALSE)))</f>
        <v/>
      </c>
      <c r="G55" s="139" t="str">
        <f>IF($C55="","",IF(VLOOKUP($C55,'Test Sample Data'!$C$195:$M$290,5,FALSE)=0,"",VLOOKUP($C55,'Test Sample Data'!$C$195:$M$290,5,FALSE)))</f>
        <v/>
      </c>
      <c r="H55" s="139" t="str">
        <f>IF($C55="","",IF(VLOOKUP($C55,'Test Sample Data'!$C$195:$M$290,6,FALSE)=0,"",VLOOKUP($C55,'Test Sample Data'!$C$195:$M$290,6,FALSE)))</f>
        <v/>
      </c>
      <c r="I55" s="139" t="str">
        <f>IF($C55="","",IF(VLOOKUP($C55,'Test Sample Data'!$C$195:$M$290,7,FALSE)=0,"",VLOOKUP($C55,'Test Sample Data'!$C$195:$M$290,7,FALSE)))</f>
        <v/>
      </c>
      <c r="J55" s="139" t="str">
        <f>IF($C55="","",IF(VLOOKUP($C55,'Test Sample Data'!$C$195:$M$290,8,FALSE)=0,"",VLOOKUP($C55,'Test Sample Data'!$C$195:$M$290,8,FALSE)))</f>
        <v/>
      </c>
      <c r="K55" s="139" t="str">
        <f>IF($C55="","",IF(VLOOKUP($C55,'Test Sample Data'!$C$195:$M$290,9,FALSE)=0,"",VLOOKUP($C55,'Test Sample Data'!$C$195:$M$290,9,FALSE)))</f>
        <v/>
      </c>
      <c r="L55" s="139" t="str">
        <f>IF($C55="","",IF(VLOOKUP($C55,'Test Sample Data'!$C$195:$M$290,10,FALSE)=0,"",VLOOKUP($C55,'Test Sample Data'!$C$195:$M$290,10,FALSE)))</f>
        <v/>
      </c>
      <c r="M55" s="139" t="str">
        <f>IF($C55="","",IF(VLOOKUP($C55,'Test Sample Data'!$C$195:$M$290,11,FALSE)=0,"",VLOOKUP($C55,'Test Sample Data'!$C$195:$M$290,11,FALSE)))</f>
        <v/>
      </c>
      <c r="N55" s="151" t="str">
        <f t="shared" si="9"/>
        <v/>
      </c>
      <c r="O55" s="30" t="str">
        <f>IF('Choose Housekeeping Genes'!C55=0,"",'Choose Housekeeping Genes'!C55)</f>
        <v/>
      </c>
      <c r="P55" s="139" t="str">
        <f>IF($C55="","",IF(VLOOKUP($C55,'Control Sample Data'!$C$195:$M$290,2,FALSE)=0,"",VLOOKUP($C55,'Control Sample Data'!$C$195:$M$290,2,FALSE)))</f>
        <v/>
      </c>
      <c r="Q55" s="139" t="str">
        <f>IF($C55="","",IF(VLOOKUP($C55,'Control Sample Data'!$C$195:$M$290,3,FALSE)=0,"",VLOOKUP($C55,'Control Sample Data'!$C$195:$M$290,3,FALSE)))</f>
        <v/>
      </c>
      <c r="R55" s="139" t="str">
        <f>IF($C55="","",IF(VLOOKUP($C55,'Control Sample Data'!$C$195:$M$290,4,FALSE)=0,"",VLOOKUP($C55,'Control Sample Data'!$C$195:$M$290,4,FALSE)))</f>
        <v/>
      </c>
      <c r="S55" s="139" t="str">
        <f>IF($C55="","",IF(VLOOKUP($C55,'Control Sample Data'!$C$195:$M$290,5,FALSE)=0,"",VLOOKUP($C55,'Control Sample Data'!$C$195:$M$290,5,FALSE)))</f>
        <v/>
      </c>
      <c r="T55" s="139" t="str">
        <f>IF($C55="","",IF(VLOOKUP($C55,'Control Sample Data'!$C$195:$M$290,6,FALSE)=0,"",VLOOKUP($C55,'Control Sample Data'!$C$195:$M$290,6,FALSE)))</f>
        <v/>
      </c>
      <c r="U55" s="139" t="str">
        <f>IF($C55="","",IF(VLOOKUP($C55,'Control Sample Data'!$C$195:$M$290,7,FALSE)=0,"",VLOOKUP($C55,'Control Sample Data'!$C$195:$M$290,7,FALSE)))</f>
        <v/>
      </c>
      <c r="V55" s="139" t="str">
        <f>IF($C55="","",IF(VLOOKUP($C55,'Control Sample Data'!$C$195:$M$290,8,FALSE)=0,"",VLOOKUP($C55,'Control Sample Data'!$C$195:$M$290,8,FALSE)))</f>
        <v/>
      </c>
      <c r="W55" s="139" t="str">
        <f>IF($C55="","",IF(VLOOKUP($C55,'Control Sample Data'!$C$195:$M$290,9,FALSE)=0,"",VLOOKUP($C55,'Control Sample Data'!$C$195:$M$290,9,FALSE)))</f>
        <v/>
      </c>
      <c r="X55" s="139" t="str">
        <f>IF($C55="","",IF(VLOOKUP($C55,'Control Sample Data'!$C$195:$M$290,10,FALSE)=0,"",VLOOKUP($C55,'Control Sample Data'!$C$195:$M$290,10,FALSE)))</f>
        <v/>
      </c>
      <c r="Y55" s="139" t="str">
        <f>IF($C55="","",IF(VLOOKUP($C55,'Control Sample Data'!$C$195:$M$290,11,FALSE)=0,"",VLOOKUP($C55,'Control Sample Data'!$C$195:$M$290,11,FALSE)))</f>
        <v/>
      </c>
    </row>
    <row r="56" spans="1:25" ht="15" customHeight="1">
      <c r="A56" s="136"/>
      <c r="B56" s="145" t="str">
        <f t="shared" si="8"/>
        <v/>
      </c>
      <c r="C56" s="148" t="str">
        <f>IF('Choose Housekeeping Genes'!C14=0,"",'Choose Housekeeping Genes'!C14)</f>
        <v/>
      </c>
      <c r="D56" s="139" t="str">
        <f>IF($C56="","",IF(VLOOKUP($C56,'Test Sample Data'!$C$195:$M$290,2,FALSE)=0,"",VLOOKUP($C56,'Test Sample Data'!$C$195:$M$290,2,FALSE)))</f>
        <v/>
      </c>
      <c r="E56" s="139" t="str">
        <f>IF($C56="","",IF(VLOOKUP($C56,'Test Sample Data'!$C$195:$M$290,3,FALSE)=0,"",VLOOKUP($C56,'Test Sample Data'!$C$195:$M$290,3,FALSE)))</f>
        <v/>
      </c>
      <c r="F56" s="139" t="str">
        <f>IF($C56="","",IF(VLOOKUP($C56,'Test Sample Data'!$C$195:$M$290,4,FALSE)=0,"",VLOOKUP($C56,'Test Sample Data'!$C$195:$M$290,4,FALSE)))</f>
        <v/>
      </c>
      <c r="G56" s="139" t="str">
        <f>IF($C56="","",IF(VLOOKUP($C56,'Test Sample Data'!$C$195:$M$290,5,FALSE)=0,"",VLOOKUP($C56,'Test Sample Data'!$C$195:$M$290,5,FALSE)))</f>
        <v/>
      </c>
      <c r="H56" s="139" t="str">
        <f>IF($C56="","",IF(VLOOKUP($C56,'Test Sample Data'!$C$195:$M$290,6,FALSE)=0,"",VLOOKUP($C56,'Test Sample Data'!$C$195:$M$290,6,FALSE)))</f>
        <v/>
      </c>
      <c r="I56" s="139" t="str">
        <f>IF($C56="","",IF(VLOOKUP($C56,'Test Sample Data'!$C$195:$M$290,7,FALSE)=0,"",VLOOKUP($C56,'Test Sample Data'!$C$195:$M$290,7,FALSE)))</f>
        <v/>
      </c>
      <c r="J56" s="139" t="str">
        <f>IF($C56="","",IF(VLOOKUP($C56,'Test Sample Data'!$C$195:$M$290,8,FALSE)=0,"",VLOOKUP($C56,'Test Sample Data'!$C$195:$M$290,8,FALSE)))</f>
        <v/>
      </c>
      <c r="K56" s="139" t="str">
        <f>IF($C56="","",IF(VLOOKUP($C56,'Test Sample Data'!$C$195:$M$290,9,FALSE)=0,"",VLOOKUP($C56,'Test Sample Data'!$C$195:$M$290,9,FALSE)))</f>
        <v/>
      </c>
      <c r="L56" s="139" t="str">
        <f>IF($C56="","",IF(VLOOKUP($C56,'Test Sample Data'!$C$195:$M$290,10,FALSE)=0,"",VLOOKUP($C56,'Test Sample Data'!$C$195:$M$290,10,FALSE)))</f>
        <v/>
      </c>
      <c r="M56" s="139" t="str">
        <f>IF($C56="","",IF(VLOOKUP($C56,'Test Sample Data'!$C$195:$M$290,11,FALSE)=0,"",VLOOKUP($C56,'Test Sample Data'!$C$195:$M$290,11,FALSE)))</f>
        <v/>
      </c>
      <c r="N56" s="151" t="str">
        <f t="shared" si="9"/>
        <v/>
      </c>
      <c r="O56" s="30" t="str">
        <f>IF('Choose Housekeeping Genes'!C56=0,"",'Choose Housekeeping Genes'!C56)</f>
        <v/>
      </c>
      <c r="P56" s="139" t="str">
        <f>IF($C56="","",IF(VLOOKUP($C56,'Control Sample Data'!$C$195:$M$290,2,FALSE)=0,"",VLOOKUP($C56,'Control Sample Data'!$C$195:$M$290,2,FALSE)))</f>
        <v/>
      </c>
      <c r="Q56" s="139" t="str">
        <f>IF($C56="","",IF(VLOOKUP($C56,'Control Sample Data'!$C$195:$M$290,3,FALSE)=0,"",VLOOKUP($C56,'Control Sample Data'!$C$195:$M$290,3,FALSE)))</f>
        <v/>
      </c>
      <c r="R56" s="139" t="str">
        <f>IF($C56="","",IF(VLOOKUP($C56,'Control Sample Data'!$C$195:$M$290,4,FALSE)=0,"",VLOOKUP($C56,'Control Sample Data'!$C$195:$M$290,4,FALSE)))</f>
        <v/>
      </c>
      <c r="S56" s="139" t="str">
        <f>IF($C56="","",IF(VLOOKUP($C56,'Control Sample Data'!$C$195:$M$290,5,FALSE)=0,"",VLOOKUP($C56,'Control Sample Data'!$C$195:$M$290,5,FALSE)))</f>
        <v/>
      </c>
      <c r="T56" s="139" t="str">
        <f>IF($C56="","",IF(VLOOKUP($C56,'Control Sample Data'!$C$195:$M$290,6,FALSE)=0,"",VLOOKUP($C56,'Control Sample Data'!$C$195:$M$290,6,FALSE)))</f>
        <v/>
      </c>
      <c r="U56" s="139" t="str">
        <f>IF($C56="","",IF(VLOOKUP($C56,'Control Sample Data'!$C$195:$M$290,7,FALSE)=0,"",VLOOKUP($C56,'Control Sample Data'!$C$195:$M$290,7,FALSE)))</f>
        <v/>
      </c>
      <c r="V56" s="139" t="str">
        <f>IF($C56="","",IF(VLOOKUP($C56,'Control Sample Data'!$C$195:$M$290,8,FALSE)=0,"",VLOOKUP($C56,'Control Sample Data'!$C$195:$M$290,8,FALSE)))</f>
        <v/>
      </c>
      <c r="W56" s="139" t="str">
        <f>IF($C56="","",IF(VLOOKUP($C56,'Control Sample Data'!$C$195:$M$290,9,FALSE)=0,"",VLOOKUP($C56,'Control Sample Data'!$C$195:$M$290,9,FALSE)))</f>
        <v/>
      </c>
      <c r="X56" s="139" t="str">
        <f>IF($C56="","",IF(VLOOKUP($C56,'Control Sample Data'!$C$195:$M$290,10,FALSE)=0,"",VLOOKUP($C56,'Control Sample Data'!$C$195:$M$290,10,FALSE)))</f>
        <v/>
      </c>
      <c r="Y56" s="139" t="str">
        <f>IF($C56="","",IF(VLOOKUP($C56,'Control Sample Data'!$C$195:$M$290,11,FALSE)=0,"",VLOOKUP($C56,'Control Sample Data'!$C$195:$M$290,11,FALSE)))</f>
        <v/>
      </c>
    </row>
    <row r="57" spans="1:25" ht="15" customHeight="1">
      <c r="A57" s="136"/>
      <c r="B57" s="145" t="str">
        <f t="shared" si="8"/>
        <v/>
      </c>
      <c r="C57" s="148" t="str">
        <f>IF('Choose Housekeeping Genes'!C15=0,"",'Choose Housekeeping Genes'!C15)</f>
        <v/>
      </c>
      <c r="D57" s="139" t="str">
        <f>IF($C57="","",IF(VLOOKUP($C57,'Test Sample Data'!$C$195:$M$290,2,FALSE)=0,"",VLOOKUP($C57,'Test Sample Data'!$C$195:$M$290,2,FALSE)))</f>
        <v/>
      </c>
      <c r="E57" s="139" t="str">
        <f>IF($C57="","",IF(VLOOKUP($C57,'Test Sample Data'!$C$195:$M$290,3,FALSE)=0,"",VLOOKUP($C57,'Test Sample Data'!$C$195:$M$290,3,FALSE)))</f>
        <v/>
      </c>
      <c r="F57" s="139" t="str">
        <f>IF($C57="","",IF(VLOOKUP($C57,'Test Sample Data'!$C$195:$M$290,4,FALSE)=0,"",VLOOKUP($C57,'Test Sample Data'!$C$195:$M$290,4,FALSE)))</f>
        <v/>
      </c>
      <c r="G57" s="139" t="str">
        <f>IF($C57="","",IF(VLOOKUP($C57,'Test Sample Data'!$C$195:$M$290,5,FALSE)=0,"",VLOOKUP($C57,'Test Sample Data'!$C$195:$M$290,5,FALSE)))</f>
        <v/>
      </c>
      <c r="H57" s="139" t="str">
        <f>IF($C57="","",IF(VLOOKUP($C57,'Test Sample Data'!$C$195:$M$290,6,FALSE)=0,"",VLOOKUP($C57,'Test Sample Data'!$C$195:$M$290,6,FALSE)))</f>
        <v/>
      </c>
      <c r="I57" s="139" t="str">
        <f>IF($C57="","",IF(VLOOKUP($C57,'Test Sample Data'!$C$195:$M$290,7,FALSE)=0,"",VLOOKUP($C57,'Test Sample Data'!$C$195:$M$290,7,FALSE)))</f>
        <v/>
      </c>
      <c r="J57" s="139" t="str">
        <f>IF($C57="","",IF(VLOOKUP($C57,'Test Sample Data'!$C$195:$M$290,8,FALSE)=0,"",VLOOKUP($C57,'Test Sample Data'!$C$195:$M$290,8,FALSE)))</f>
        <v/>
      </c>
      <c r="K57" s="139" t="str">
        <f>IF($C57="","",IF(VLOOKUP($C57,'Test Sample Data'!$C$195:$M$290,9,FALSE)=0,"",VLOOKUP($C57,'Test Sample Data'!$C$195:$M$290,9,FALSE)))</f>
        <v/>
      </c>
      <c r="L57" s="139" t="str">
        <f>IF($C57="","",IF(VLOOKUP($C57,'Test Sample Data'!$C$195:$M$290,10,FALSE)=0,"",VLOOKUP($C57,'Test Sample Data'!$C$195:$M$290,10,FALSE)))</f>
        <v/>
      </c>
      <c r="M57" s="139" t="str">
        <f>IF($C57="","",IF(VLOOKUP($C57,'Test Sample Data'!$C$195:$M$290,11,FALSE)=0,"",VLOOKUP($C57,'Test Sample Data'!$C$195:$M$290,11,FALSE)))</f>
        <v/>
      </c>
      <c r="N57" s="151" t="str">
        <f t="shared" si="9"/>
        <v/>
      </c>
      <c r="O57" s="30" t="str">
        <f>IF('Choose Housekeeping Genes'!C57=0,"",'Choose Housekeeping Genes'!C57)</f>
        <v/>
      </c>
      <c r="P57" s="139" t="str">
        <f>IF($C57="","",IF(VLOOKUP($C57,'Control Sample Data'!$C$195:$M$290,2,FALSE)=0,"",VLOOKUP($C57,'Control Sample Data'!$C$195:$M$290,2,FALSE)))</f>
        <v/>
      </c>
      <c r="Q57" s="139" t="str">
        <f>IF($C57="","",IF(VLOOKUP($C57,'Control Sample Data'!$C$195:$M$290,3,FALSE)=0,"",VLOOKUP($C57,'Control Sample Data'!$C$195:$M$290,3,FALSE)))</f>
        <v/>
      </c>
      <c r="R57" s="139" t="str">
        <f>IF($C57="","",IF(VLOOKUP($C57,'Control Sample Data'!$C$195:$M$290,4,FALSE)=0,"",VLOOKUP($C57,'Control Sample Data'!$C$195:$M$290,4,FALSE)))</f>
        <v/>
      </c>
      <c r="S57" s="139" t="str">
        <f>IF($C57="","",IF(VLOOKUP($C57,'Control Sample Data'!$C$195:$M$290,5,FALSE)=0,"",VLOOKUP($C57,'Control Sample Data'!$C$195:$M$290,5,FALSE)))</f>
        <v/>
      </c>
      <c r="T57" s="139" t="str">
        <f>IF($C57="","",IF(VLOOKUP($C57,'Control Sample Data'!$C$195:$M$290,6,FALSE)=0,"",VLOOKUP($C57,'Control Sample Data'!$C$195:$M$290,6,FALSE)))</f>
        <v/>
      </c>
      <c r="U57" s="139" t="str">
        <f>IF($C57="","",IF(VLOOKUP($C57,'Control Sample Data'!$C$195:$M$290,7,FALSE)=0,"",VLOOKUP($C57,'Control Sample Data'!$C$195:$M$290,7,FALSE)))</f>
        <v/>
      </c>
      <c r="V57" s="139" t="str">
        <f>IF($C57="","",IF(VLOOKUP($C57,'Control Sample Data'!$C$195:$M$290,8,FALSE)=0,"",VLOOKUP($C57,'Control Sample Data'!$C$195:$M$290,8,FALSE)))</f>
        <v/>
      </c>
      <c r="W57" s="139" t="str">
        <f>IF($C57="","",IF(VLOOKUP($C57,'Control Sample Data'!$C$195:$M$290,9,FALSE)=0,"",VLOOKUP($C57,'Control Sample Data'!$C$195:$M$290,9,FALSE)))</f>
        <v/>
      </c>
      <c r="X57" s="139" t="str">
        <f>IF($C57="","",IF(VLOOKUP($C57,'Control Sample Data'!$C$195:$M$290,10,FALSE)=0,"",VLOOKUP($C57,'Control Sample Data'!$C$195:$M$290,10,FALSE)))</f>
        <v/>
      </c>
      <c r="Y57" s="139" t="str">
        <f>IF($C57="","",IF(VLOOKUP($C57,'Control Sample Data'!$C$195:$M$290,11,FALSE)=0,"",VLOOKUP($C57,'Control Sample Data'!$C$195:$M$290,11,FALSE)))</f>
        <v/>
      </c>
    </row>
    <row r="58" spans="1:25" ht="15" customHeight="1">
      <c r="A58" s="136"/>
      <c r="B58" s="145" t="str">
        <f t="shared" si="8"/>
        <v/>
      </c>
      <c r="C58" s="148" t="str">
        <f>IF('Choose Housekeeping Genes'!C16=0,"",'Choose Housekeeping Genes'!C16)</f>
        <v/>
      </c>
      <c r="D58" s="139" t="str">
        <f>IF($C58="","",IF(VLOOKUP($C58,'Test Sample Data'!$C$195:$M$290,2,FALSE)=0,"",VLOOKUP($C58,'Test Sample Data'!$C$195:$M$290,2,FALSE)))</f>
        <v/>
      </c>
      <c r="E58" s="139" t="str">
        <f>IF($C58="","",IF(VLOOKUP($C58,'Test Sample Data'!$C$195:$M$290,3,FALSE)=0,"",VLOOKUP($C58,'Test Sample Data'!$C$195:$M$290,3,FALSE)))</f>
        <v/>
      </c>
      <c r="F58" s="139" t="str">
        <f>IF($C58="","",IF(VLOOKUP($C58,'Test Sample Data'!$C$195:$M$290,4,FALSE)=0,"",VLOOKUP($C58,'Test Sample Data'!$C$195:$M$290,4,FALSE)))</f>
        <v/>
      </c>
      <c r="G58" s="139" t="str">
        <f>IF($C58="","",IF(VLOOKUP($C58,'Test Sample Data'!$C$195:$M$290,5,FALSE)=0,"",VLOOKUP($C58,'Test Sample Data'!$C$195:$M$290,5,FALSE)))</f>
        <v/>
      </c>
      <c r="H58" s="139" t="str">
        <f>IF($C58="","",IF(VLOOKUP($C58,'Test Sample Data'!$C$195:$M$290,6,FALSE)=0,"",VLOOKUP($C58,'Test Sample Data'!$C$195:$M$290,6,FALSE)))</f>
        <v/>
      </c>
      <c r="I58" s="139" t="str">
        <f>IF($C58="","",IF(VLOOKUP($C58,'Test Sample Data'!$C$195:$M$290,7,FALSE)=0,"",VLOOKUP($C58,'Test Sample Data'!$C$195:$M$290,7,FALSE)))</f>
        <v/>
      </c>
      <c r="J58" s="139" t="str">
        <f>IF($C58="","",IF(VLOOKUP($C58,'Test Sample Data'!$C$195:$M$290,8,FALSE)=0,"",VLOOKUP($C58,'Test Sample Data'!$C$195:$M$290,8,FALSE)))</f>
        <v/>
      </c>
      <c r="K58" s="139" t="str">
        <f>IF($C58="","",IF(VLOOKUP($C58,'Test Sample Data'!$C$195:$M$290,9,FALSE)=0,"",VLOOKUP($C58,'Test Sample Data'!$C$195:$M$290,9,FALSE)))</f>
        <v/>
      </c>
      <c r="L58" s="139" t="str">
        <f>IF($C58="","",IF(VLOOKUP($C58,'Test Sample Data'!$C$195:$M$290,10,FALSE)=0,"",VLOOKUP($C58,'Test Sample Data'!$C$195:$M$290,10,FALSE)))</f>
        <v/>
      </c>
      <c r="M58" s="139" t="str">
        <f>IF($C58="","",IF(VLOOKUP($C58,'Test Sample Data'!$C$195:$M$290,11,FALSE)=0,"",VLOOKUP($C58,'Test Sample Data'!$C$195:$M$290,11,FALSE)))</f>
        <v/>
      </c>
      <c r="N58" s="151" t="str">
        <f t="shared" si="9"/>
        <v/>
      </c>
      <c r="O58" s="30" t="str">
        <f>IF('Choose Housekeeping Genes'!C58=0,"",'Choose Housekeeping Genes'!C58)</f>
        <v/>
      </c>
      <c r="P58" s="139" t="str">
        <f>IF($C58="","",IF(VLOOKUP($C58,'Control Sample Data'!$C$195:$M$290,2,FALSE)=0,"",VLOOKUP($C58,'Control Sample Data'!$C$195:$M$290,2,FALSE)))</f>
        <v/>
      </c>
      <c r="Q58" s="139" t="str">
        <f>IF($C58="","",IF(VLOOKUP($C58,'Control Sample Data'!$C$195:$M$290,3,FALSE)=0,"",VLOOKUP($C58,'Control Sample Data'!$C$195:$M$290,3,FALSE)))</f>
        <v/>
      </c>
      <c r="R58" s="139" t="str">
        <f>IF($C58="","",IF(VLOOKUP($C58,'Control Sample Data'!$C$195:$M$290,4,FALSE)=0,"",VLOOKUP($C58,'Control Sample Data'!$C$195:$M$290,4,FALSE)))</f>
        <v/>
      </c>
      <c r="S58" s="139" t="str">
        <f>IF($C58="","",IF(VLOOKUP($C58,'Control Sample Data'!$C$195:$M$290,5,FALSE)=0,"",VLOOKUP($C58,'Control Sample Data'!$C$195:$M$290,5,FALSE)))</f>
        <v/>
      </c>
      <c r="T58" s="139" t="str">
        <f>IF($C58="","",IF(VLOOKUP($C58,'Control Sample Data'!$C$195:$M$290,6,FALSE)=0,"",VLOOKUP($C58,'Control Sample Data'!$C$195:$M$290,6,FALSE)))</f>
        <v/>
      </c>
      <c r="U58" s="139" t="str">
        <f>IF($C58="","",IF(VLOOKUP($C58,'Control Sample Data'!$C$195:$M$290,7,FALSE)=0,"",VLOOKUP($C58,'Control Sample Data'!$C$195:$M$290,7,FALSE)))</f>
        <v/>
      </c>
      <c r="V58" s="139" t="str">
        <f>IF($C58="","",IF(VLOOKUP($C58,'Control Sample Data'!$C$195:$M$290,8,FALSE)=0,"",VLOOKUP($C58,'Control Sample Data'!$C$195:$M$290,8,FALSE)))</f>
        <v/>
      </c>
      <c r="W58" s="139" t="str">
        <f>IF($C58="","",IF(VLOOKUP($C58,'Control Sample Data'!$C$195:$M$290,9,FALSE)=0,"",VLOOKUP($C58,'Control Sample Data'!$C$195:$M$290,9,FALSE)))</f>
        <v/>
      </c>
      <c r="X58" s="139" t="str">
        <f>IF($C58="","",IF(VLOOKUP($C58,'Control Sample Data'!$C$195:$M$290,10,FALSE)=0,"",VLOOKUP($C58,'Control Sample Data'!$C$195:$M$290,10,FALSE)))</f>
        <v/>
      </c>
      <c r="Y58" s="139" t="str">
        <f>IF($C58="","",IF(VLOOKUP($C58,'Control Sample Data'!$C$195:$M$290,11,FALSE)=0,"",VLOOKUP($C58,'Control Sample Data'!$C$195:$M$290,11,FALSE)))</f>
        <v/>
      </c>
    </row>
    <row r="59" spans="1:25" ht="15" customHeight="1">
      <c r="A59" s="136"/>
      <c r="B59" s="145" t="str">
        <f t="shared" si="8"/>
        <v/>
      </c>
      <c r="C59" s="148" t="str">
        <f>IF('Choose Housekeeping Genes'!C17=0,"",'Choose Housekeeping Genes'!C17)</f>
        <v/>
      </c>
      <c r="D59" s="139" t="str">
        <f>IF($C59="","",IF(VLOOKUP($C59,'Test Sample Data'!$C$195:$M$290,2,FALSE)=0,"",VLOOKUP($C59,'Test Sample Data'!$C$195:$M$290,2,FALSE)))</f>
        <v/>
      </c>
      <c r="E59" s="139" t="str">
        <f>IF($C59="","",IF(VLOOKUP($C59,'Test Sample Data'!$C$195:$M$290,3,FALSE)=0,"",VLOOKUP($C59,'Test Sample Data'!$C$195:$M$290,3,FALSE)))</f>
        <v/>
      </c>
      <c r="F59" s="139" t="str">
        <f>IF($C59="","",IF(VLOOKUP($C59,'Test Sample Data'!$C$195:$M$290,4,FALSE)=0,"",VLOOKUP($C59,'Test Sample Data'!$C$195:$M$290,4,FALSE)))</f>
        <v/>
      </c>
      <c r="G59" s="139" t="str">
        <f>IF($C59="","",IF(VLOOKUP($C59,'Test Sample Data'!$C$195:$M$290,5,FALSE)=0,"",VLOOKUP($C59,'Test Sample Data'!$C$195:$M$290,5,FALSE)))</f>
        <v/>
      </c>
      <c r="H59" s="139" t="str">
        <f>IF($C59="","",IF(VLOOKUP($C59,'Test Sample Data'!$C$195:$M$290,6,FALSE)=0,"",VLOOKUP($C59,'Test Sample Data'!$C$195:$M$290,6,FALSE)))</f>
        <v/>
      </c>
      <c r="I59" s="139" t="str">
        <f>IF($C59="","",IF(VLOOKUP($C59,'Test Sample Data'!$C$195:$M$290,7,FALSE)=0,"",VLOOKUP($C59,'Test Sample Data'!$C$195:$M$290,7,FALSE)))</f>
        <v/>
      </c>
      <c r="J59" s="139" t="str">
        <f>IF($C59="","",IF(VLOOKUP($C59,'Test Sample Data'!$C$195:$M$290,8,FALSE)=0,"",VLOOKUP($C59,'Test Sample Data'!$C$195:$M$290,8,FALSE)))</f>
        <v/>
      </c>
      <c r="K59" s="139" t="str">
        <f>IF($C59="","",IF(VLOOKUP($C59,'Test Sample Data'!$C$195:$M$290,9,FALSE)=0,"",VLOOKUP($C59,'Test Sample Data'!$C$195:$M$290,9,FALSE)))</f>
        <v/>
      </c>
      <c r="L59" s="139" t="str">
        <f>IF($C59="","",IF(VLOOKUP($C59,'Test Sample Data'!$C$195:$M$290,10,FALSE)=0,"",VLOOKUP($C59,'Test Sample Data'!$C$195:$M$290,10,FALSE)))</f>
        <v/>
      </c>
      <c r="M59" s="139" t="str">
        <f>IF($C59="","",IF(VLOOKUP($C59,'Test Sample Data'!$C$195:$M$290,11,FALSE)=0,"",VLOOKUP($C59,'Test Sample Data'!$C$195:$M$290,11,FALSE)))</f>
        <v/>
      </c>
      <c r="N59" s="151" t="str">
        <f aca="true" t="shared" si="10" ref="N59:N64">IF(B59=0,"",B59)</f>
        <v/>
      </c>
      <c r="O59" s="30" t="str">
        <f>IF('Choose Housekeeping Genes'!C59=0,"",'Choose Housekeeping Genes'!C59)</f>
        <v/>
      </c>
      <c r="P59" s="139" t="str">
        <f>IF($C59="","",IF(VLOOKUP($C59,'Control Sample Data'!$C$195:$M$290,2,FALSE)=0,"",VLOOKUP($C59,'Control Sample Data'!$C$195:$M$290,2,FALSE)))</f>
        <v/>
      </c>
      <c r="Q59" s="139" t="str">
        <f>IF($C59="","",IF(VLOOKUP($C59,'Control Sample Data'!$C$195:$M$290,3,FALSE)=0,"",VLOOKUP($C59,'Control Sample Data'!$C$195:$M$290,3,FALSE)))</f>
        <v/>
      </c>
      <c r="R59" s="139" t="str">
        <f>IF($C59="","",IF(VLOOKUP($C59,'Control Sample Data'!$C$195:$M$290,4,FALSE)=0,"",VLOOKUP($C59,'Control Sample Data'!$C$195:$M$290,4,FALSE)))</f>
        <v/>
      </c>
      <c r="S59" s="139" t="str">
        <f>IF($C59="","",IF(VLOOKUP($C59,'Control Sample Data'!$C$195:$M$290,5,FALSE)=0,"",VLOOKUP($C59,'Control Sample Data'!$C$195:$M$290,5,FALSE)))</f>
        <v/>
      </c>
      <c r="T59" s="139" t="str">
        <f>IF($C59="","",IF(VLOOKUP($C59,'Control Sample Data'!$C$195:$M$290,6,FALSE)=0,"",VLOOKUP($C59,'Control Sample Data'!$C$195:$M$290,6,FALSE)))</f>
        <v/>
      </c>
      <c r="U59" s="139" t="str">
        <f>IF($C59="","",IF(VLOOKUP($C59,'Control Sample Data'!$C$195:$M$290,7,FALSE)=0,"",VLOOKUP($C59,'Control Sample Data'!$C$195:$M$290,7,FALSE)))</f>
        <v/>
      </c>
      <c r="V59" s="139" t="str">
        <f>IF($C59="","",IF(VLOOKUP($C59,'Control Sample Data'!$C$195:$M$290,8,FALSE)=0,"",VLOOKUP($C59,'Control Sample Data'!$C$195:$M$290,8,FALSE)))</f>
        <v/>
      </c>
      <c r="W59" s="139" t="str">
        <f>IF($C59="","",IF(VLOOKUP($C59,'Control Sample Data'!$C$195:$M$290,9,FALSE)=0,"",VLOOKUP($C59,'Control Sample Data'!$C$195:$M$290,9,FALSE)))</f>
        <v/>
      </c>
      <c r="X59" s="139" t="str">
        <f>IF($C59="","",IF(VLOOKUP($C59,'Control Sample Data'!$C$195:$M$290,10,FALSE)=0,"",VLOOKUP($C59,'Control Sample Data'!$C$195:$M$290,10,FALSE)))</f>
        <v/>
      </c>
      <c r="Y59" s="139" t="str">
        <f>IF($C59="","",IF(VLOOKUP($C59,'Control Sample Data'!$C$195:$M$290,11,FALSE)=0,"",VLOOKUP($C59,'Control Sample Data'!$C$195:$M$290,11,FALSE)))</f>
        <v/>
      </c>
    </row>
    <row r="60" spans="1:25" ht="15" customHeight="1">
      <c r="A60" s="136"/>
      <c r="B60" s="145" t="str">
        <f t="shared" si="8"/>
        <v/>
      </c>
      <c r="C60" s="148" t="str">
        <f>IF('Choose Housekeeping Genes'!C18=0,"",'Choose Housekeeping Genes'!C18)</f>
        <v/>
      </c>
      <c r="D60" s="139" t="str">
        <f>IF($C60="","",IF(VLOOKUP($C60,'Test Sample Data'!$C$195:$M$290,2,FALSE)=0,"",VLOOKUP($C60,'Test Sample Data'!$C$195:$M$290,2,FALSE)))</f>
        <v/>
      </c>
      <c r="E60" s="139" t="str">
        <f>IF($C60="","",IF(VLOOKUP($C60,'Test Sample Data'!$C$195:$M$290,3,FALSE)=0,"",VLOOKUP($C60,'Test Sample Data'!$C$195:$M$290,3,FALSE)))</f>
        <v/>
      </c>
      <c r="F60" s="139" t="str">
        <f>IF($C60="","",IF(VLOOKUP($C60,'Test Sample Data'!$C$195:$M$290,4,FALSE)=0,"",VLOOKUP($C60,'Test Sample Data'!$C$195:$M$290,4,FALSE)))</f>
        <v/>
      </c>
      <c r="G60" s="139" t="str">
        <f>IF($C60="","",IF(VLOOKUP($C60,'Test Sample Data'!$C$195:$M$290,5,FALSE)=0,"",VLOOKUP($C60,'Test Sample Data'!$C$195:$M$290,5,FALSE)))</f>
        <v/>
      </c>
      <c r="H60" s="139" t="str">
        <f>IF($C60="","",IF(VLOOKUP($C60,'Test Sample Data'!$C$195:$M$290,6,FALSE)=0,"",VLOOKUP($C60,'Test Sample Data'!$C$195:$M$290,6,FALSE)))</f>
        <v/>
      </c>
      <c r="I60" s="139" t="str">
        <f>IF($C60="","",IF(VLOOKUP($C60,'Test Sample Data'!$C$195:$M$290,7,FALSE)=0,"",VLOOKUP($C60,'Test Sample Data'!$C$195:$M$290,7,FALSE)))</f>
        <v/>
      </c>
      <c r="J60" s="139" t="str">
        <f>IF($C60="","",IF(VLOOKUP($C60,'Test Sample Data'!$C$195:$M$290,8,FALSE)=0,"",VLOOKUP($C60,'Test Sample Data'!$C$195:$M$290,8,FALSE)))</f>
        <v/>
      </c>
      <c r="K60" s="139" t="str">
        <f>IF($C60="","",IF(VLOOKUP($C60,'Test Sample Data'!$C$195:$M$290,9,FALSE)=0,"",VLOOKUP($C60,'Test Sample Data'!$C$195:$M$290,9,FALSE)))</f>
        <v/>
      </c>
      <c r="L60" s="139" t="str">
        <f>IF($C60="","",IF(VLOOKUP($C60,'Test Sample Data'!$C$195:$M$290,10,FALSE)=0,"",VLOOKUP($C60,'Test Sample Data'!$C$195:$M$290,10,FALSE)))</f>
        <v/>
      </c>
      <c r="M60" s="139" t="str">
        <f>IF($C60="","",IF(VLOOKUP($C60,'Test Sample Data'!$C$195:$M$290,11,FALSE)=0,"",VLOOKUP($C60,'Test Sample Data'!$C$195:$M$290,11,FALSE)))</f>
        <v/>
      </c>
      <c r="N60" s="151" t="str">
        <f t="shared" si="10"/>
        <v/>
      </c>
      <c r="O60" s="30" t="str">
        <f>IF('Choose Housekeeping Genes'!C60=0,"",'Choose Housekeeping Genes'!C60)</f>
        <v/>
      </c>
      <c r="P60" s="139" t="str">
        <f>IF($C60="","",IF(VLOOKUP($C60,'Control Sample Data'!$C$195:$M$290,2,FALSE)=0,"",VLOOKUP($C60,'Control Sample Data'!$C$195:$M$290,2,FALSE)))</f>
        <v/>
      </c>
      <c r="Q60" s="139" t="str">
        <f>IF($C60="","",IF(VLOOKUP($C60,'Control Sample Data'!$C$195:$M$290,3,FALSE)=0,"",VLOOKUP($C60,'Control Sample Data'!$C$195:$M$290,3,FALSE)))</f>
        <v/>
      </c>
      <c r="R60" s="139" t="str">
        <f>IF($C60="","",IF(VLOOKUP($C60,'Control Sample Data'!$C$195:$M$290,4,FALSE)=0,"",VLOOKUP($C60,'Control Sample Data'!$C$195:$M$290,4,FALSE)))</f>
        <v/>
      </c>
      <c r="S60" s="139" t="str">
        <f>IF($C60="","",IF(VLOOKUP($C60,'Control Sample Data'!$C$195:$M$290,5,FALSE)=0,"",VLOOKUP($C60,'Control Sample Data'!$C$195:$M$290,5,FALSE)))</f>
        <v/>
      </c>
      <c r="T60" s="139" t="str">
        <f>IF($C60="","",IF(VLOOKUP($C60,'Control Sample Data'!$C$195:$M$290,6,FALSE)=0,"",VLOOKUP($C60,'Control Sample Data'!$C$195:$M$290,6,FALSE)))</f>
        <v/>
      </c>
      <c r="U60" s="139" t="str">
        <f>IF($C60="","",IF(VLOOKUP($C60,'Control Sample Data'!$C$195:$M$290,7,FALSE)=0,"",VLOOKUP($C60,'Control Sample Data'!$C$195:$M$290,7,FALSE)))</f>
        <v/>
      </c>
      <c r="V60" s="139" t="str">
        <f>IF($C60="","",IF(VLOOKUP($C60,'Control Sample Data'!$C$195:$M$290,8,FALSE)=0,"",VLOOKUP($C60,'Control Sample Data'!$C$195:$M$290,8,FALSE)))</f>
        <v/>
      </c>
      <c r="W60" s="139" t="str">
        <f>IF($C60="","",IF(VLOOKUP($C60,'Control Sample Data'!$C$195:$M$290,9,FALSE)=0,"",VLOOKUP($C60,'Control Sample Data'!$C$195:$M$290,9,FALSE)))</f>
        <v/>
      </c>
      <c r="X60" s="139" t="str">
        <f>IF($C60="","",IF(VLOOKUP($C60,'Control Sample Data'!$C$195:$M$290,10,FALSE)=0,"",VLOOKUP($C60,'Control Sample Data'!$C$195:$M$290,10,FALSE)))</f>
        <v/>
      </c>
      <c r="Y60" s="139" t="str">
        <f>IF($C60="","",IF(VLOOKUP($C60,'Control Sample Data'!$C$195:$M$290,11,FALSE)=0,"",VLOOKUP($C60,'Control Sample Data'!$C$195:$M$290,11,FALSE)))</f>
        <v/>
      </c>
    </row>
    <row r="61" spans="1:25" ht="15" customHeight="1">
      <c r="A61" s="136"/>
      <c r="B61" s="145" t="str">
        <f t="shared" si="8"/>
        <v/>
      </c>
      <c r="C61" s="148" t="str">
        <f>IF('Choose Housekeeping Genes'!C19=0,"",'Choose Housekeeping Genes'!C19)</f>
        <v/>
      </c>
      <c r="D61" s="139" t="str">
        <f>IF($C61="","",IF(VLOOKUP($C61,'Test Sample Data'!$C$195:$M$290,2,FALSE)=0,"",VLOOKUP($C61,'Test Sample Data'!$C$195:$M$290,2,FALSE)))</f>
        <v/>
      </c>
      <c r="E61" s="139" t="str">
        <f>IF($C61="","",IF(VLOOKUP($C61,'Test Sample Data'!$C$195:$M$290,3,FALSE)=0,"",VLOOKUP($C61,'Test Sample Data'!$C$195:$M$290,3,FALSE)))</f>
        <v/>
      </c>
      <c r="F61" s="139" t="str">
        <f>IF($C61="","",IF(VLOOKUP($C61,'Test Sample Data'!$C$195:$M$290,4,FALSE)=0,"",VLOOKUP($C61,'Test Sample Data'!$C$195:$M$290,4,FALSE)))</f>
        <v/>
      </c>
      <c r="G61" s="139" t="str">
        <f>IF($C61="","",IF(VLOOKUP($C61,'Test Sample Data'!$C$195:$M$290,5,FALSE)=0,"",VLOOKUP($C61,'Test Sample Data'!$C$195:$M$290,5,FALSE)))</f>
        <v/>
      </c>
      <c r="H61" s="139" t="str">
        <f>IF($C61="","",IF(VLOOKUP($C61,'Test Sample Data'!$C$195:$M$290,6,FALSE)=0,"",VLOOKUP($C61,'Test Sample Data'!$C$195:$M$290,6,FALSE)))</f>
        <v/>
      </c>
      <c r="I61" s="139" t="str">
        <f>IF($C61="","",IF(VLOOKUP($C61,'Test Sample Data'!$C$195:$M$290,7,FALSE)=0,"",VLOOKUP($C61,'Test Sample Data'!$C$195:$M$290,7,FALSE)))</f>
        <v/>
      </c>
      <c r="J61" s="139" t="str">
        <f>IF($C61="","",IF(VLOOKUP($C61,'Test Sample Data'!$C$195:$M$290,8,FALSE)=0,"",VLOOKUP($C61,'Test Sample Data'!$C$195:$M$290,8,FALSE)))</f>
        <v/>
      </c>
      <c r="K61" s="139" t="str">
        <f>IF($C61="","",IF(VLOOKUP($C61,'Test Sample Data'!$C$195:$M$290,9,FALSE)=0,"",VLOOKUP($C61,'Test Sample Data'!$C$195:$M$290,9,FALSE)))</f>
        <v/>
      </c>
      <c r="L61" s="139" t="str">
        <f>IF($C61="","",IF(VLOOKUP($C61,'Test Sample Data'!$C$195:$M$290,10,FALSE)=0,"",VLOOKUP($C61,'Test Sample Data'!$C$195:$M$290,10,FALSE)))</f>
        <v/>
      </c>
      <c r="M61" s="139" t="str">
        <f>IF($C61="","",IF(VLOOKUP($C61,'Test Sample Data'!$C$195:$M$290,11,FALSE)=0,"",VLOOKUP($C61,'Test Sample Data'!$C$195:$M$290,11,FALSE)))</f>
        <v/>
      </c>
      <c r="N61" s="151" t="str">
        <f t="shared" si="10"/>
        <v/>
      </c>
      <c r="O61" s="30" t="str">
        <f>IF('Choose Housekeeping Genes'!C61=0,"",'Choose Housekeeping Genes'!C61)</f>
        <v/>
      </c>
      <c r="P61" s="139" t="str">
        <f>IF($C61="","",IF(VLOOKUP($C61,'Control Sample Data'!$C$195:$M$290,2,FALSE)=0,"",VLOOKUP($C61,'Control Sample Data'!$C$195:$M$290,2,FALSE)))</f>
        <v/>
      </c>
      <c r="Q61" s="139" t="str">
        <f>IF($C61="","",IF(VLOOKUP($C61,'Control Sample Data'!$C$195:$M$290,3,FALSE)=0,"",VLOOKUP($C61,'Control Sample Data'!$C$195:$M$290,3,FALSE)))</f>
        <v/>
      </c>
      <c r="R61" s="139" t="str">
        <f>IF($C61="","",IF(VLOOKUP($C61,'Control Sample Data'!$C$195:$M$290,4,FALSE)=0,"",VLOOKUP($C61,'Control Sample Data'!$C$195:$M$290,4,FALSE)))</f>
        <v/>
      </c>
      <c r="S61" s="139" t="str">
        <f>IF($C61="","",IF(VLOOKUP($C61,'Control Sample Data'!$C$195:$M$290,5,FALSE)=0,"",VLOOKUP($C61,'Control Sample Data'!$C$195:$M$290,5,FALSE)))</f>
        <v/>
      </c>
      <c r="T61" s="139" t="str">
        <f>IF($C61="","",IF(VLOOKUP($C61,'Control Sample Data'!$C$195:$M$290,6,FALSE)=0,"",VLOOKUP($C61,'Control Sample Data'!$C$195:$M$290,6,FALSE)))</f>
        <v/>
      </c>
      <c r="U61" s="139" t="str">
        <f>IF($C61="","",IF(VLOOKUP($C61,'Control Sample Data'!$C$195:$M$290,7,FALSE)=0,"",VLOOKUP($C61,'Control Sample Data'!$C$195:$M$290,7,FALSE)))</f>
        <v/>
      </c>
      <c r="V61" s="139" t="str">
        <f>IF($C61="","",IF(VLOOKUP($C61,'Control Sample Data'!$C$195:$M$290,8,FALSE)=0,"",VLOOKUP($C61,'Control Sample Data'!$C$195:$M$290,8,FALSE)))</f>
        <v/>
      </c>
      <c r="W61" s="139" t="str">
        <f>IF($C61="","",IF(VLOOKUP($C61,'Control Sample Data'!$C$195:$M$290,9,FALSE)=0,"",VLOOKUP($C61,'Control Sample Data'!$C$195:$M$290,9,FALSE)))</f>
        <v/>
      </c>
      <c r="X61" s="139" t="str">
        <f>IF($C61="","",IF(VLOOKUP($C61,'Control Sample Data'!$C$195:$M$290,10,FALSE)=0,"",VLOOKUP($C61,'Control Sample Data'!$C$195:$M$290,10,FALSE)))</f>
        <v/>
      </c>
      <c r="Y61" s="139" t="str">
        <f>IF($C61="","",IF(VLOOKUP($C61,'Control Sample Data'!$C$195:$M$290,11,FALSE)=0,"",VLOOKUP($C61,'Control Sample Data'!$C$195:$M$290,11,FALSE)))</f>
        <v/>
      </c>
    </row>
    <row r="62" spans="1:25" ht="15" customHeight="1">
      <c r="A62" s="136"/>
      <c r="B62" s="145" t="str">
        <f t="shared" si="8"/>
        <v/>
      </c>
      <c r="C62" s="148" t="str">
        <f>IF('Choose Housekeeping Genes'!C20=0,"",'Choose Housekeeping Genes'!C20)</f>
        <v/>
      </c>
      <c r="D62" s="139" t="str">
        <f>IF($C62="","",IF(VLOOKUP($C62,'Test Sample Data'!$C$195:$M$290,2,FALSE)=0,"",VLOOKUP($C62,'Test Sample Data'!$C$195:$M$290,2,FALSE)))</f>
        <v/>
      </c>
      <c r="E62" s="139" t="str">
        <f>IF($C62="","",IF(VLOOKUP($C62,'Test Sample Data'!$C$195:$M$290,3,FALSE)=0,"",VLOOKUP($C62,'Test Sample Data'!$C$195:$M$290,3,FALSE)))</f>
        <v/>
      </c>
      <c r="F62" s="139" t="str">
        <f>IF($C62="","",IF(VLOOKUP($C62,'Test Sample Data'!$C$195:$M$290,4,FALSE)=0,"",VLOOKUP($C62,'Test Sample Data'!$C$195:$M$290,4,FALSE)))</f>
        <v/>
      </c>
      <c r="G62" s="139" t="str">
        <f>IF($C62="","",IF(VLOOKUP($C62,'Test Sample Data'!$C$195:$M$290,5,FALSE)=0,"",VLOOKUP($C62,'Test Sample Data'!$C$195:$M$290,5,FALSE)))</f>
        <v/>
      </c>
      <c r="H62" s="139" t="str">
        <f>IF($C62="","",IF(VLOOKUP($C62,'Test Sample Data'!$C$195:$M$290,6,FALSE)=0,"",VLOOKUP($C62,'Test Sample Data'!$C$195:$M$290,6,FALSE)))</f>
        <v/>
      </c>
      <c r="I62" s="139" t="str">
        <f>IF($C62="","",IF(VLOOKUP($C62,'Test Sample Data'!$C$195:$M$290,7,FALSE)=0,"",VLOOKUP($C62,'Test Sample Data'!$C$195:$M$290,7,FALSE)))</f>
        <v/>
      </c>
      <c r="J62" s="139" t="str">
        <f>IF($C62="","",IF(VLOOKUP($C62,'Test Sample Data'!$C$195:$M$290,8,FALSE)=0,"",VLOOKUP($C62,'Test Sample Data'!$C$195:$M$290,8,FALSE)))</f>
        <v/>
      </c>
      <c r="K62" s="139" t="str">
        <f>IF($C62="","",IF(VLOOKUP($C62,'Test Sample Data'!$C$195:$M$290,9,FALSE)=0,"",VLOOKUP($C62,'Test Sample Data'!$C$195:$M$290,9,FALSE)))</f>
        <v/>
      </c>
      <c r="L62" s="139" t="str">
        <f>IF($C62="","",IF(VLOOKUP($C62,'Test Sample Data'!$C$195:$M$290,10,FALSE)=0,"",VLOOKUP($C62,'Test Sample Data'!$C$195:$M$290,10,FALSE)))</f>
        <v/>
      </c>
      <c r="M62" s="139" t="str">
        <f>IF($C62="","",IF(VLOOKUP($C62,'Test Sample Data'!$C$195:$M$290,11,FALSE)=0,"",VLOOKUP($C62,'Test Sample Data'!$C$195:$M$290,11,FALSE)))</f>
        <v/>
      </c>
      <c r="N62" s="151" t="str">
        <f t="shared" si="10"/>
        <v/>
      </c>
      <c r="O62" s="30" t="str">
        <f>IF('Choose Housekeeping Genes'!C62=0,"",'Choose Housekeeping Genes'!C62)</f>
        <v/>
      </c>
      <c r="P62" s="139" t="str">
        <f>IF($C62="","",IF(VLOOKUP($C62,'Control Sample Data'!$C$195:$M$290,2,FALSE)=0,"",VLOOKUP($C62,'Control Sample Data'!$C$195:$M$290,2,FALSE)))</f>
        <v/>
      </c>
      <c r="Q62" s="139" t="str">
        <f>IF($C62="","",IF(VLOOKUP($C62,'Control Sample Data'!$C$195:$M$290,3,FALSE)=0,"",VLOOKUP($C62,'Control Sample Data'!$C$195:$M$290,3,FALSE)))</f>
        <v/>
      </c>
      <c r="R62" s="139" t="str">
        <f>IF($C62="","",IF(VLOOKUP($C62,'Control Sample Data'!$C$195:$M$290,4,FALSE)=0,"",VLOOKUP($C62,'Control Sample Data'!$C$195:$M$290,4,FALSE)))</f>
        <v/>
      </c>
      <c r="S62" s="139" t="str">
        <f>IF($C62="","",IF(VLOOKUP($C62,'Control Sample Data'!$C$195:$M$290,5,FALSE)=0,"",VLOOKUP($C62,'Control Sample Data'!$C$195:$M$290,5,FALSE)))</f>
        <v/>
      </c>
      <c r="T62" s="139" t="str">
        <f>IF($C62="","",IF(VLOOKUP($C62,'Control Sample Data'!$C$195:$M$290,6,FALSE)=0,"",VLOOKUP($C62,'Control Sample Data'!$C$195:$M$290,6,FALSE)))</f>
        <v/>
      </c>
      <c r="U62" s="139" t="str">
        <f>IF($C62="","",IF(VLOOKUP($C62,'Control Sample Data'!$C$195:$M$290,7,FALSE)=0,"",VLOOKUP($C62,'Control Sample Data'!$C$195:$M$290,7,FALSE)))</f>
        <v/>
      </c>
      <c r="V62" s="139" t="str">
        <f>IF($C62="","",IF(VLOOKUP($C62,'Control Sample Data'!$C$195:$M$290,8,FALSE)=0,"",VLOOKUP($C62,'Control Sample Data'!$C$195:$M$290,8,FALSE)))</f>
        <v/>
      </c>
      <c r="W62" s="139" t="str">
        <f>IF($C62="","",IF(VLOOKUP($C62,'Control Sample Data'!$C$195:$M$290,9,FALSE)=0,"",VLOOKUP($C62,'Control Sample Data'!$C$195:$M$290,9,FALSE)))</f>
        <v/>
      </c>
      <c r="X62" s="139" t="str">
        <f>IF($C62="","",IF(VLOOKUP($C62,'Control Sample Data'!$C$195:$M$290,10,FALSE)=0,"",VLOOKUP($C62,'Control Sample Data'!$C$195:$M$290,10,FALSE)))</f>
        <v/>
      </c>
      <c r="Y62" s="139" t="str">
        <f>IF($C62="","",IF(VLOOKUP($C62,'Control Sample Data'!$C$195:$M$290,11,FALSE)=0,"",VLOOKUP($C62,'Control Sample Data'!$C$195:$M$290,11,FALSE)))</f>
        <v/>
      </c>
    </row>
    <row r="63" spans="1:25" ht="15" customHeight="1">
      <c r="A63" s="136"/>
      <c r="B63" s="145" t="str">
        <f t="shared" si="8"/>
        <v/>
      </c>
      <c r="C63" s="148" t="str">
        <f>IF('Choose Housekeeping Genes'!C21=0,"",'Choose Housekeeping Genes'!C21)</f>
        <v/>
      </c>
      <c r="D63" s="139" t="str">
        <f>IF($C63="","",IF(VLOOKUP($C63,'Test Sample Data'!$C$195:$M$290,2,FALSE)=0,"",VLOOKUP($C63,'Test Sample Data'!$C$195:$M$290,2,FALSE)))</f>
        <v/>
      </c>
      <c r="E63" s="139" t="str">
        <f>IF($C63="","",IF(VLOOKUP($C63,'Test Sample Data'!$C$195:$M$290,3,FALSE)=0,"",VLOOKUP($C63,'Test Sample Data'!$C$195:$M$290,3,FALSE)))</f>
        <v/>
      </c>
      <c r="F63" s="139" t="str">
        <f>IF($C63="","",IF(VLOOKUP($C63,'Test Sample Data'!$C$195:$M$290,4,FALSE)=0,"",VLOOKUP($C63,'Test Sample Data'!$C$195:$M$290,4,FALSE)))</f>
        <v/>
      </c>
      <c r="G63" s="139" t="str">
        <f>IF($C63="","",IF(VLOOKUP($C63,'Test Sample Data'!$C$195:$M$290,5,FALSE)=0,"",VLOOKUP($C63,'Test Sample Data'!$C$195:$M$290,5,FALSE)))</f>
        <v/>
      </c>
      <c r="H63" s="139" t="str">
        <f>IF($C63="","",IF(VLOOKUP($C63,'Test Sample Data'!$C$195:$M$290,6,FALSE)=0,"",VLOOKUP($C63,'Test Sample Data'!$C$195:$M$290,6,FALSE)))</f>
        <v/>
      </c>
      <c r="I63" s="139" t="str">
        <f>IF($C63="","",IF(VLOOKUP($C63,'Test Sample Data'!$C$195:$M$290,7,FALSE)=0,"",VLOOKUP($C63,'Test Sample Data'!$C$195:$M$290,7,FALSE)))</f>
        <v/>
      </c>
      <c r="J63" s="139" t="str">
        <f>IF($C63="","",IF(VLOOKUP($C63,'Test Sample Data'!$C$195:$M$290,8,FALSE)=0,"",VLOOKUP($C63,'Test Sample Data'!$C$195:$M$290,8,FALSE)))</f>
        <v/>
      </c>
      <c r="K63" s="139" t="str">
        <f>IF($C63="","",IF(VLOOKUP($C63,'Test Sample Data'!$C$195:$M$290,9,FALSE)=0,"",VLOOKUP($C63,'Test Sample Data'!$C$195:$M$290,9,FALSE)))</f>
        <v/>
      </c>
      <c r="L63" s="139" t="str">
        <f>IF($C63="","",IF(VLOOKUP($C63,'Test Sample Data'!$C$195:$M$290,10,FALSE)=0,"",VLOOKUP($C63,'Test Sample Data'!$C$195:$M$290,10,FALSE)))</f>
        <v/>
      </c>
      <c r="M63" s="139" t="str">
        <f>IF($C63="","",IF(VLOOKUP($C63,'Test Sample Data'!$C$195:$M$290,11,FALSE)=0,"",VLOOKUP($C63,'Test Sample Data'!$C$195:$M$290,11,FALSE)))</f>
        <v/>
      </c>
      <c r="N63" s="151" t="str">
        <f t="shared" si="10"/>
        <v/>
      </c>
      <c r="O63" s="30" t="str">
        <f>IF('Choose Housekeeping Genes'!C63=0,"",'Choose Housekeeping Genes'!C63)</f>
        <v/>
      </c>
      <c r="P63" s="139" t="str">
        <f>IF($C63="","",IF(VLOOKUP($C63,'Control Sample Data'!$C$195:$M$290,2,FALSE)=0,"",VLOOKUP($C63,'Control Sample Data'!$C$195:$M$290,2,FALSE)))</f>
        <v/>
      </c>
      <c r="Q63" s="139" t="str">
        <f>IF($C63="","",IF(VLOOKUP($C63,'Control Sample Data'!$C$195:$M$290,3,FALSE)=0,"",VLOOKUP($C63,'Control Sample Data'!$C$195:$M$290,3,FALSE)))</f>
        <v/>
      </c>
      <c r="R63" s="139" t="str">
        <f>IF($C63="","",IF(VLOOKUP($C63,'Control Sample Data'!$C$195:$M$290,4,FALSE)=0,"",VLOOKUP($C63,'Control Sample Data'!$C$195:$M$290,4,FALSE)))</f>
        <v/>
      </c>
      <c r="S63" s="139" t="str">
        <f>IF($C63="","",IF(VLOOKUP($C63,'Control Sample Data'!$C$195:$M$290,5,FALSE)=0,"",VLOOKUP($C63,'Control Sample Data'!$C$195:$M$290,5,FALSE)))</f>
        <v/>
      </c>
      <c r="T63" s="139" t="str">
        <f>IF($C63="","",IF(VLOOKUP($C63,'Control Sample Data'!$C$195:$M$290,6,FALSE)=0,"",VLOOKUP($C63,'Control Sample Data'!$C$195:$M$290,6,FALSE)))</f>
        <v/>
      </c>
      <c r="U63" s="139" t="str">
        <f>IF($C63="","",IF(VLOOKUP($C63,'Control Sample Data'!$C$195:$M$290,7,FALSE)=0,"",VLOOKUP($C63,'Control Sample Data'!$C$195:$M$290,7,FALSE)))</f>
        <v/>
      </c>
      <c r="V63" s="139" t="str">
        <f>IF($C63="","",IF(VLOOKUP($C63,'Control Sample Data'!$C$195:$M$290,8,FALSE)=0,"",VLOOKUP($C63,'Control Sample Data'!$C$195:$M$290,8,FALSE)))</f>
        <v/>
      </c>
      <c r="W63" s="139" t="str">
        <f>IF($C63="","",IF(VLOOKUP($C63,'Control Sample Data'!$C$195:$M$290,9,FALSE)=0,"",VLOOKUP($C63,'Control Sample Data'!$C$195:$M$290,9,FALSE)))</f>
        <v/>
      </c>
      <c r="X63" s="139" t="str">
        <f>IF($C63="","",IF(VLOOKUP($C63,'Control Sample Data'!$C$195:$M$290,10,FALSE)=0,"",VLOOKUP($C63,'Control Sample Data'!$C$195:$M$290,10,FALSE)))</f>
        <v/>
      </c>
      <c r="Y63" s="139" t="str">
        <f>IF($C63="","",IF(VLOOKUP($C63,'Control Sample Data'!$C$195:$M$290,11,FALSE)=0,"",VLOOKUP($C63,'Control Sample Data'!$C$195:$M$290,11,FALSE)))</f>
        <v/>
      </c>
    </row>
    <row r="64" spans="1:25" ht="15" customHeight="1">
      <c r="A64" s="136"/>
      <c r="B64" s="145" t="str">
        <f t="shared" si="8"/>
        <v/>
      </c>
      <c r="C64" s="148" t="str">
        <f>IF('Choose Housekeeping Genes'!C22=0,"",'Choose Housekeeping Genes'!C22)</f>
        <v/>
      </c>
      <c r="D64" s="139" t="str">
        <f>IF($C64="","",IF(VLOOKUP($C64,'Test Sample Data'!$C$195:$M$290,2,FALSE)=0,"",VLOOKUP($C64,'Test Sample Data'!$C$195:$M$290,2,FALSE)))</f>
        <v/>
      </c>
      <c r="E64" s="139" t="str">
        <f>IF($C64="","",IF(VLOOKUP($C64,'Test Sample Data'!$C$195:$M$290,3,FALSE)=0,"",VLOOKUP($C64,'Test Sample Data'!$C$195:$M$290,3,FALSE)))</f>
        <v/>
      </c>
      <c r="F64" s="139" t="str">
        <f>IF($C64="","",IF(VLOOKUP($C64,'Test Sample Data'!$C$195:$M$290,4,FALSE)=0,"",VLOOKUP($C64,'Test Sample Data'!$C$195:$M$290,4,FALSE)))</f>
        <v/>
      </c>
      <c r="G64" s="139" t="str">
        <f>IF($C64="","",IF(VLOOKUP($C64,'Test Sample Data'!$C$195:$M$290,5,FALSE)=0,"",VLOOKUP($C64,'Test Sample Data'!$C$195:$M$290,5,FALSE)))</f>
        <v/>
      </c>
      <c r="H64" s="139" t="str">
        <f>IF($C64="","",IF(VLOOKUP($C64,'Test Sample Data'!$C$195:$M$290,6,FALSE)=0,"",VLOOKUP($C64,'Test Sample Data'!$C$195:$M$290,6,FALSE)))</f>
        <v/>
      </c>
      <c r="I64" s="139" t="str">
        <f>IF($C64="","",IF(VLOOKUP($C64,'Test Sample Data'!$C$195:$M$290,7,FALSE)=0,"",VLOOKUP($C64,'Test Sample Data'!$C$195:$M$290,7,FALSE)))</f>
        <v/>
      </c>
      <c r="J64" s="139" t="str">
        <f>IF($C64="","",IF(VLOOKUP($C64,'Test Sample Data'!$C$195:$M$290,8,FALSE)=0,"",VLOOKUP($C64,'Test Sample Data'!$C$195:$M$290,8,FALSE)))</f>
        <v/>
      </c>
      <c r="K64" s="139" t="str">
        <f>IF($C64="","",IF(VLOOKUP($C64,'Test Sample Data'!$C$195:$M$290,9,FALSE)=0,"",VLOOKUP($C64,'Test Sample Data'!$C$195:$M$290,9,FALSE)))</f>
        <v/>
      </c>
      <c r="L64" s="139" t="str">
        <f>IF($C64="","",IF(VLOOKUP($C64,'Test Sample Data'!$C$195:$M$290,10,FALSE)=0,"",VLOOKUP($C64,'Test Sample Data'!$C$195:$M$290,10,FALSE)))</f>
        <v/>
      </c>
      <c r="M64" s="139" t="str">
        <f>IF($C64="","",IF(VLOOKUP($C64,'Test Sample Data'!$C$195:$M$290,11,FALSE)=0,"",VLOOKUP($C64,'Test Sample Data'!$C$195:$M$290,11,FALSE)))</f>
        <v/>
      </c>
      <c r="N64" s="151" t="str">
        <f t="shared" si="10"/>
        <v/>
      </c>
      <c r="O64" s="30" t="str">
        <f>IF('Choose Housekeeping Genes'!C64=0,"",'Choose Housekeeping Genes'!C64)</f>
        <v/>
      </c>
      <c r="P64" s="139" t="str">
        <f>IF($C64="","",IF(VLOOKUP($C64,'Control Sample Data'!$C$195:$M$290,2,FALSE)=0,"",VLOOKUP($C64,'Control Sample Data'!$C$195:$M$290,2,FALSE)))</f>
        <v/>
      </c>
      <c r="Q64" s="139" t="str">
        <f>IF($C64="","",IF(VLOOKUP($C64,'Control Sample Data'!$C$195:$M$290,3,FALSE)=0,"",VLOOKUP($C64,'Control Sample Data'!$C$195:$M$290,3,FALSE)))</f>
        <v/>
      </c>
      <c r="R64" s="139" t="str">
        <f>IF($C64="","",IF(VLOOKUP($C64,'Control Sample Data'!$C$195:$M$290,4,FALSE)=0,"",VLOOKUP($C64,'Control Sample Data'!$C$195:$M$290,4,FALSE)))</f>
        <v/>
      </c>
      <c r="S64" s="139" t="str">
        <f>IF($C64="","",IF(VLOOKUP($C64,'Control Sample Data'!$C$195:$M$290,5,FALSE)=0,"",VLOOKUP($C64,'Control Sample Data'!$C$195:$M$290,5,FALSE)))</f>
        <v/>
      </c>
      <c r="T64" s="139" t="str">
        <f>IF($C64="","",IF(VLOOKUP($C64,'Control Sample Data'!$C$195:$M$290,6,FALSE)=0,"",VLOOKUP($C64,'Control Sample Data'!$C$195:$M$290,6,FALSE)))</f>
        <v/>
      </c>
      <c r="U64" s="139" t="str">
        <f>IF($C64="","",IF(VLOOKUP($C64,'Control Sample Data'!$C$195:$M$290,7,FALSE)=0,"",VLOOKUP($C64,'Control Sample Data'!$C$195:$M$290,7,FALSE)))</f>
        <v/>
      </c>
      <c r="V64" s="139" t="str">
        <f>IF($C64="","",IF(VLOOKUP($C64,'Control Sample Data'!$C$195:$M$290,8,FALSE)=0,"",VLOOKUP($C64,'Control Sample Data'!$C$195:$M$290,8,FALSE)))</f>
        <v/>
      </c>
      <c r="W64" s="139" t="str">
        <f>IF($C64="","",IF(VLOOKUP($C64,'Control Sample Data'!$C$195:$M$290,9,FALSE)=0,"",VLOOKUP($C64,'Control Sample Data'!$C$195:$M$290,9,FALSE)))</f>
        <v/>
      </c>
      <c r="X64" s="139" t="str">
        <f>IF($C64="","",IF(VLOOKUP($C64,'Control Sample Data'!$C$195:$M$290,10,FALSE)=0,"",VLOOKUP($C64,'Control Sample Data'!$C$195:$M$290,10,FALSE)))</f>
        <v/>
      </c>
      <c r="Y64" s="139" t="str">
        <f>IF($C64="","",IF(VLOOKUP($C64,'Control Sample Data'!$C$195:$M$290,11,FALSE)=0,"",VLOOKUP($C64,'Control Sample Data'!$C$195:$M$290,11,FALSE)))</f>
        <v/>
      </c>
    </row>
    <row r="65" spans="1:25" ht="15" customHeight="1">
      <c r="A65" s="136"/>
      <c r="B65" s="140" t="s">
        <v>1661</v>
      </c>
      <c r="C65" s="141"/>
      <c r="D65" s="142" t="str">
        <f>IF(ISERROR(AVERAGE(D45:D64)),"",AVERAGE(D45:D64))</f>
        <v/>
      </c>
      <c r="E65" s="142" t="str">
        <f aca="true" t="shared" si="11" ref="E65:M65">IF(ISERROR(AVERAGE(E45:E64)),"",AVERAGE(E45:E64))</f>
        <v/>
      </c>
      <c r="F65" s="142" t="str">
        <f t="shared" si="11"/>
        <v/>
      </c>
      <c r="G65" s="142" t="str">
        <f t="shared" si="11"/>
        <v/>
      </c>
      <c r="H65" s="142" t="str">
        <f t="shared" si="11"/>
        <v/>
      </c>
      <c r="I65" s="142" t="str">
        <f t="shared" si="11"/>
        <v/>
      </c>
      <c r="J65" s="142" t="str">
        <f t="shared" si="11"/>
        <v/>
      </c>
      <c r="K65" s="142" t="str">
        <f t="shared" si="11"/>
        <v/>
      </c>
      <c r="L65" s="142" t="str">
        <f t="shared" si="11"/>
        <v/>
      </c>
      <c r="M65" s="152" t="str">
        <f t="shared" si="11"/>
        <v/>
      </c>
      <c r="N65" s="140" t="s">
        <v>1661</v>
      </c>
      <c r="O65" s="141"/>
      <c r="P65" s="142" t="str">
        <f>IF(ISERROR(AVERAGE(P45:P64)),"",AVERAGE(P45:P64))</f>
        <v/>
      </c>
      <c r="Q65" s="142" t="str">
        <f aca="true" t="shared" si="12" ref="Q65:Y65">IF(ISERROR(AVERAGE(Q45:Q64)),"",AVERAGE(Q45:Q64))</f>
        <v/>
      </c>
      <c r="R65" s="142" t="str">
        <f t="shared" si="12"/>
        <v/>
      </c>
      <c r="S65" s="142" t="str">
        <f t="shared" si="12"/>
        <v/>
      </c>
      <c r="T65" s="142" t="str">
        <f t="shared" si="12"/>
        <v/>
      </c>
      <c r="U65" s="142" t="str">
        <f t="shared" si="12"/>
        <v/>
      </c>
      <c r="V65" s="142" t="str">
        <f t="shared" si="12"/>
        <v/>
      </c>
      <c r="W65" s="142" t="str">
        <f t="shared" si="12"/>
        <v/>
      </c>
      <c r="X65" s="142" t="str">
        <f t="shared" si="12"/>
        <v/>
      </c>
      <c r="Y65" s="152" t="str">
        <f t="shared" si="12"/>
        <v/>
      </c>
    </row>
    <row r="66" spans="1:25" ht="15" customHeight="1">
      <c r="A66" s="136" t="s">
        <v>884</v>
      </c>
      <c r="B66" s="147" t="str">
        <f>IF(B3="","",B3)</f>
        <v>HQP006940</v>
      </c>
      <c r="C66" s="148" t="str">
        <f>IF('Choose Housekeeping Genes'!C3=0,"",'Choose Housekeeping Genes'!C3)</f>
        <v>H03</v>
      </c>
      <c r="D66" s="144" t="str">
        <f>IF($C66="","",IF(VLOOKUP($C66,'Test Sample Data'!$C$291:$M$386,2,FALSE)=0,"",VLOOKUP($C66,'Test Sample Data'!$C$291:$M$386,2,FALSE)))</f>
        <v/>
      </c>
      <c r="E66" s="144" t="str">
        <f>IF($C66="","",IF(VLOOKUP($C66,'Test Sample Data'!$C$291:$M$386,3,FALSE)=0,"",VLOOKUP($C66,'Test Sample Data'!$C$291:$M$386,3,FALSE)))</f>
        <v/>
      </c>
      <c r="F66" s="144" t="str">
        <f>IF($C66="","",IF(VLOOKUP($C66,'Test Sample Data'!$C$291:$M$386,4,FALSE)=0,"",VLOOKUP($C66,'Test Sample Data'!$C$291:$M$386,4,FALSE)))</f>
        <v/>
      </c>
      <c r="G66" s="144" t="str">
        <f>IF($C66="","",IF(VLOOKUP($C66,'Test Sample Data'!$C$291:$M$386,5,FALSE)=0,"",VLOOKUP($C66,'Test Sample Data'!$C$291:$M$386,5,FALSE)))</f>
        <v/>
      </c>
      <c r="H66" s="144" t="str">
        <f>IF($C66="","",IF(VLOOKUP($C66,'Test Sample Data'!$C$291:$M$386,6,FALSE)=0,"",VLOOKUP($C66,'Test Sample Data'!$C$291:$M$386,6,FALSE)))</f>
        <v/>
      </c>
      <c r="I66" s="144" t="str">
        <f>IF($C66="","",IF(VLOOKUP($C66,'Test Sample Data'!$C$291:$M$386,7,FALSE)=0,"",VLOOKUP($C66,'Test Sample Data'!$C$291:$M$386,7,FALSE)))</f>
        <v/>
      </c>
      <c r="J66" s="144" t="str">
        <f>IF($C66="","",IF(VLOOKUP($C66,'Test Sample Data'!$C$291:$M$386,8,FALSE)=0,"",VLOOKUP($C66,'Test Sample Data'!$C$291:$M$386,8,FALSE)))</f>
        <v/>
      </c>
      <c r="K66" s="144" t="str">
        <f>IF($C66="","",IF(VLOOKUP($C66,'Test Sample Data'!$C$291:$M$386,9,FALSE)=0,"",VLOOKUP($C66,'Test Sample Data'!$C$291:$M$386,9,FALSE)))</f>
        <v/>
      </c>
      <c r="L66" s="144" t="str">
        <f>IF($C66="","",IF(VLOOKUP($C66,'Test Sample Data'!$C$291:$M$386,10,FALSE)=0,"",VLOOKUP($C66,'Test Sample Data'!$C$291:$M$386,10,FALSE)))</f>
        <v/>
      </c>
      <c r="M66" s="144" t="str">
        <f>IF($C66="","",IF(VLOOKUP($C66,'Test Sample Data'!$C$291:$M$386,11,FALSE)=0,"",VLOOKUP($C66,'Test Sample Data'!$C$291:$M$386,11,FALSE)))</f>
        <v/>
      </c>
      <c r="N66" s="153" t="str">
        <f>IF(B66=0,"",B66)</f>
        <v>HQP006940</v>
      </c>
      <c r="O66" s="154" t="str">
        <f>IF('Choose Housekeeping Genes'!C66=0,"",'Choose Housekeeping Genes'!C66)</f>
        <v>H03</v>
      </c>
      <c r="P66" s="144" t="str">
        <f>IF($C66="","",IF(VLOOKUP($C66,'Control Sample Data'!$C$291:$M$386,2,FALSE)=0,"",VLOOKUP($C66,'Control Sample Data'!$C$291:$M$386,2,FALSE)))</f>
        <v/>
      </c>
      <c r="Q66" s="144" t="str">
        <f>IF($C66="","",IF(VLOOKUP($C66,'Control Sample Data'!$C$291:$M$386,3,FALSE)=0,"",VLOOKUP($C66,'Control Sample Data'!$C$291:$M$386,3,FALSE)))</f>
        <v/>
      </c>
      <c r="R66" s="144" t="str">
        <f>IF($C66="","",IF(VLOOKUP($C66,'Control Sample Data'!$C$291:$M$386,4,FALSE)=0,"",VLOOKUP($C66,'Control Sample Data'!$C$291:$M$386,4,FALSE)))</f>
        <v/>
      </c>
      <c r="S66" s="144" t="str">
        <f>IF($C66="","",IF(VLOOKUP($C66,'Control Sample Data'!$C$291:$M$386,5,FALSE)=0,"",VLOOKUP($C66,'Control Sample Data'!$C$291:$M$386,5,FALSE)))</f>
        <v/>
      </c>
      <c r="T66" s="144" t="str">
        <f>IF($C66="","",IF(VLOOKUP($C66,'Control Sample Data'!$C$291:$M$386,6,FALSE)=0,"",VLOOKUP($C66,'Control Sample Data'!$C$291:$M$386,6,FALSE)))</f>
        <v/>
      </c>
      <c r="U66" s="144" t="str">
        <f>IF($C66="","",IF(VLOOKUP($C66,'Control Sample Data'!$C$291:$M$386,7,FALSE)=0,"",VLOOKUP($C66,'Control Sample Data'!$C$291:$M$386,7,FALSE)))</f>
        <v/>
      </c>
      <c r="V66" s="144" t="str">
        <f>IF($C66="","",IF(VLOOKUP($C66,'Control Sample Data'!$C$291:$M$386,8,FALSE)=0,"",VLOOKUP($C66,'Control Sample Data'!$C$291:$M$386,8,FALSE)))</f>
        <v/>
      </c>
      <c r="W66" s="144" t="str">
        <f>IF($C66="","",IF(VLOOKUP($C66,'Control Sample Data'!$C$291:$M$386,9,FALSE)=0,"",VLOOKUP($C66,'Control Sample Data'!$C$291:$M$386,9,FALSE)))</f>
        <v/>
      </c>
      <c r="X66" s="144" t="str">
        <f>IF($C66="","",IF(VLOOKUP($C66,'Control Sample Data'!$C$291:$M$386,10,FALSE)=0,"",VLOOKUP($C66,'Control Sample Data'!$C$291:$M$386,10,FALSE)))</f>
        <v/>
      </c>
      <c r="Y66" s="144" t="str">
        <f>IF($C66="","",IF(VLOOKUP($C66,'Control Sample Data'!$C$291:$M$386,11,FALSE)=0,"",VLOOKUP($C66,'Control Sample Data'!$C$291:$M$386,11,FALSE)))</f>
        <v/>
      </c>
    </row>
    <row r="67" spans="1:25" ht="15" customHeight="1">
      <c r="A67" s="136"/>
      <c r="B67" s="145" t="str">
        <f aca="true" t="shared" si="13" ref="B67:B85">IF(B4="","",B4)</f>
        <v>HQP016381</v>
      </c>
      <c r="C67" s="148" t="str">
        <f>IF('Choose Housekeeping Genes'!C4=0,"",'Choose Housekeeping Genes'!C4)</f>
        <v>H04</v>
      </c>
      <c r="D67" s="139" t="str">
        <f>IF($C67="","",IF(VLOOKUP($C67,'Test Sample Data'!$C$291:$M$386,2,FALSE)=0,"",VLOOKUP($C67,'Test Sample Data'!$C$291:$M$386,2,FALSE)))</f>
        <v/>
      </c>
      <c r="E67" s="139" t="str">
        <f>IF($C67="","",IF(VLOOKUP($C67,'Test Sample Data'!$C$291:$M$386,3,FALSE)=0,"",VLOOKUP($C67,'Test Sample Data'!$C$291:$M$386,3,FALSE)))</f>
        <v/>
      </c>
      <c r="F67" s="139" t="str">
        <f>IF($C67="","",IF(VLOOKUP($C67,'Test Sample Data'!$C$291:$M$386,4,FALSE)=0,"",VLOOKUP($C67,'Test Sample Data'!$C$291:$M$386,4,FALSE)))</f>
        <v/>
      </c>
      <c r="G67" s="139" t="str">
        <f>IF($C67="","",IF(VLOOKUP($C67,'Test Sample Data'!$C$291:$M$386,5,FALSE)=0,"",VLOOKUP($C67,'Test Sample Data'!$C$291:$M$386,5,FALSE)))</f>
        <v/>
      </c>
      <c r="H67" s="139" t="str">
        <f>IF($C67="","",IF(VLOOKUP($C67,'Test Sample Data'!$C$291:$M$386,6,FALSE)=0,"",VLOOKUP($C67,'Test Sample Data'!$C$291:$M$386,6,FALSE)))</f>
        <v/>
      </c>
      <c r="I67" s="139" t="str">
        <f>IF($C67="","",IF(VLOOKUP($C67,'Test Sample Data'!$C$291:$M$386,7,FALSE)=0,"",VLOOKUP($C67,'Test Sample Data'!$C$291:$M$386,7,FALSE)))</f>
        <v/>
      </c>
      <c r="J67" s="139" t="str">
        <f>IF($C67="","",IF(VLOOKUP($C67,'Test Sample Data'!$C$291:$M$386,8,FALSE)=0,"",VLOOKUP($C67,'Test Sample Data'!$C$291:$M$386,8,FALSE)))</f>
        <v/>
      </c>
      <c r="K67" s="139" t="str">
        <f>IF($C67="","",IF(VLOOKUP($C67,'Test Sample Data'!$C$291:$M$386,9,FALSE)=0,"",VLOOKUP($C67,'Test Sample Data'!$C$291:$M$386,9,FALSE)))</f>
        <v/>
      </c>
      <c r="L67" s="139" t="str">
        <f>IF($C67="","",IF(VLOOKUP($C67,'Test Sample Data'!$C$291:$M$386,10,FALSE)=0,"",VLOOKUP($C67,'Test Sample Data'!$C$291:$M$386,10,FALSE)))</f>
        <v/>
      </c>
      <c r="M67" s="139" t="str">
        <f>IF($C67="","",IF(VLOOKUP($C67,'Test Sample Data'!$C$291:$M$386,11,FALSE)=0,"",VLOOKUP($C67,'Test Sample Data'!$C$291:$M$386,11,FALSE)))</f>
        <v/>
      </c>
      <c r="N67" s="151" t="str">
        <f aca="true" t="shared" si="14" ref="N67:N79">IF(B67=0,"",B67)</f>
        <v>HQP016381</v>
      </c>
      <c r="O67" s="30" t="str">
        <f>IF('Choose Housekeeping Genes'!C67=0,"",'Choose Housekeeping Genes'!C67)</f>
        <v>H04</v>
      </c>
      <c r="P67" s="139" t="str">
        <f>IF($C67="","",IF(VLOOKUP($C67,'Control Sample Data'!$C$291:$M$386,2,FALSE)=0,"",VLOOKUP($C67,'Control Sample Data'!$C$291:$M$386,2,FALSE)))</f>
        <v/>
      </c>
      <c r="Q67" s="139" t="str">
        <f>IF($C67="","",IF(VLOOKUP($C67,'Control Sample Data'!$C$291:$M$386,3,FALSE)=0,"",VLOOKUP($C67,'Control Sample Data'!$C$291:$M$386,3,FALSE)))</f>
        <v/>
      </c>
      <c r="R67" s="139" t="str">
        <f>IF($C67="","",IF(VLOOKUP($C67,'Control Sample Data'!$C$291:$M$386,4,FALSE)=0,"",VLOOKUP($C67,'Control Sample Data'!$C$291:$M$386,4,FALSE)))</f>
        <v/>
      </c>
      <c r="S67" s="139" t="str">
        <f>IF($C67="","",IF(VLOOKUP($C67,'Control Sample Data'!$C$291:$M$386,5,FALSE)=0,"",VLOOKUP($C67,'Control Sample Data'!$C$291:$M$386,5,FALSE)))</f>
        <v/>
      </c>
      <c r="T67" s="139" t="str">
        <f>IF($C67="","",IF(VLOOKUP($C67,'Control Sample Data'!$C$291:$M$386,6,FALSE)=0,"",VLOOKUP($C67,'Control Sample Data'!$C$291:$M$386,6,FALSE)))</f>
        <v/>
      </c>
      <c r="U67" s="139" t="str">
        <f>IF($C67="","",IF(VLOOKUP($C67,'Control Sample Data'!$C$291:$M$386,7,FALSE)=0,"",VLOOKUP($C67,'Control Sample Data'!$C$291:$M$386,7,FALSE)))</f>
        <v/>
      </c>
      <c r="V67" s="139" t="str">
        <f>IF($C67="","",IF(VLOOKUP($C67,'Control Sample Data'!$C$291:$M$386,8,FALSE)=0,"",VLOOKUP($C67,'Control Sample Data'!$C$291:$M$386,8,FALSE)))</f>
        <v/>
      </c>
      <c r="W67" s="139" t="str">
        <f>IF($C67="","",IF(VLOOKUP($C67,'Control Sample Data'!$C$291:$M$386,9,FALSE)=0,"",VLOOKUP($C67,'Control Sample Data'!$C$291:$M$386,9,FALSE)))</f>
        <v/>
      </c>
      <c r="X67" s="139" t="str">
        <f>IF($C67="","",IF(VLOOKUP($C67,'Control Sample Data'!$C$291:$M$386,10,FALSE)=0,"",VLOOKUP($C67,'Control Sample Data'!$C$291:$M$386,10,FALSE)))</f>
        <v/>
      </c>
      <c r="Y67" s="139" t="str">
        <f>IF($C67="","",IF(VLOOKUP($C67,'Control Sample Data'!$C$291:$M$386,11,FALSE)=0,"",VLOOKUP($C67,'Control Sample Data'!$C$291:$M$386,11,FALSE)))</f>
        <v/>
      </c>
    </row>
    <row r="68" spans="1:25" ht="15" customHeight="1">
      <c r="A68" s="136"/>
      <c r="B68" s="145" t="str">
        <f t="shared" si="13"/>
        <v>HQP015171</v>
      </c>
      <c r="C68" s="148" t="str">
        <f>IF('Choose Housekeeping Genes'!C5=0,"",'Choose Housekeeping Genes'!C5)</f>
        <v>H05</v>
      </c>
      <c r="D68" s="139" t="str">
        <f>IF($C68="","",IF(VLOOKUP($C68,'Test Sample Data'!$C$291:$M$386,2,FALSE)=0,"",VLOOKUP($C68,'Test Sample Data'!$C$291:$M$386,2,FALSE)))</f>
        <v/>
      </c>
      <c r="E68" s="139" t="str">
        <f>IF($C68="","",IF(VLOOKUP($C68,'Test Sample Data'!$C$291:$M$386,3,FALSE)=0,"",VLOOKUP($C68,'Test Sample Data'!$C$291:$M$386,3,FALSE)))</f>
        <v/>
      </c>
      <c r="F68" s="139" t="str">
        <f>IF($C68="","",IF(VLOOKUP($C68,'Test Sample Data'!$C$291:$M$386,4,FALSE)=0,"",VLOOKUP($C68,'Test Sample Data'!$C$291:$M$386,4,FALSE)))</f>
        <v/>
      </c>
      <c r="G68" s="139" t="str">
        <f>IF($C68="","",IF(VLOOKUP($C68,'Test Sample Data'!$C$291:$M$386,5,FALSE)=0,"",VLOOKUP($C68,'Test Sample Data'!$C$291:$M$386,5,FALSE)))</f>
        <v/>
      </c>
      <c r="H68" s="139" t="str">
        <f>IF($C68="","",IF(VLOOKUP($C68,'Test Sample Data'!$C$291:$M$386,6,FALSE)=0,"",VLOOKUP($C68,'Test Sample Data'!$C$291:$M$386,6,FALSE)))</f>
        <v/>
      </c>
      <c r="I68" s="139" t="str">
        <f>IF($C68="","",IF(VLOOKUP($C68,'Test Sample Data'!$C$291:$M$386,7,FALSE)=0,"",VLOOKUP($C68,'Test Sample Data'!$C$291:$M$386,7,FALSE)))</f>
        <v/>
      </c>
      <c r="J68" s="139" t="str">
        <f>IF($C68="","",IF(VLOOKUP($C68,'Test Sample Data'!$C$291:$M$386,8,FALSE)=0,"",VLOOKUP($C68,'Test Sample Data'!$C$291:$M$386,8,FALSE)))</f>
        <v/>
      </c>
      <c r="K68" s="139" t="str">
        <f>IF($C68="","",IF(VLOOKUP($C68,'Test Sample Data'!$C$291:$M$386,9,FALSE)=0,"",VLOOKUP($C68,'Test Sample Data'!$C$291:$M$386,9,FALSE)))</f>
        <v/>
      </c>
      <c r="L68" s="139" t="str">
        <f>IF($C68="","",IF(VLOOKUP($C68,'Test Sample Data'!$C$291:$M$386,10,FALSE)=0,"",VLOOKUP($C68,'Test Sample Data'!$C$291:$M$386,10,FALSE)))</f>
        <v/>
      </c>
      <c r="M68" s="139" t="str">
        <f>IF($C68="","",IF(VLOOKUP($C68,'Test Sample Data'!$C$291:$M$386,11,FALSE)=0,"",VLOOKUP($C68,'Test Sample Data'!$C$291:$M$386,11,FALSE)))</f>
        <v/>
      </c>
      <c r="N68" s="151" t="str">
        <f t="shared" si="14"/>
        <v>HQP015171</v>
      </c>
      <c r="O68" s="30" t="str">
        <f>IF('Choose Housekeeping Genes'!C68=0,"",'Choose Housekeeping Genes'!C68)</f>
        <v>H05</v>
      </c>
      <c r="P68" s="139" t="str">
        <f>IF($C68="","",IF(VLOOKUP($C68,'Control Sample Data'!$C$291:$M$386,2,FALSE)=0,"",VLOOKUP($C68,'Control Sample Data'!$C$291:$M$386,2,FALSE)))</f>
        <v/>
      </c>
      <c r="Q68" s="139" t="str">
        <f>IF($C68="","",IF(VLOOKUP($C68,'Control Sample Data'!$C$291:$M$386,3,FALSE)=0,"",VLOOKUP($C68,'Control Sample Data'!$C$291:$M$386,3,FALSE)))</f>
        <v/>
      </c>
      <c r="R68" s="139" t="str">
        <f>IF($C68="","",IF(VLOOKUP($C68,'Control Sample Data'!$C$291:$M$386,4,FALSE)=0,"",VLOOKUP($C68,'Control Sample Data'!$C$291:$M$386,4,FALSE)))</f>
        <v/>
      </c>
      <c r="S68" s="139" t="str">
        <f>IF($C68="","",IF(VLOOKUP($C68,'Control Sample Data'!$C$291:$M$386,5,FALSE)=0,"",VLOOKUP($C68,'Control Sample Data'!$C$291:$M$386,5,FALSE)))</f>
        <v/>
      </c>
      <c r="T68" s="139" t="str">
        <f>IF($C68="","",IF(VLOOKUP($C68,'Control Sample Data'!$C$291:$M$386,6,FALSE)=0,"",VLOOKUP($C68,'Control Sample Data'!$C$291:$M$386,6,FALSE)))</f>
        <v/>
      </c>
      <c r="U68" s="139" t="str">
        <f>IF($C68="","",IF(VLOOKUP($C68,'Control Sample Data'!$C$291:$M$386,7,FALSE)=0,"",VLOOKUP($C68,'Control Sample Data'!$C$291:$M$386,7,FALSE)))</f>
        <v/>
      </c>
      <c r="V68" s="139" t="str">
        <f>IF($C68="","",IF(VLOOKUP($C68,'Control Sample Data'!$C$291:$M$386,8,FALSE)=0,"",VLOOKUP($C68,'Control Sample Data'!$C$291:$M$386,8,FALSE)))</f>
        <v/>
      </c>
      <c r="W68" s="139" t="str">
        <f>IF($C68="","",IF(VLOOKUP($C68,'Control Sample Data'!$C$291:$M$386,9,FALSE)=0,"",VLOOKUP($C68,'Control Sample Data'!$C$291:$M$386,9,FALSE)))</f>
        <v/>
      </c>
      <c r="X68" s="139" t="str">
        <f>IF($C68="","",IF(VLOOKUP($C68,'Control Sample Data'!$C$291:$M$386,10,FALSE)=0,"",VLOOKUP($C68,'Control Sample Data'!$C$291:$M$386,10,FALSE)))</f>
        <v/>
      </c>
      <c r="Y68" s="139" t="str">
        <f>IF($C68="","",IF(VLOOKUP($C68,'Control Sample Data'!$C$291:$M$386,11,FALSE)=0,"",VLOOKUP($C68,'Control Sample Data'!$C$291:$M$386,11,FALSE)))</f>
        <v/>
      </c>
    </row>
    <row r="69" spans="1:25" ht="15" customHeight="1">
      <c r="A69" s="136"/>
      <c r="B69" s="145" t="str">
        <f t="shared" si="13"/>
        <v>HQP006171</v>
      </c>
      <c r="C69" s="148" t="str">
        <f>IF('Choose Housekeeping Genes'!C6=0,"",'Choose Housekeeping Genes'!C6)</f>
        <v>H06</v>
      </c>
      <c r="D69" s="139" t="str">
        <f>IF($C69="","",IF(VLOOKUP($C69,'Test Sample Data'!$C$291:$M$386,2,FALSE)=0,"",VLOOKUP($C69,'Test Sample Data'!$C$291:$M$386,2,FALSE)))</f>
        <v/>
      </c>
      <c r="E69" s="139" t="str">
        <f>IF($C69="","",IF(VLOOKUP($C69,'Test Sample Data'!$C$291:$M$386,3,FALSE)=0,"",VLOOKUP($C69,'Test Sample Data'!$C$291:$M$386,3,FALSE)))</f>
        <v/>
      </c>
      <c r="F69" s="139" t="str">
        <f>IF($C69="","",IF(VLOOKUP($C69,'Test Sample Data'!$C$291:$M$386,4,FALSE)=0,"",VLOOKUP($C69,'Test Sample Data'!$C$291:$M$386,4,FALSE)))</f>
        <v/>
      </c>
      <c r="G69" s="139" t="str">
        <f>IF($C69="","",IF(VLOOKUP($C69,'Test Sample Data'!$C$291:$M$386,5,FALSE)=0,"",VLOOKUP($C69,'Test Sample Data'!$C$291:$M$386,5,FALSE)))</f>
        <v/>
      </c>
      <c r="H69" s="139" t="str">
        <f>IF($C69="","",IF(VLOOKUP($C69,'Test Sample Data'!$C$291:$M$386,6,FALSE)=0,"",VLOOKUP($C69,'Test Sample Data'!$C$291:$M$386,6,FALSE)))</f>
        <v/>
      </c>
      <c r="I69" s="139" t="str">
        <f>IF($C69="","",IF(VLOOKUP($C69,'Test Sample Data'!$C$291:$M$386,7,FALSE)=0,"",VLOOKUP($C69,'Test Sample Data'!$C$291:$M$386,7,FALSE)))</f>
        <v/>
      </c>
      <c r="J69" s="139" t="str">
        <f>IF($C69="","",IF(VLOOKUP($C69,'Test Sample Data'!$C$291:$M$386,8,FALSE)=0,"",VLOOKUP($C69,'Test Sample Data'!$C$291:$M$386,8,FALSE)))</f>
        <v/>
      </c>
      <c r="K69" s="139" t="str">
        <f>IF($C69="","",IF(VLOOKUP($C69,'Test Sample Data'!$C$291:$M$386,9,FALSE)=0,"",VLOOKUP($C69,'Test Sample Data'!$C$291:$M$386,9,FALSE)))</f>
        <v/>
      </c>
      <c r="L69" s="139" t="str">
        <f>IF($C69="","",IF(VLOOKUP($C69,'Test Sample Data'!$C$291:$M$386,10,FALSE)=0,"",VLOOKUP($C69,'Test Sample Data'!$C$291:$M$386,10,FALSE)))</f>
        <v/>
      </c>
      <c r="M69" s="139" t="str">
        <f>IF($C69="","",IF(VLOOKUP($C69,'Test Sample Data'!$C$291:$M$386,11,FALSE)=0,"",VLOOKUP($C69,'Test Sample Data'!$C$291:$M$386,11,FALSE)))</f>
        <v/>
      </c>
      <c r="N69" s="151" t="str">
        <f t="shared" si="14"/>
        <v>HQP006171</v>
      </c>
      <c r="O69" s="30" t="str">
        <f>IF('Choose Housekeeping Genes'!C69=0,"",'Choose Housekeeping Genes'!C69)</f>
        <v>H06</v>
      </c>
      <c r="P69" s="139" t="str">
        <f>IF($C69="","",IF(VLOOKUP($C69,'Control Sample Data'!$C$291:$M$386,2,FALSE)=0,"",VLOOKUP($C69,'Control Sample Data'!$C$291:$M$386,2,FALSE)))</f>
        <v/>
      </c>
      <c r="Q69" s="139" t="str">
        <f>IF($C69="","",IF(VLOOKUP($C69,'Control Sample Data'!$C$291:$M$386,3,FALSE)=0,"",VLOOKUP($C69,'Control Sample Data'!$C$291:$M$386,3,FALSE)))</f>
        <v/>
      </c>
      <c r="R69" s="139" t="str">
        <f>IF($C69="","",IF(VLOOKUP($C69,'Control Sample Data'!$C$291:$M$386,4,FALSE)=0,"",VLOOKUP($C69,'Control Sample Data'!$C$291:$M$386,4,FALSE)))</f>
        <v/>
      </c>
      <c r="S69" s="139" t="str">
        <f>IF($C69="","",IF(VLOOKUP($C69,'Control Sample Data'!$C$291:$M$386,5,FALSE)=0,"",VLOOKUP($C69,'Control Sample Data'!$C$291:$M$386,5,FALSE)))</f>
        <v/>
      </c>
      <c r="T69" s="139" t="str">
        <f>IF($C69="","",IF(VLOOKUP($C69,'Control Sample Data'!$C$291:$M$386,6,FALSE)=0,"",VLOOKUP($C69,'Control Sample Data'!$C$291:$M$386,6,FALSE)))</f>
        <v/>
      </c>
      <c r="U69" s="139" t="str">
        <f>IF($C69="","",IF(VLOOKUP($C69,'Control Sample Data'!$C$291:$M$386,7,FALSE)=0,"",VLOOKUP($C69,'Control Sample Data'!$C$291:$M$386,7,FALSE)))</f>
        <v/>
      </c>
      <c r="V69" s="139" t="str">
        <f>IF($C69="","",IF(VLOOKUP($C69,'Control Sample Data'!$C$291:$M$386,8,FALSE)=0,"",VLOOKUP($C69,'Control Sample Data'!$C$291:$M$386,8,FALSE)))</f>
        <v/>
      </c>
      <c r="W69" s="139" t="str">
        <f>IF($C69="","",IF(VLOOKUP($C69,'Control Sample Data'!$C$291:$M$386,9,FALSE)=0,"",VLOOKUP($C69,'Control Sample Data'!$C$291:$M$386,9,FALSE)))</f>
        <v/>
      </c>
      <c r="X69" s="139" t="str">
        <f>IF($C69="","",IF(VLOOKUP($C69,'Control Sample Data'!$C$291:$M$386,10,FALSE)=0,"",VLOOKUP($C69,'Control Sample Data'!$C$291:$M$386,10,FALSE)))</f>
        <v/>
      </c>
      <c r="Y69" s="139" t="str">
        <f>IF($C69="","",IF(VLOOKUP($C69,'Control Sample Data'!$C$291:$M$386,11,FALSE)=0,"",VLOOKUP($C69,'Control Sample Data'!$C$291:$M$386,11,FALSE)))</f>
        <v/>
      </c>
    </row>
    <row r="70" spans="1:25" ht="15" customHeight="1">
      <c r="A70" s="136"/>
      <c r="B70" s="145" t="str">
        <f t="shared" si="13"/>
        <v>HQP009026</v>
      </c>
      <c r="C70" s="148" t="str">
        <f>IF('Choose Housekeeping Genes'!C7=0,"",'Choose Housekeeping Genes'!C7)</f>
        <v>H07</v>
      </c>
      <c r="D70" s="139" t="str">
        <f>IF($C70="","",IF(VLOOKUP($C70,'Test Sample Data'!$C$291:$M$386,2,FALSE)=0,"",VLOOKUP($C70,'Test Sample Data'!$C$291:$M$386,2,FALSE)))</f>
        <v/>
      </c>
      <c r="E70" s="139" t="str">
        <f>IF($C70="","",IF(VLOOKUP($C70,'Test Sample Data'!$C$291:$M$386,3,FALSE)=0,"",VLOOKUP($C70,'Test Sample Data'!$C$291:$M$386,3,FALSE)))</f>
        <v/>
      </c>
      <c r="F70" s="139" t="str">
        <f>IF($C70="","",IF(VLOOKUP($C70,'Test Sample Data'!$C$291:$M$386,4,FALSE)=0,"",VLOOKUP($C70,'Test Sample Data'!$C$291:$M$386,4,FALSE)))</f>
        <v/>
      </c>
      <c r="G70" s="139" t="str">
        <f>IF($C70="","",IF(VLOOKUP($C70,'Test Sample Data'!$C$291:$M$386,5,FALSE)=0,"",VLOOKUP($C70,'Test Sample Data'!$C$291:$M$386,5,FALSE)))</f>
        <v/>
      </c>
      <c r="H70" s="139" t="str">
        <f>IF($C70="","",IF(VLOOKUP($C70,'Test Sample Data'!$C$291:$M$386,6,FALSE)=0,"",VLOOKUP($C70,'Test Sample Data'!$C$291:$M$386,6,FALSE)))</f>
        <v/>
      </c>
      <c r="I70" s="139" t="str">
        <f>IF($C70="","",IF(VLOOKUP($C70,'Test Sample Data'!$C$291:$M$386,7,FALSE)=0,"",VLOOKUP($C70,'Test Sample Data'!$C$291:$M$386,7,FALSE)))</f>
        <v/>
      </c>
      <c r="J70" s="139" t="str">
        <f>IF($C70="","",IF(VLOOKUP($C70,'Test Sample Data'!$C$291:$M$386,8,FALSE)=0,"",VLOOKUP($C70,'Test Sample Data'!$C$291:$M$386,8,FALSE)))</f>
        <v/>
      </c>
      <c r="K70" s="139" t="str">
        <f>IF($C70="","",IF(VLOOKUP($C70,'Test Sample Data'!$C$291:$M$386,9,FALSE)=0,"",VLOOKUP($C70,'Test Sample Data'!$C$291:$M$386,9,FALSE)))</f>
        <v/>
      </c>
      <c r="L70" s="139" t="str">
        <f>IF($C70="","",IF(VLOOKUP($C70,'Test Sample Data'!$C$291:$M$386,10,FALSE)=0,"",VLOOKUP($C70,'Test Sample Data'!$C$291:$M$386,10,FALSE)))</f>
        <v/>
      </c>
      <c r="M70" s="139" t="str">
        <f>IF($C70="","",IF(VLOOKUP($C70,'Test Sample Data'!$C$291:$M$386,11,FALSE)=0,"",VLOOKUP($C70,'Test Sample Data'!$C$291:$M$386,11,FALSE)))</f>
        <v/>
      </c>
      <c r="N70" s="151" t="str">
        <f t="shared" si="14"/>
        <v>HQP009026</v>
      </c>
      <c r="O70" s="30" t="str">
        <f>IF('Choose Housekeeping Genes'!C70=0,"",'Choose Housekeeping Genes'!C70)</f>
        <v>H07</v>
      </c>
      <c r="P70" s="139" t="str">
        <f>IF($C70="","",IF(VLOOKUP($C70,'Control Sample Data'!$C$291:$M$386,2,FALSE)=0,"",VLOOKUP($C70,'Control Sample Data'!$C$291:$M$386,2,FALSE)))</f>
        <v/>
      </c>
      <c r="Q70" s="139" t="str">
        <f>IF($C70="","",IF(VLOOKUP($C70,'Control Sample Data'!$C$291:$M$386,3,FALSE)=0,"",VLOOKUP($C70,'Control Sample Data'!$C$291:$M$386,3,FALSE)))</f>
        <v/>
      </c>
      <c r="R70" s="139" t="str">
        <f>IF($C70="","",IF(VLOOKUP($C70,'Control Sample Data'!$C$291:$M$386,4,FALSE)=0,"",VLOOKUP($C70,'Control Sample Data'!$C$291:$M$386,4,FALSE)))</f>
        <v/>
      </c>
      <c r="S70" s="139" t="str">
        <f>IF($C70="","",IF(VLOOKUP($C70,'Control Sample Data'!$C$291:$M$386,5,FALSE)=0,"",VLOOKUP($C70,'Control Sample Data'!$C$291:$M$386,5,FALSE)))</f>
        <v/>
      </c>
      <c r="T70" s="139" t="str">
        <f>IF($C70="","",IF(VLOOKUP($C70,'Control Sample Data'!$C$291:$M$386,6,FALSE)=0,"",VLOOKUP($C70,'Control Sample Data'!$C$291:$M$386,6,FALSE)))</f>
        <v/>
      </c>
      <c r="U70" s="139" t="str">
        <f>IF($C70="","",IF(VLOOKUP($C70,'Control Sample Data'!$C$291:$M$386,7,FALSE)=0,"",VLOOKUP($C70,'Control Sample Data'!$C$291:$M$386,7,FALSE)))</f>
        <v/>
      </c>
      <c r="V70" s="139" t="str">
        <f>IF($C70="","",IF(VLOOKUP($C70,'Control Sample Data'!$C$291:$M$386,8,FALSE)=0,"",VLOOKUP($C70,'Control Sample Data'!$C$291:$M$386,8,FALSE)))</f>
        <v/>
      </c>
      <c r="W70" s="139" t="str">
        <f>IF($C70="","",IF(VLOOKUP($C70,'Control Sample Data'!$C$291:$M$386,9,FALSE)=0,"",VLOOKUP($C70,'Control Sample Data'!$C$291:$M$386,9,FALSE)))</f>
        <v/>
      </c>
      <c r="X70" s="139" t="str">
        <f>IF($C70="","",IF(VLOOKUP($C70,'Control Sample Data'!$C$291:$M$386,10,FALSE)=0,"",VLOOKUP($C70,'Control Sample Data'!$C$291:$M$386,10,FALSE)))</f>
        <v/>
      </c>
      <c r="Y70" s="139" t="str">
        <f>IF($C70="","",IF(VLOOKUP($C70,'Control Sample Data'!$C$291:$M$386,11,FALSE)=0,"",VLOOKUP($C70,'Control Sample Data'!$C$291:$M$386,11,FALSE)))</f>
        <v/>
      </c>
    </row>
    <row r="71" spans="1:25" ht="15" customHeight="1">
      <c r="A71" s="136"/>
      <c r="B71" s="145" t="str">
        <f t="shared" si="13"/>
        <v>HQP054253</v>
      </c>
      <c r="C71" s="148" t="str">
        <f>IF('Choose Housekeeping Genes'!C8=0,"",'Choose Housekeeping Genes'!C8)</f>
        <v>H08</v>
      </c>
      <c r="D71" s="139" t="str">
        <f>IF($C71="","",IF(VLOOKUP($C71,'Test Sample Data'!$C$291:$M$386,2,FALSE)=0,"",VLOOKUP($C71,'Test Sample Data'!$C$291:$M$386,2,FALSE)))</f>
        <v/>
      </c>
      <c r="E71" s="139" t="str">
        <f>IF($C71="","",IF(VLOOKUP($C71,'Test Sample Data'!$C$291:$M$386,3,FALSE)=0,"",VLOOKUP($C71,'Test Sample Data'!$C$291:$M$386,3,FALSE)))</f>
        <v/>
      </c>
      <c r="F71" s="139" t="str">
        <f>IF($C71="","",IF(VLOOKUP($C71,'Test Sample Data'!$C$291:$M$386,4,FALSE)=0,"",VLOOKUP($C71,'Test Sample Data'!$C$291:$M$386,4,FALSE)))</f>
        <v/>
      </c>
      <c r="G71" s="139" t="str">
        <f>IF($C71="","",IF(VLOOKUP($C71,'Test Sample Data'!$C$291:$M$386,5,FALSE)=0,"",VLOOKUP($C71,'Test Sample Data'!$C$291:$M$386,5,FALSE)))</f>
        <v/>
      </c>
      <c r="H71" s="139" t="str">
        <f>IF($C71="","",IF(VLOOKUP($C71,'Test Sample Data'!$C$291:$M$386,6,FALSE)=0,"",VLOOKUP($C71,'Test Sample Data'!$C$291:$M$386,6,FALSE)))</f>
        <v/>
      </c>
      <c r="I71" s="139" t="str">
        <f>IF($C71="","",IF(VLOOKUP($C71,'Test Sample Data'!$C$291:$M$386,7,FALSE)=0,"",VLOOKUP($C71,'Test Sample Data'!$C$291:$M$386,7,FALSE)))</f>
        <v/>
      </c>
      <c r="J71" s="139" t="str">
        <f>IF($C71="","",IF(VLOOKUP($C71,'Test Sample Data'!$C$291:$M$386,8,FALSE)=0,"",VLOOKUP($C71,'Test Sample Data'!$C$291:$M$386,8,FALSE)))</f>
        <v/>
      </c>
      <c r="K71" s="139" t="str">
        <f>IF($C71="","",IF(VLOOKUP($C71,'Test Sample Data'!$C$291:$M$386,9,FALSE)=0,"",VLOOKUP($C71,'Test Sample Data'!$C$291:$M$386,9,FALSE)))</f>
        <v/>
      </c>
      <c r="L71" s="139" t="str">
        <f>IF($C71="","",IF(VLOOKUP($C71,'Test Sample Data'!$C$291:$M$386,10,FALSE)=0,"",VLOOKUP($C71,'Test Sample Data'!$C$291:$M$386,10,FALSE)))</f>
        <v/>
      </c>
      <c r="M71" s="139" t="str">
        <f>IF($C71="","",IF(VLOOKUP($C71,'Test Sample Data'!$C$291:$M$386,11,FALSE)=0,"",VLOOKUP($C71,'Test Sample Data'!$C$291:$M$386,11,FALSE)))</f>
        <v/>
      </c>
      <c r="N71" s="151" t="str">
        <f t="shared" si="14"/>
        <v>HQP054253</v>
      </c>
      <c r="O71" s="30" t="str">
        <f>IF('Choose Housekeeping Genes'!C71=0,"",'Choose Housekeeping Genes'!C71)</f>
        <v>H08</v>
      </c>
      <c r="P71" s="139" t="str">
        <f>IF($C71="","",IF(VLOOKUP($C71,'Control Sample Data'!$C$291:$M$386,2,FALSE)=0,"",VLOOKUP($C71,'Control Sample Data'!$C$291:$M$386,2,FALSE)))</f>
        <v/>
      </c>
      <c r="Q71" s="139" t="str">
        <f>IF($C71="","",IF(VLOOKUP($C71,'Control Sample Data'!$C$291:$M$386,3,FALSE)=0,"",VLOOKUP($C71,'Control Sample Data'!$C$291:$M$386,3,FALSE)))</f>
        <v/>
      </c>
      <c r="R71" s="139" t="str">
        <f>IF($C71="","",IF(VLOOKUP($C71,'Control Sample Data'!$C$291:$M$386,4,FALSE)=0,"",VLOOKUP($C71,'Control Sample Data'!$C$291:$M$386,4,FALSE)))</f>
        <v/>
      </c>
      <c r="S71" s="139" t="str">
        <f>IF($C71="","",IF(VLOOKUP($C71,'Control Sample Data'!$C$291:$M$386,5,FALSE)=0,"",VLOOKUP($C71,'Control Sample Data'!$C$291:$M$386,5,FALSE)))</f>
        <v/>
      </c>
      <c r="T71" s="139" t="str">
        <f>IF($C71="","",IF(VLOOKUP($C71,'Control Sample Data'!$C$291:$M$386,6,FALSE)=0,"",VLOOKUP($C71,'Control Sample Data'!$C$291:$M$386,6,FALSE)))</f>
        <v/>
      </c>
      <c r="U71" s="139" t="str">
        <f>IF($C71="","",IF(VLOOKUP($C71,'Control Sample Data'!$C$291:$M$386,7,FALSE)=0,"",VLOOKUP($C71,'Control Sample Data'!$C$291:$M$386,7,FALSE)))</f>
        <v/>
      </c>
      <c r="V71" s="139" t="str">
        <f>IF($C71="","",IF(VLOOKUP($C71,'Control Sample Data'!$C$291:$M$386,8,FALSE)=0,"",VLOOKUP($C71,'Control Sample Data'!$C$291:$M$386,8,FALSE)))</f>
        <v/>
      </c>
      <c r="W71" s="139" t="str">
        <f>IF($C71="","",IF(VLOOKUP($C71,'Control Sample Data'!$C$291:$M$386,9,FALSE)=0,"",VLOOKUP($C71,'Control Sample Data'!$C$291:$M$386,9,FALSE)))</f>
        <v/>
      </c>
      <c r="X71" s="139" t="str">
        <f>IF($C71="","",IF(VLOOKUP($C71,'Control Sample Data'!$C$291:$M$386,10,FALSE)=0,"",VLOOKUP($C71,'Control Sample Data'!$C$291:$M$386,10,FALSE)))</f>
        <v/>
      </c>
      <c r="Y71" s="139" t="str">
        <f>IF($C71="","",IF(VLOOKUP($C71,'Control Sample Data'!$C$291:$M$386,11,FALSE)=0,"",VLOOKUP($C71,'Control Sample Data'!$C$291:$M$386,11,FALSE)))</f>
        <v/>
      </c>
    </row>
    <row r="72" spans="1:25" ht="15" customHeight="1">
      <c r="A72" s="136"/>
      <c r="B72" s="145" t="str">
        <f t="shared" si="13"/>
        <v/>
      </c>
      <c r="C72" s="148" t="str">
        <f>IF('Choose Housekeeping Genes'!C9=0,"",'Choose Housekeeping Genes'!C9)</f>
        <v/>
      </c>
      <c r="D72" s="139" t="str">
        <f>IF($C72="","",IF(VLOOKUP($C72,'Test Sample Data'!$C$291:$M$386,2,FALSE)=0,"",VLOOKUP($C72,'Test Sample Data'!$C$291:$M$386,2,FALSE)))</f>
        <v/>
      </c>
      <c r="E72" s="139" t="str">
        <f>IF($C72="","",IF(VLOOKUP($C72,'Test Sample Data'!$C$291:$M$386,3,FALSE)=0,"",VLOOKUP($C72,'Test Sample Data'!$C$291:$M$386,3,FALSE)))</f>
        <v/>
      </c>
      <c r="F72" s="139" t="str">
        <f>IF($C72="","",IF(VLOOKUP($C72,'Test Sample Data'!$C$291:$M$386,4,FALSE)=0,"",VLOOKUP($C72,'Test Sample Data'!$C$291:$M$386,4,FALSE)))</f>
        <v/>
      </c>
      <c r="G72" s="139" t="str">
        <f>IF($C72="","",IF(VLOOKUP($C72,'Test Sample Data'!$C$291:$M$386,5,FALSE)=0,"",VLOOKUP($C72,'Test Sample Data'!$C$291:$M$386,5,FALSE)))</f>
        <v/>
      </c>
      <c r="H72" s="139" t="str">
        <f>IF($C72="","",IF(VLOOKUP($C72,'Test Sample Data'!$C$291:$M$386,6,FALSE)=0,"",VLOOKUP($C72,'Test Sample Data'!$C$291:$M$386,6,FALSE)))</f>
        <v/>
      </c>
      <c r="I72" s="139" t="str">
        <f>IF($C72="","",IF(VLOOKUP($C72,'Test Sample Data'!$C$291:$M$386,7,FALSE)=0,"",VLOOKUP($C72,'Test Sample Data'!$C$291:$M$386,7,FALSE)))</f>
        <v/>
      </c>
      <c r="J72" s="139" t="str">
        <f>IF($C72="","",IF(VLOOKUP($C72,'Test Sample Data'!$C$291:$M$386,8,FALSE)=0,"",VLOOKUP($C72,'Test Sample Data'!$C$291:$M$386,8,FALSE)))</f>
        <v/>
      </c>
      <c r="K72" s="139" t="str">
        <f>IF($C72="","",IF(VLOOKUP($C72,'Test Sample Data'!$C$291:$M$386,9,FALSE)=0,"",VLOOKUP($C72,'Test Sample Data'!$C$291:$M$386,9,FALSE)))</f>
        <v/>
      </c>
      <c r="L72" s="139" t="str">
        <f>IF($C72="","",IF(VLOOKUP($C72,'Test Sample Data'!$C$291:$M$386,10,FALSE)=0,"",VLOOKUP($C72,'Test Sample Data'!$C$291:$M$386,10,FALSE)))</f>
        <v/>
      </c>
      <c r="M72" s="139" t="str">
        <f>IF($C72="","",IF(VLOOKUP($C72,'Test Sample Data'!$C$291:$M$386,11,FALSE)=0,"",VLOOKUP($C72,'Test Sample Data'!$C$291:$M$386,11,FALSE)))</f>
        <v/>
      </c>
      <c r="N72" s="151" t="str">
        <f t="shared" si="14"/>
        <v/>
      </c>
      <c r="O72" s="30" t="str">
        <f>IF('Choose Housekeeping Genes'!C72=0,"",'Choose Housekeeping Genes'!C72)</f>
        <v/>
      </c>
      <c r="P72" s="139" t="str">
        <f>IF($C72="","",IF(VLOOKUP($C72,'Control Sample Data'!$C$291:$M$386,2,FALSE)=0,"",VLOOKUP($C72,'Control Sample Data'!$C$291:$M$386,2,FALSE)))</f>
        <v/>
      </c>
      <c r="Q72" s="139" t="str">
        <f>IF($C72="","",IF(VLOOKUP($C72,'Control Sample Data'!$C$291:$M$386,3,FALSE)=0,"",VLOOKUP($C72,'Control Sample Data'!$C$291:$M$386,3,FALSE)))</f>
        <v/>
      </c>
      <c r="R72" s="139" t="str">
        <f>IF($C72="","",IF(VLOOKUP($C72,'Control Sample Data'!$C$291:$M$386,4,FALSE)=0,"",VLOOKUP($C72,'Control Sample Data'!$C$291:$M$386,4,FALSE)))</f>
        <v/>
      </c>
      <c r="S72" s="139" t="str">
        <f>IF($C72="","",IF(VLOOKUP($C72,'Control Sample Data'!$C$291:$M$386,5,FALSE)=0,"",VLOOKUP($C72,'Control Sample Data'!$C$291:$M$386,5,FALSE)))</f>
        <v/>
      </c>
      <c r="T72" s="139" t="str">
        <f>IF($C72="","",IF(VLOOKUP($C72,'Control Sample Data'!$C$291:$M$386,6,FALSE)=0,"",VLOOKUP($C72,'Control Sample Data'!$C$291:$M$386,6,FALSE)))</f>
        <v/>
      </c>
      <c r="U72" s="139" t="str">
        <f>IF($C72="","",IF(VLOOKUP($C72,'Control Sample Data'!$C$291:$M$386,7,FALSE)=0,"",VLOOKUP($C72,'Control Sample Data'!$C$291:$M$386,7,FALSE)))</f>
        <v/>
      </c>
      <c r="V72" s="139" t="str">
        <f>IF($C72="","",IF(VLOOKUP($C72,'Control Sample Data'!$C$291:$M$386,8,FALSE)=0,"",VLOOKUP($C72,'Control Sample Data'!$C$291:$M$386,8,FALSE)))</f>
        <v/>
      </c>
      <c r="W72" s="139" t="str">
        <f>IF($C72="","",IF(VLOOKUP($C72,'Control Sample Data'!$C$291:$M$386,9,FALSE)=0,"",VLOOKUP($C72,'Control Sample Data'!$C$291:$M$386,9,FALSE)))</f>
        <v/>
      </c>
      <c r="X72" s="139" t="str">
        <f>IF($C72="","",IF(VLOOKUP($C72,'Control Sample Data'!$C$291:$M$386,10,FALSE)=0,"",VLOOKUP($C72,'Control Sample Data'!$C$291:$M$386,10,FALSE)))</f>
        <v/>
      </c>
      <c r="Y72" s="139" t="str">
        <f>IF($C72="","",IF(VLOOKUP($C72,'Control Sample Data'!$C$291:$M$386,11,FALSE)=0,"",VLOOKUP($C72,'Control Sample Data'!$C$291:$M$386,11,FALSE)))</f>
        <v/>
      </c>
    </row>
    <row r="73" spans="1:25" ht="15" customHeight="1">
      <c r="A73" s="136"/>
      <c r="B73" s="145" t="str">
        <f t="shared" si="13"/>
        <v/>
      </c>
      <c r="C73" s="148" t="str">
        <f>IF('Choose Housekeeping Genes'!C10=0,"",'Choose Housekeeping Genes'!C10)</f>
        <v/>
      </c>
      <c r="D73" s="139" t="str">
        <f>IF($C73="","",IF(VLOOKUP($C73,'Test Sample Data'!$C$291:$M$386,2,FALSE)=0,"",VLOOKUP($C73,'Test Sample Data'!$C$291:$M$386,2,FALSE)))</f>
        <v/>
      </c>
      <c r="E73" s="139" t="str">
        <f>IF($C73="","",IF(VLOOKUP($C73,'Test Sample Data'!$C$291:$M$386,3,FALSE)=0,"",VLOOKUP($C73,'Test Sample Data'!$C$291:$M$386,3,FALSE)))</f>
        <v/>
      </c>
      <c r="F73" s="139" t="str">
        <f>IF($C73="","",IF(VLOOKUP($C73,'Test Sample Data'!$C$291:$M$386,4,FALSE)=0,"",VLOOKUP($C73,'Test Sample Data'!$C$291:$M$386,4,FALSE)))</f>
        <v/>
      </c>
      <c r="G73" s="139" t="str">
        <f>IF($C73="","",IF(VLOOKUP($C73,'Test Sample Data'!$C$291:$M$386,5,FALSE)=0,"",VLOOKUP($C73,'Test Sample Data'!$C$291:$M$386,5,FALSE)))</f>
        <v/>
      </c>
      <c r="H73" s="139" t="str">
        <f>IF($C73="","",IF(VLOOKUP($C73,'Test Sample Data'!$C$291:$M$386,6,FALSE)=0,"",VLOOKUP($C73,'Test Sample Data'!$C$291:$M$386,6,FALSE)))</f>
        <v/>
      </c>
      <c r="I73" s="139" t="str">
        <f>IF($C73="","",IF(VLOOKUP($C73,'Test Sample Data'!$C$291:$M$386,7,FALSE)=0,"",VLOOKUP($C73,'Test Sample Data'!$C$291:$M$386,7,FALSE)))</f>
        <v/>
      </c>
      <c r="J73" s="139" t="str">
        <f>IF($C73="","",IF(VLOOKUP($C73,'Test Sample Data'!$C$291:$M$386,8,FALSE)=0,"",VLOOKUP($C73,'Test Sample Data'!$C$291:$M$386,8,FALSE)))</f>
        <v/>
      </c>
      <c r="K73" s="139" t="str">
        <f>IF($C73="","",IF(VLOOKUP($C73,'Test Sample Data'!$C$291:$M$386,9,FALSE)=0,"",VLOOKUP($C73,'Test Sample Data'!$C$291:$M$386,9,FALSE)))</f>
        <v/>
      </c>
      <c r="L73" s="139" t="str">
        <f>IF($C73="","",IF(VLOOKUP($C73,'Test Sample Data'!$C$291:$M$386,10,FALSE)=0,"",VLOOKUP($C73,'Test Sample Data'!$C$291:$M$386,10,FALSE)))</f>
        <v/>
      </c>
      <c r="M73" s="139" t="str">
        <f>IF($C73="","",IF(VLOOKUP($C73,'Test Sample Data'!$C$291:$M$386,11,FALSE)=0,"",VLOOKUP($C73,'Test Sample Data'!$C$291:$M$386,11,FALSE)))</f>
        <v/>
      </c>
      <c r="N73" s="151" t="str">
        <f t="shared" si="14"/>
        <v/>
      </c>
      <c r="O73" s="30" t="str">
        <f>IF('Choose Housekeeping Genes'!C73=0,"",'Choose Housekeeping Genes'!C73)</f>
        <v/>
      </c>
      <c r="P73" s="139" t="str">
        <f>IF($C73="","",IF(VLOOKUP($C73,'Control Sample Data'!$C$291:$M$386,2,FALSE)=0,"",VLOOKUP($C73,'Control Sample Data'!$C$291:$M$386,2,FALSE)))</f>
        <v/>
      </c>
      <c r="Q73" s="139" t="str">
        <f>IF($C73="","",IF(VLOOKUP($C73,'Control Sample Data'!$C$291:$M$386,3,FALSE)=0,"",VLOOKUP($C73,'Control Sample Data'!$C$291:$M$386,3,FALSE)))</f>
        <v/>
      </c>
      <c r="R73" s="139" t="str">
        <f>IF($C73="","",IF(VLOOKUP($C73,'Control Sample Data'!$C$291:$M$386,4,FALSE)=0,"",VLOOKUP($C73,'Control Sample Data'!$C$291:$M$386,4,FALSE)))</f>
        <v/>
      </c>
      <c r="S73" s="139" t="str">
        <f>IF($C73="","",IF(VLOOKUP($C73,'Control Sample Data'!$C$291:$M$386,5,FALSE)=0,"",VLOOKUP($C73,'Control Sample Data'!$C$291:$M$386,5,FALSE)))</f>
        <v/>
      </c>
      <c r="T73" s="139" t="str">
        <f>IF($C73="","",IF(VLOOKUP($C73,'Control Sample Data'!$C$291:$M$386,6,FALSE)=0,"",VLOOKUP($C73,'Control Sample Data'!$C$291:$M$386,6,FALSE)))</f>
        <v/>
      </c>
      <c r="U73" s="139" t="str">
        <f>IF($C73="","",IF(VLOOKUP($C73,'Control Sample Data'!$C$291:$M$386,7,FALSE)=0,"",VLOOKUP($C73,'Control Sample Data'!$C$291:$M$386,7,FALSE)))</f>
        <v/>
      </c>
      <c r="V73" s="139" t="str">
        <f>IF($C73="","",IF(VLOOKUP($C73,'Control Sample Data'!$C$291:$M$386,8,FALSE)=0,"",VLOOKUP($C73,'Control Sample Data'!$C$291:$M$386,8,FALSE)))</f>
        <v/>
      </c>
      <c r="W73" s="139" t="str">
        <f>IF($C73="","",IF(VLOOKUP($C73,'Control Sample Data'!$C$291:$M$386,9,FALSE)=0,"",VLOOKUP($C73,'Control Sample Data'!$C$291:$M$386,9,FALSE)))</f>
        <v/>
      </c>
      <c r="X73" s="139" t="str">
        <f>IF($C73="","",IF(VLOOKUP($C73,'Control Sample Data'!$C$291:$M$386,10,FALSE)=0,"",VLOOKUP($C73,'Control Sample Data'!$C$291:$M$386,10,FALSE)))</f>
        <v/>
      </c>
      <c r="Y73" s="139" t="str">
        <f>IF($C73="","",IF(VLOOKUP($C73,'Control Sample Data'!$C$291:$M$386,11,FALSE)=0,"",VLOOKUP($C73,'Control Sample Data'!$C$291:$M$386,11,FALSE)))</f>
        <v/>
      </c>
    </row>
    <row r="74" spans="1:25" ht="15" customHeight="1">
      <c r="A74" s="136"/>
      <c r="B74" s="145" t="str">
        <f t="shared" si="13"/>
        <v/>
      </c>
      <c r="C74" s="148" t="str">
        <f>IF('Choose Housekeeping Genes'!C11=0,"",'Choose Housekeeping Genes'!C11)</f>
        <v/>
      </c>
      <c r="D74" s="139" t="str">
        <f>IF($C74="","",IF(VLOOKUP($C74,'Test Sample Data'!$C$291:$M$386,2,FALSE)=0,"",VLOOKUP($C74,'Test Sample Data'!$C$291:$M$386,2,FALSE)))</f>
        <v/>
      </c>
      <c r="E74" s="139" t="str">
        <f>IF($C74="","",IF(VLOOKUP($C74,'Test Sample Data'!$C$291:$M$386,3,FALSE)=0,"",VLOOKUP($C74,'Test Sample Data'!$C$291:$M$386,3,FALSE)))</f>
        <v/>
      </c>
      <c r="F74" s="139" t="str">
        <f>IF($C74="","",IF(VLOOKUP($C74,'Test Sample Data'!$C$291:$M$386,4,FALSE)=0,"",VLOOKUP($C74,'Test Sample Data'!$C$291:$M$386,4,FALSE)))</f>
        <v/>
      </c>
      <c r="G74" s="139" t="str">
        <f>IF($C74="","",IF(VLOOKUP($C74,'Test Sample Data'!$C$291:$M$386,5,FALSE)=0,"",VLOOKUP($C74,'Test Sample Data'!$C$291:$M$386,5,FALSE)))</f>
        <v/>
      </c>
      <c r="H74" s="139" t="str">
        <f>IF($C74="","",IF(VLOOKUP($C74,'Test Sample Data'!$C$291:$M$386,6,FALSE)=0,"",VLOOKUP($C74,'Test Sample Data'!$C$291:$M$386,6,FALSE)))</f>
        <v/>
      </c>
      <c r="I74" s="139" t="str">
        <f>IF($C74="","",IF(VLOOKUP($C74,'Test Sample Data'!$C$291:$M$386,7,FALSE)=0,"",VLOOKUP($C74,'Test Sample Data'!$C$291:$M$386,7,FALSE)))</f>
        <v/>
      </c>
      <c r="J74" s="139" t="str">
        <f>IF($C74="","",IF(VLOOKUP($C74,'Test Sample Data'!$C$291:$M$386,8,FALSE)=0,"",VLOOKUP($C74,'Test Sample Data'!$C$291:$M$386,8,FALSE)))</f>
        <v/>
      </c>
      <c r="K74" s="139" t="str">
        <f>IF($C74="","",IF(VLOOKUP($C74,'Test Sample Data'!$C$291:$M$386,9,FALSE)=0,"",VLOOKUP($C74,'Test Sample Data'!$C$291:$M$386,9,FALSE)))</f>
        <v/>
      </c>
      <c r="L74" s="139" t="str">
        <f>IF($C74="","",IF(VLOOKUP($C74,'Test Sample Data'!$C$291:$M$386,10,FALSE)=0,"",VLOOKUP($C74,'Test Sample Data'!$C$291:$M$386,10,FALSE)))</f>
        <v/>
      </c>
      <c r="M74" s="139" t="str">
        <f>IF($C74="","",IF(VLOOKUP($C74,'Test Sample Data'!$C$291:$M$386,11,FALSE)=0,"",VLOOKUP($C74,'Test Sample Data'!$C$291:$M$386,11,FALSE)))</f>
        <v/>
      </c>
      <c r="N74" s="151" t="str">
        <f t="shared" si="14"/>
        <v/>
      </c>
      <c r="O74" s="30" t="str">
        <f>IF('Choose Housekeeping Genes'!C74=0,"",'Choose Housekeeping Genes'!C74)</f>
        <v/>
      </c>
      <c r="P74" s="139" t="str">
        <f>IF($C74="","",IF(VLOOKUP($C74,'Control Sample Data'!$C$291:$M$386,2,FALSE)=0,"",VLOOKUP($C74,'Control Sample Data'!$C$291:$M$386,2,FALSE)))</f>
        <v/>
      </c>
      <c r="Q74" s="139" t="str">
        <f>IF($C74="","",IF(VLOOKUP($C74,'Control Sample Data'!$C$291:$M$386,3,FALSE)=0,"",VLOOKUP($C74,'Control Sample Data'!$C$291:$M$386,3,FALSE)))</f>
        <v/>
      </c>
      <c r="R74" s="139" t="str">
        <f>IF($C74="","",IF(VLOOKUP($C74,'Control Sample Data'!$C$291:$M$386,4,FALSE)=0,"",VLOOKUP($C74,'Control Sample Data'!$C$291:$M$386,4,FALSE)))</f>
        <v/>
      </c>
      <c r="S74" s="139" t="str">
        <f>IF($C74="","",IF(VLOOKUP($C74,'Control Sample Data'!$C$291:$M$386,5,FALSE)=0,"",VLOOKUP($C74,'Control Sample Data'!$C$291:$M$386,5,FALSE)))</f>
        <v/>
      </c>
      <c r="T74" s="139" t="str">
        <f>IF($C74="","",IF(VLOOKUP($C74,'Control Sample Data'!$C$291:$M$386,6,FALSE)=0,"",VLOOKUP($C74,'Control Sample Data'!$C$291:$M$386,6,FALSE)))</f>
        <v/>
      </c>
      <c r="U74" s="139" t="str">
        <f>IF($C74="","",IF(VLOOKUP($C74,'Control Sample Data'!$C$291:$M$386,7,FALSE)=0,"",VLOOKUP($C74,'Control Sample Data'!$C$291:$M$386,7,FALSE)))</f>
        <v/>
      </c>
      <c r="V74" s="139" t="str">
        <f>IF($C74="","",IF(VLOOKUP($C74,'Control Sample Data'!$C$291:$M$386,8,FALSE)=0,"",VLOOKUP($C74,'Control Sample Data'!$C$291:$M$386,8,FALSE)))</f>
        <v/>
      </c>
      <c r="W74" s="139" t="str">
        <f>IF($C74="","",IF(VLOOKUP($C74,'Control Sample Data'!$C$291:$M$386,9,FALSE)=0,"",VLOOKUP($C74,'Control Sample Data'!$C$291:$M$386,9,FALSE)))</f>
        <v/>
      </c>
      <c r="X74" s="139" t="str">
        <f>IF($C74="","",IF(VLOOKUP($C74,'Control Sample Data'!$C$291:$M$386,10,FALSE)=0,"",VLOOKUP($C74,'Control Sample Data'!$C$291:$M$386,10,FALSE)))</f>
        <v/>
      </c>
      <c r="Y74" s="139" t="str">
        <f>IF($C74="","",IF(VLOOKUP($C74,'Control Sample Data'!$C$291:$M$386,11,FALSE)=0,"",VLOOKUP($C74,'Control Sample Data'!$C$291:$M$386,11,FALSE)))</f>
        <v/>
      </c>
    </row>
    <row r="75" spans="1:25" ht="15" customHeight="1">
      <c r="A75" s="136"/>
      <c r="B75" s="145" t="str">
        <f t="shared" si="13"/>
        <v/>
      </c>
      <c r="C75" s="148" t="str">
        <f>IF('Choose Housekeeping Genes'!C12=0,"",'Choose Housekeeping Genes'!C12)</f>
        <v/>
      </c>
      <c r="D75" s="139" t="str">
        <f>IF($C75="","",IF(VLOOKUP($C75,'Test Sample Data'!$C$291:$M$386,2,FALSE)=0,"",VLOOKUP($C75,'Test Sample Data'!$C$291:$M$386,2,FALSE)))</f>
        <v/>
      </c>
      <c r="E75" s="139" t="str">
        <f>IF($C75="","",IF(VLOOKUP($C75,'Test Sample Data'!$C$291:$M$386,3,FALSE)=0,"",VLOOKUP($C75,'Test Sample Data'!$C$291:$M$386,3,FALSE)))</f>
        <v/>
      </c>
      <c r="F75" s="139" t="str">
        <f>IF($C75="","",IF(VLOOKUP($C75,'Test Sample Data'!$C$291:$M$386,4,FALSE)=0,"",VLOOKUP($C75,'Test Sample Data'!$C$291:$M$386,4,FALSE)))</f>
        <v/>
      </c>
      <c r="G75" s="139" t="str">
        <f>IF($C75="","",IF(VLOOKUP($C75,'Test Sample Data'!$C$291:$M$386,5,FALSE)=0,"",VLOOKUP($C75,'Test Sample Data'!$C$291:$M$386,5,FALSE)))</f>
        <v/>
      </c>
      <c r="H75" s="139" t="str">
        <f>IF($C75="","",IF(VLOOKUP($C75,'Test Sample Data'!$C$291:$M$386,6,FALSE)=0,"",VLOOKUP($C75,'Test Sample Data'!$C$291:$M$386,6,FALSE)))</f>
        <v/>
      </c>
      <c r="I75" s="139" t="str">
        <f>IF($C75="","",IF(VLOOKUP($C75,'Test Sample Data'!$C$291:$M$386,7,FALSE)=0,"",VLOOKUP($C75,'Test Sample Data'!$C$291:$M$386,7,FALSE)))</f>
        <v/>
      </c>
      <c r="J75" s="139" t="str">
        <f>IF($C75="","",IF(VLOOKUP($C75,'Test Sample Data'!$C$291:$M$386,8,FALSE)=0,"",VLOOKUP($C75,'Test Sample Data'!$C$291:$M$386,8,FALSE)))</f>
        <v/>
      </c>
      <c r="K75" s="139" t="str">
        <f>IF($C75="","",IF(VLOOKUP($C75,'Test Sample Data'!$C$291:$M$386,9,FALSE)=0,"",VLOOKUP($C75,'Test Sample Data'!$C$291:$M$386,9,FALSE)))</f>
        <v/>
      </c>
      <c r="L75" s="139" t="str">
        <f>IF($C75="","",IF(VLOOKUP($C75,'Test Sample Data'!$C$291:$M$386,10,FALSE)=0,"",VLOOKUP($C75,'Test Sample Data'!$C$291:$M$386,10,FALSE)))</f>
        <v/>
      </c>
      <c r="M75" s="139" t="str">
        <f>IF($C75="","",IF(VLOOKUP($C75,'Test Sample Data'!$C$291:$M$386,11,FALSE)=0,"",VLOOKUP($C75,'Test Sample Data'!$C$291:$M$386,11,FALSE)))</f>
        <v/>
      </c>
      <c r="N75" s="151" t="str">
        <f t="shared" si="14"/>
        <v/>
      </c>
      <c r="O75" s="30" t="str">
        <f>IF('Choose Housekeeping Genes'!C75=0,"",'Choose Housekeeping Genes'!C75)</f>
        <v/>
      </c>
      <c r="P75" s="139" t="str">
        <f>IF($C75="","",IF(VLOOKUP($C75,'Control Sample Data'!$C$291:$M$386,2,FALSE)=0,"",VLOOKUP($C75,'Control Sample Data'!$C$291:$M$386,2,FALSE)))</f>
        <v/>
      </c>
      <c r="Q75" s="139" t="str">
        <f>IF($C75="","",IF(VLOOKUP($C75,'Control Sample Data'!$C$291:$M$386,3,FALSE)=0,"",VLOOKUP($C75,'Control Sample Data'!$C$291:$M$386,3,FALSE)))</f>
        <v/>
      </c>
      <c r="R75" s="139" t="str">
        <f>IF($C75="","",IF(VLOOKUP($C75,'Control Sample Data'!$C$291:$M$386,4,FALSE)=0,"",VLOOKUP($C75,'Control Sample Data'!$C$291:$M$386,4,FALSE)))</f>
        <v/>
      </c>
      <c r="S75" s="139" t="str">
        <f>IF($C75="","",IF(VLOOKUP($C75,'Control Sample Data'!$C$291:$M$386,5,FALSE)=0,"",VLOOKUP($C75,'Control Sample Data'!$C$291:$M$386,5,FALSE)))</f>
        <v/>
      </c>
      <c r="T75" s="139" t="str">
        <f>IF($C75="","",IF(VLOOKUP($C75,'Control Sample Data'!$C$291:$M$386,6,FALSE)=0,"",VLOOKUP($C75,'Control Sample Data'!$C$291:$M$386,6,FALSE)))</f>
        <v/>
      </c>
      <c r="U75" s="139" t="str">
        <f>IF($C75="","",IF(VLOOKUP($C75,'Control Sample Data'!$C$291:$M$386,7,FALSE)=0,"",VLOOKUP($C75,'Control Sample Data'!$C$291:$M$386,7,FALSE)))</f>
        <v/>
      </c>
      <c r="V75" s="139" t="str">
        <f>IF($C75="","",IF(VLOOKUP($C75,'Control Sample Data'!$C$291:$M$386,8,FALSE)=0,"",VLOOKUP($C75,'Control Sample Data'!$C$291:$M$386,8,FALSE)))</f>
        <v/>
      </c>
      <c r="W75" s="139" t="str">
        <f>IF($C75="","",IF(VLOOKUP($C75,'Control Sample Data'!$C$291:$M$386,9,FALSE)=0,"",VLOOKUP($C75,'Control Sample Data'!$C$291:$M$386,9,FALSE)))</f>
        <v/>
      </c>
      <c r="X75" s="139" t="str">
        <f>IF($C75="","",IF(VLOOKUP($C75,'Control Sample Data'!$C$291:$M$386,10,FALSE)=0,"",VLOOKUP($C75,'Control Sample Data'!$C$291:$M$386,10,FALSE)))</f>
        <v/>
      </c>
      <c r="Y75" s="139" t="str">
        <f>IF($C75="","",IF(VLOOKUP($C75,'Control Sample Data'!$C$291:$M$386,11,FALSE)=0,"",VLOOKUP($C75,'Control Sample Data'!$C$291:$M$386,11,FALSE)))</f>
        <v/>
      </c>
    </row>
    <row r="76" spans="1:25" ht="15" customHeight="1">
      <c r="A76" s="136"/>
      <c r="B76" s="145" t="str">
        <f t="shared" si="13"/>
        <v/>
      </c>
      <c r="C76" s="148" t="str">
        <f>IF('Choose Housekeeping Genes'!C13=0,"",'Choose Housekeeping Genes'!C13)</f>
        <v/>
      </c>
      <c r="D76" s="139" t="str">
        <f>IF($C76="","",IF(VLOOKUP($C76,'Test Sample Data'!$C$291:$M$386,2,FALSE)=0,"",VLOOKUP($C76,'Test Sample Data'!$C$291:$M$386,2,FALSE)))</f>
        <v/>
      </c>
      <c r="E76" s="139" t="str">
        <f>IF($C76="","",IF(VLOOKUP($C76,'Test Sample Data'!$C$291:$M$386,3,FALSE)=0,"",VLOOKUP($C76,'Test Sample Data'!$C$291:$M$386,3,FALSE)))</f>
        <v/>
      </c>
      <c r="F76" s="139" t="str">
        <f>IF($C76="","",IF(VLOOKUP($C76,'Test Sample Data'!$C$291:$M$386,4,FALSE)=0,"",VLOOKUP($C76,'Test Sample Data'!$C$291:$M$386,4,FALSE)))</f>
        <v/>
      </c>
      <c r="G76" s="139" t="str">
        <f>IF($C76="","",IF(VLOOKUP($C76,'Test Sample Data'!$C$291:$M$386,5,FALSE)=0,"",VLOOKUP($C76,'Test Sample Data'!$C$291:$M$386,5,FALSE)))</f>
        <v/>
      </c>
      <c r="H76" s="139" t="str">
        <f>IF($C76="","",IF(VLOOKUP($C76,'Test Sample Data'!$C$291:$M$386,6,FALSE)=0,"",VLOOKUP($C76,'Test Sample Data'!$C$291:$M$386,6,FALSE)))</f>
        <v/>
      </c>
      <c r="I76" s="139" t="str">
        <f>IF($C76="","",IF(VLOOKUP($C76,'Test Sample Data'!$C$291:$M$386,7,FALSE)=0,"",VLOOKUP($C76,'Test Sample Data'!$C$291:$M$386,7,FALSE)))</f>
        <v/>
      </c>
      <c r="J76" s="139" t="str">
        <f>IF($C76="","",IF(VLOOKUP($C76,'Test Sample Data'!$C$291:$M$386,8,FALSE)=0,"",VLOOKUP($C76,'Test Sample Data'!$C$291:$M$386,8,FALSE)))</f>
        <v/>
      </c>
      <c r="K76" s="139" t="str">
        <f>IF($C76="","",IF(VLOOKUP($C76,'Test Sample Data'!$C$291:$M$386,9,FALSE)=0,"",VLOOKUP($C76,'Test Sample Data'!$C$291:$M$386,9,FALSE)))</f>
        <v/>
      </c>
      <c r="L76" s="139" t="str">
        <f>IF($C76="","",IF(VLOOKUP($C76,'Test Sample Data'!$C$291:$M$386,10,FALSE)=0,"",VLOOKUP($C76,'Test Sample Data'!$C$291:$M$386,10,FALSE)))</f>
        <v/>
      </c>
      <c r="M76" s="139" t="str">
        <f>IF($C76="","",IF(VLOOKUP($C76,'Test Sample Data'!$C$291:$M$386,11,FALSE)=0,"",VLOOKUP($C76,'Test Sample Data'!$C$291:$M$386,11,FALSE)))</f>
        <v/>
      </c>
      <c r="N76" s="151" t="str">
        <f t="shared" si="14"/>
        <v/>
      </c>
      <c r="O76" s="30" t="str">
        <f>IF('Choose Housekeeping Genes'!C76=0,"",'Choose Housekeeping Genes'!C76)</f>
        <v/>
      </c>
      <c r="P76" s="139" t="str">
        <f>IF($C76="","",IF(VLOOKUP($C76,'Control Sample Data'!$C$291:$M$386,2,FALSE)=0,"",VLOOKUP($C76,'Control Sample Data'!$C$291:$M$386,2,FALSE)))</f>
        <v/>
      </c>
      <c r="Q76" s="139" t="str">
        <f>IF($C76="","",IF(VLOOKUP($C76,'Control Sample Data'!$C$291:$M$386,3,FALSE)=0,"",VLOOKUP($C76,'Control Sample Data'!$C$291:$M$386,3,FALSE)))</f>
        <v/>
      </c>
      <c r="R76" s="139" t="str">
        <f>IF($C76="","",IF(VLOOKUP($C76,'Control Sample Data'!$C$291:$M$386,4,FALSE)=0,"",VLOOKUP($C76,'Control Sample Data'!$C$291:$M$386,4,FALSE)))</f>
        <v/>
      </c>
      <c r="S76" s="139" t="str">
        <f>IF($C76="","",IF(VLOOKUP($C76,'Control Sample Data'!$C$291:$M$386,5,FALSE)=0,"",VLOOKUP($C76,'Control Sample Data'!$C$291:$M$386,5,FALSE)))</f>
        <v/>
      </c>
      <c r="T76" s="139" t="str">
        <f>IF($C76="","",IF(VLOOKUP($C76,'Control Sample Data'!$C$291:$M$386,6,FALSE)=0,"",VLOOKUP($C76,'Control Sample Data'!$C$291:$M$386,6,FALSE)))</f>
        <v/>
      </c>
      <c r="U76" s="139" t="str">
        <f>IF($C76="","",IF(VLOOKUP($C76,'Control Sample Data'!$C$291:$M$386,7,FALSE)=0,"",VLOOKUP($C76,'Control Sample Data'!$C$291:$M$386,7,FALSE)))</f>
        <v/>
      </c>
      <c r="V76" s="139" t="str">
        <f>IF($C76="","",IF(VLOOKUP($C76,'Control Sample Data'!$C$291:$M$386,8,FALSE)=0,"",VLOOKUP($C76,'Control Sample Data'!$C$291:$M$386,8,FALSE)))</f>
        <v/>
      </c>
      <c r="W76" s="139" t="str">
        <f>IF($C76="","",IF(VLOOKUP($C76,'Control Sample Data'!$C$291:$M$386,9,FALSE)=0,"",VLOOKUP($C76,'Control Sample Data'!$C$291:$M$386,9,FALSE)))</f>
        <v/>
      </c>
      <c r="X76" s="139" t="str">
        <f>IF($C76="","",IF(VLOOKUP($C76,'Control Sample Data'!$C$291:$M$386,10,FALSE)=0,"",VLOOKUP($C76,'Control Sample Data'!$C$291:$M$386,10,FALSE)))</f>
        <v/>
      </c>
      <c r="Y76" s="139" t="str">
        <f>IF($C76="","",IF(VLOOKUP($C76,'Control Sample Data'!$C$291:$M$386,11,FALSE)=0,"",VLOOKUP($C76,'Control Sample Data'!$C$291:$M$386,11,FALSE)))</f>
        <v/>
      </c>
    </row>
    <row r="77" spans="1:25" ht="15" customHeight="1">
      <c r="A77" s="136"/>
      <c r="B77" s="145" t="str">
        <f t="shared" si="13"/>
        <v/>
      </c>
      <c r="C77" s="148" t="str">
        <f>IF('Choose Housekeeping Genes'!C14=0,"",'Choose Housekeeping Genes'!C14)</f>
        <v/>
      </c>
      <c r="D77" s="139" t="str">
        <f>IF($C77="","",IF(VLOOKUP($C77,'Test Sample Data'!$C$291:$M$386,2,FALSE)=0,"",VLOOKUP($C77,'Test Sample Data'!$C$291:$M$386,2,FALSE)))</f>
        <v/>
      </c>
      <c r="E77" s="139" t="str">
        <f>IF($C77="","",IF(VLOOKUP($C77,'Test Sample Data'!$C$291:$M$386,3,FALSE)=0,"",VLOOKUP($C77,'Test Sample Data'!$C$291:$M$386,3,FALSE)))</f>
        <v/>
      </c>
      <c r="F77" s="139" t="str">
        <f>IF($C77="","",IF(VLOOKUP($C77,'Test Sample Data'!$C$291:$M$386,4,FALSE)=0,"",VLOOKUP($C77,'Test Sample Data'!$C$291:$M$386,4,FALSE)))</f>
        <v/>
      </c>
      <c r="G77" s="139" t="str">
        <f>IF($C77="","",IF(VLOOKUP($C77,'Test Sample Data'!$C$291:$M$386,5,FALSE)=0,"",VLOOKUP($C77,'Test Sample Data'!$C$291:$M$386,5,FALSE)))</f>
        <v/>
      </c>
      <c r="H77" s="139" t="str">
        <f>IF($C77="","",IF(VLOOKUP($C77,'Test Sample Data'!$C$291:$M$386,6,FALSE)=0,"",VLOOKUP($C77,'Test Sample Data'!$C$291:$M$386,6,FALSE)))</f>
        <v/>
      </c>
      <c r="I77" s="139" t="str">
        <f>IF($C77="","",IF(VLOOKUP($C77,'Test Sample Data'!$C$291:$M$386,7,FALSE)=0,"",VLOOKUP($C77,'Test Sample Data'!$C$291:$M$386,7,FALSE)))</f>
        <v/>
      </c>
      <c r="J77" s="139" t="str">
        <f>IF($C77="","",IF(VLOOKUP($C77,'Test Sample Data'!$C$291:$M$386,8,FALSE)=0,"",VLOOKUP($C77,'Test Sample Data'!$C$291:$M$386,8,FALSE)))</f>
        <v/>
      </c>
      <c r="K77" s="139" t="str">
        <f>IF($C77="","",IF(VLOOKUP($C77,'Test Sample Data'!$C$291:$M$386,9,FALSE)=0,"",VLOOKUP($C77,'Test Sample Data'!$C$291:$M$386,9,FALSE)))</f>
        <v/>
      </c>
      <c r="L77" s="139" t="str">
        <f>IF($C77="","",IF(VLOOKUP($C77,'Test Sample Data'!$C$291:$M$386,10,FALSE)=0,"",VLOOKUP($C77,'Test Sample Data'!$C$291:$M$386,10,FALSE)))</f>
        <v/>
      </c>
      <c r="M77" s="139" t="str">
        <f>IF($C77="","",IF(VLOOKUP($C77,'Test Sample Data'!$C$291:$M$386,11,FALSE)=0,"",VLOOKUP($C77,'Test Sample Data'!$C$291:$M$386,11,FALSE)))</f>
        <v/>
      </c>
      <c r="N77" s="151" t="str">
        <f t="shared" si="14"/>
        <v/>
      </c>
      <c r="O77" s="30" t="str">
        <f>IF('Choose Housekeeping Genes'!C77=0,"",'Choose Housekeeping Genes'!C77)</f>
        <v/>
      </c>
      <c r="P77" s="139" t="str">
        <f>IF($C77="","",IF(VLOOKUP($C77,'Control Sample Data'!$C$291:$M$386,2,FALSE)=0,"",VLOOKUP($C77,'Control Sample Data'!$C$291:$M$386,2,FALSE)))</f>
        <v/>
      </c>
      <c r="Q77" s="139" t="str">
        <f>IF($C77="","",IF(VLOOKUP($C77,'Control Sample Data'!$C$291:$M$386,3,FALSE)=0,"",VLOOKUP($C77,'Control Sample Data'!$C$291:$M$386,3,FALSE)))</f>
        <v/>
      </c>
      <c r="R77" s="139" t="str">
        <f>IF($C77="","",IF(VLOOKUP($C77,'Control Sample Data'!$C$291:$M$386,4,FALSE)=0,"",VLOOKUP($C77,'Control Sample Data'!$C$291:$M$386,4,FALSE)))</f>
        <v/>
      </c>
      <c r="S77" s="139" t="str">
        <f>IF($C77="","",IF(VLOOKUP($C77,'Control Sample Data'!$C$291:$M$386,5,FALSE)=0,"",VLOOKUP($C77,'Control Sample Data'!$C$291:$M$386,5,FALSE)))</f>
        <v/>
      </c>
      <c r="T77" s="139" t="str">
        <f>IF($C77="","",IF(VLOOKUP($C77,'Control Sample Data'!$C$291:$M$386,6,FALSE)=0,"",VLOOKUP($C77,'Control Sample Data'!$C$291:$M$386,6,FALSE)))</f>
        <v/>
      </c>
      <c r="U77" s="139" t="str">
        <f>IF($C77="","",IF(VLOOKUP($C77,'Control Sample Data'!$C$291:$M$386,7,FALSE)=0,"",VLOOKUP($C77,'Control Sample Data'!$C$291:$M$386,7,FALSE)))</f>
        <v/>
      </c>
      <c r="V77" s="139" t="str">
        <f>IF($C77="","",IF(VLOOKUP($C77,'Control Sample Data'!$C$291:$M$386,8,FALSE)=0,"",VLOOKUP($C77,'Control Sample Data'!$C$291:$M$386,8,FALSE)))</f>
        <v/>
      </c>
      <c r="W77" s="139" t="str">
        <f>IF($C77="","",IF(VLOOKUP($C77,'Control Sample Data'!$C$291:$M$386,9,FALSE)=0,"",VLOOKUP($C77,'Control Sample Data'!$C$291:$M$386,9,FALSE)))</f>
        <v/>
      </c>
      <c r="X77" s="139" t="str">
        <f>IF($C77="","",IF(VLOOKUP($C77,'Control Sample Data'!$C$291:$M$386,10,FALSE)=0,"",VLOOKUP($C77,'Control Sample Data'!$C$291:$M$386,10,FALSE)))</f>
        <v/>
      </c>
      <c r="Y77" s="139" t="str">
        <f>IF($C77="","",IF(VLOOKUP($C77,'Control Sample Data'!$C$291:$M$386,11,FALSE)=0,"",VLOOKUP($C77,'Control Sample Data'!$C$291:$M$386,11,FALSE)))</f>
        <v/>
      </c>
    </row>
    <row r="78" spans="1:25" ht="15" customHeight="1">
      <c r="A78" s="136"/>
      <c r="B78" s="145" t="str">
        <f t="shared" si="13"/>
        <v/>
      </c>
      <c r="C78" s="148" t="str">
        <f>IF('Choose Housekeeping Genes'!C15=0,"",'Choose Housekeeping Genes'!C15)</f>
        <v/>
      </c>
      <c r="D78" s="139" t="str">
        <f>IF($C78="","",IF(VLOOKUP($C78,'Test Sample Data'!$C$291:$M$386,2,FALSE)=0,"",VLOOKUP($C78,'Test Sample Data'!$C$291:$M$386,2,FALSE)))</f>
        <v/>
      </c>
      <c r="E78" s="139" t="str">
        <f>IF($C78="","",IF(VLOOKUP($C78,'Test Sample Data'!$C$291:$M$386,3,FALSE)=0,"",VLOOKUP($C78,'Test Sample Data'!$C$291:$M$386,3,FALSE)))</f>
        <v/>
      </c>
      <c r="F78" s="139" t="str">
        <f>IF($C78="","",IF(VLOOKUP($C78,'Test Sample Data'!$C$291:$M$386,4,FALSE)=0,"",VLOOKUP($C78,'Test Sample Data'!$C$291:$M$386,4,FALSE)))</f>
        <v/>
      </c>
      <c r="G78" s="139" t="str">
        <f>IF($C78="","",IF(VLOOKUP($C78,'Test Sample Data'!$C$291:$M$386,5,FALSE)=0,"",VLOOKUP($C78,'Test Sample Data'!$C$291:$M$386,5,FALSE)))</f>
        <v/>
      </c>
      <c r="H78" s="139" t="str">
        <f>IF($C78="","",IF(VLOOKUP($C78,'Test Sample Data'!$C$291:$M$386,6,FALSE)=0,"",VLOOKUP($C78,'Test Sample Data'!$C$291:$M$386,6,FALSE)))</f>
        <v/>
      </c>
      <c r="I78" s="139" t="str">
        <f>IF($C78="","",IF(VLOOKUP($C78,'Test Sample Data'!$C$291:$M$386,7,FALSE)=0,"",VLOOKUP($C78,'Test Sample Data'!$C$291:$M$386,7,FALSE)))</f>
        <v/>
      </c>
      <c r="J78" s="139" t="str">
        <f>IF($C78="","",IF(VLOOKUP($C78,'Test Sample Data'!$C$291:$M$386,8,FALSE)=0,"",VLOOKUP($C78,'Test Sample Data'!$C$291:$M$386,8,FALSE)))</f>
        <v/>
      </c>
      <c r="K78" s="139" t="str">
        <f>IF($C78="","",IF(VLOOKUP($C78,'Test Sample Data'!$C$291:$M$386,9,FALSE)=0,"",VLOOKUP($C78,'Test Sample Data'!$C$291:$M$386,9,FALSE)))</f>
        <v/>
      </c>
      <c r="L78" s="139" t="str">
        <f>IF($C78="","",IF(VLOOKUP($C78,'Test Sample Data'!$C$291:$M$386,10,FALSE)=0,"",VLOOKUP($C78,'Test Sample Data'!$C$291:$M$386,10,FALSE)))</f>
        <v/>
      </c>
      <c r="M78" s="139" t="str">
        <f>IF($C78="","",IF(VLOOKUP($C78,'Test Sample Data'!$C$291:$M$386,11,FALSE)=0,"",VLOOKUP($C78,'Test Sample Data'!$C$291:$M$386,11,FALSE)))</f>
        <v/>
      </c>
      <c r="N78" s="151" t="str">
        <f t="shared" si="14"/>
        <v/>
      </c>
      <c r="O78" s="30" t="str">
        <f>IF('Choose Housekeeping Genes'!C78=0,"",'Choose Housekeeping Genes'!C78)</f>
        <v/>
      </c>
      <c r="P78" s="139" t="str">
        <f>IF($C78="","",IF(VLOOKUP($C78,'Control Sample Data'!$C$291:$M$386,2,FALSE)=0,"",VLOOKUP($C78,'Control Sample Data'!$C$291:$M$386,2,FALSE)))</f>
        <v/>
      </c>
      <c r="Q78" s="139" t="str">
        <f>IF($C78="","",IF(VLOOKUP($C78,'Control Sample Data'!$C$291:$M$386,3,FALSE)=0,"",VLOOKUP($C78,'Control Sample Data'!$C$291:$M$386,3,FALSE)))</f>
        <v/>
      </c>
      <c r="R78" s="139" t="str">
        <f>IF($C78="","",IF(VLOOKUP($C78,'Control Sample Data'!$C$291:$M$386,4,FALSE)=0,"",VLOOKUP($C78,'Control Sample Data'!$C$291:$M$386,4,FALSE)))</f>
        <v/>
      </c>
      <c r="S78" s="139" t="str">
        <f>IF($C78="","",IF(VLOOKUP($C78,'Control Sample Data'!$C$291:$M$386,5,FALSE)=0,"",VLOOKUP($C78,'Control Sample Data'!$C$291:$M$386,5,FALSE)))</f>
        <v/>
      </c>
      <c r="T78" s="139" t="str">
        <f>IF($C78="","",IF(VLOOKUP($C78,'Control Sample Data'!$C$291:$M$386,6,FALSE)=0,"",VLOOKUP($C78,'Control Sample Data'!$C$291:$M$386,6,FALSE)))</f>
        <v/>
      </c>
      <c r="U78" s="139" t="str">
        <f>IF($C78="","",IF(VLOOKUP($C78,'Control Sample Data'!$C$291:$M$386,7,FALSE)=0,"",VLOOKUP($C78,'Control Sample Data'!$C$291:$M$386,7,FALSE)))</f>
        <v/>
      </c>
      <c r="V78" s="139" t="str">
        <f>IF($C78="","",IF(VLOOKUP($C78,'Control Sample Data'!$C$291:$M$386,8,FALSE)=0,"",VLOOKUP($C78,'Control Sample Data'!$C$291:$M$386,8,FALSE)))</f>
        <v/>
      </c>
      <c r="W78" s="139" t="str">
        <f>IF($C78="","",IF(VLOOKUP($C78,'Control Sample Data'!$C$291:$M$386,9,FALSE)=0,"",VLOOKUP($C78,'Control Sample Data'!$C$291:$M$386,9,FALSE)))</f>
        <v/>
      </c>
      <c r="X78" s="139" t="str">
        <f>IF($C78="","",IF(VLOOKUP($C78,'Control Sample Data'!$C$291:$M$386,10,FALSE)=0,"",VLOOKUP($C78,'Control Sample Data'!$C$291:$M$386,10,FALSE)))</f>
        <v/>
      </c>
      <c r="Y78" s="139" t="str">
        <f>IF($C78="","",IF(VLOOKUP($C78,'Control Sample Data'!$C$291:$M$386,11,FALSE)=0,"",VLOOKUP($C78,'Control Sample Data'!$C$291:$M$386,11,FALSE)))</f>
        <v/>
      </c>
    </row>
    <row r="79" spans="1:25" ht="15" customHeight="1">
      <c r="A79" s="136"/>
      <c r="B79" s="145" t="str">
        <f t="shared" si="13"/>
        <v/>
      </c>
      <c r="C79" s="148" t="str">
        <f>IF('Choose Housekeeping Genes'!C16=0,"",'Choose Housekeeping Genes'!C16)</f>
        <v/>
      </c>
      <c r="D79" s="139" t="str">
        <f>IF($C79="","",IF(VLOOKUP($C79,'Test Sample Data'!$C$291:$M$386,2,FALSE)=0,"",VLOOKUP($C79,'Test Sample Data'!$C$291:$M$386,2,FALSE)))</f>
        <v/>
      </c>
      <c r="E79" s="139" t="str">
        <f>IF($C79="","",IF(VLOOKUP($C79,'Test Sample Data'!$C$291:$M$386,3,FALSE)=0,"",VLOOKUP($C79,'Test Sample Data'!$C$291:$M$386,3,FALSE)))</f>
        <v/>
      </c>
      <c r="F79" s="139" t="str">
        <f>IF($C79="","",IF(VLOOKUP($C79,'Test Sample Data'!$C$291:$M$386,4,FALSE)=0,"",VLOOKUP($C79,'Test Sample Data'!$C$291:$M$386,4,FALSE)))</f>
        <v/>
      </c>
      <c r="G79" s="139" t="str">
        <f>IF($C79="","",IF(VLOOKUP($C79,'Test Sample Data'!$C$291:$M$386,5,FALSE)=0,"",VLOOKUP($C79,'Test Sample Data'!$C$291:$M$386,5,FALSE)))</f>
        <v/>
      </c>
      <c r="H79" s="139" t="str">
        <f>IF($C79="","",IF(VLOOKUP($C79,'Test Sample Data'!$C$291:$M$386,6,FALSE)=0,"",VLOOKUP($C79,'Test Sample Data'!$C$291:$M$386,6,FALSE)))</f>
        <v/>
      </c>
      <c r="I79" s="139" t="str">
        <f>IF($C79="","",IF(VLOOKUP($C79,'Test Sample Data'!$C$291:$M$386,7,FALSE)=0,"",VLOOKUP($C79,'Test Sample Data'!$C$291:$M$386,7,FALSE)))</f>
        <v/>
      </c>
      <c r="J79" s="139" t="str">
        <f>IF($C79="","",IF(VLOOKUP($C79,'Test Sample Data'!$C$291:$M$386,8,FALSE)=0,"",VLOOKUP($C79,'Test Sample Data'!$C$291:$M$386,8,FALSE)))</f>
        <v/>
      </c>
      <c r="K79" s="139" t="str">
        <f>IF($C79="","",IF(VLOOKUP($C79,'Test Sample Data'!$C$291:$M$386,9,FALSE)=0,"",VLOOKUP($C79,'Test Sample Data'!$C$291:$M$386,9,FALSE)))</f>
        <v/>
      </c>
      <c r="L79" s="139" t="str">
        <f>IF($C79="","",IF(VLOOKUP($C79,'Test Sample Data'!$C$291:$M$386,10,FALSE)=0,"",VLOOKUP($C79,'Test Sample Data'!$C$291:$M$386,10,FALSE)))</f>
        <v/>
      </c>
      <c r="M79" s="139" t="str">
        <f>IF($C79="","",IF(VLOOKUP($C79,'Test Sample Data'!$C$291:$M$386,11,FALSE)=0,"",VLOOKUP($C79,'Test Sample Data'!$C$291:$M$386,11,FALSE)))</f>
        <v/>
      </c>
      <c r="N79" s="151" t="str">
        <f t="shared" si="14"/>
        <v/>
      </c>
      <c r="O79" s="30" t="str">
        <f>IF('Choose Housekeeping Genes'!C79=0,"",'Choose Housekeeping Genes'!C79)</f>
        <v/>
      </c>
      <c r="P79" s="139" t="str">
        <f>IF($C79="","",IF(VLOOKUP($C79,'Control Sample Data'!$C$291:$M$386,2,FALSE)=0,"",VLOOKUP($C79,'Control Sample Data'!$C$291:$M$386,2,FALSE)))</f>
        <v/>
      </c>
      <c r="Q79" s="139" t="str">
        <f>IF($C79="","",IF(VLOOKUP($C79,'Control Sample Data'!$C$291:$M$386,3,FALSE)=0,"",VLOOKUP($C79,'Control Sample Data'!$C$291:$M$386,3,FALSE)))</f>
        <v/>
      </c>
      <c r="R79" s="139" t="str">
        <f>IF($C79="","",IF(VLOOKUP($C79,'Control Sample Data'!$C$291:$M$386,4,FALSE)=0,"",VLOOKUP($C79,'Control Sample Data'!$C$291:$M$386,4,FALSE)))</f>
        <v/>
      </c>
      <c r="S79" s="139" t="str">
        <f>IF($C79="","",IF(VLOOKUP($C79,'Control Sample Data'!$C$291:$M$386,5,FALSE)=0,"",VLOOKUP($C79,'Control Sample Data'!$C$291:$M$386,5,FALSE)))</f>
        <v/>
      </c>
      <c r="T79" s="139" t="str">
        <f>IF($C79="","",IF(VLOOKUP($C79,'Control Sample Data'!$C$291:$M$386,6,FALSE)=0,"",VLOOKUP($C79,'Control Sample Data'!$C$291:$M$386,6,FALSE)))</f>
        <v/>
      </c>
      <c r="U79" s="139" t="str">
        <f>IF($C79="","",IF(VLOOKUP($C79,'Control Sample Data'!$C$291:$M$386,7,FALSE)=0,"",VLOOKUP($C79,'Control Sample Data'!$C$291:$M$386,7,FALSE)))</f>
        <v/>
      </c>
      <c r="V79" s="139" t="str">
        <f>IF($C79="","",IF(VLOOKUP($C79,'Control Sample Data'!$C$291:$M$386,8,FALSE)=0,"",VLOOKUP($C79,'Control Sample Data'!$C$291:$M$386,8,FALSE)))</f>
        <v/>
      </c>
      <c r="W79" s="139" t="str">
        <f>IF($C79="","",IF(VLOOKUP($C79,'Control Sample Data'!$C$291:$M$386,9,FALSE)=0,"",VLOOKUP($C79,'Control Sample Data'!$C$291:$M$386,9,FALSE)))</f>
        <v/>
      </c>
      <c r="X79" s="139" t="str">
        <f>IF($C79="","",IF(VLOOKUP($C79,'Control Sample Data'!$C$291:$M$386,10,FALSE)=0,"",VLOOKUP($C79,'Control Sample Data'!$C$291:$M$386,10,FALSE)))</f>
        <v/>
      </c>
      <c r="Y79" s="139" t="str">
        <f>IF($C79="","",IF(VLOOKUP($C79,'Control Sample Data'!$C$291:$M$386,11,FALSE)=0,"",VLOOKUP($C79,'Control Sample Data'!$C$291:$M$386,11,FALSE)))</f>
        <v/>
      </c>
    </row>
    <row r="80" spans="1:25" ht="15" customHeight="1">
      <c r="A80" s="136"/>
      <c r="B80" s="145" t="str">
        <f t="shared" si="13"/>
        <v/>
      </c>
      <c r="C80" s="148" t="str">
        <f>IF('Choose Housekeeping Genes'!C17=0,"",'Choose Housekeeping Genes'!C17)</f>
        <v/>
      </c>
      <c r="D80" s="139" t="str">
        <f>IF($C80="","",IF(VLOOKUP($C80,'Test Sample Data'!$C$291:$M$386,2,FALSE)=0,"",VLOOKUP($C80,'Test Sample Data'!$C$291:$M$386,2,FALSE)))</f>
        <v/>
      </c>
      <c r="E80" s="139" t="str">
        <f>IF($C80="","",IF(VLOOKUP($C80,'Test Sample Data'!$C$291:$M$386,3,FALSE)=0,"",VLOOKUP($C80,'Test Sample Data'!$C$291:$M$386,3,FALSE)))</f>
        <v/>
      </c>
      <c r="F80" s="139" t="str">
        <f>IF($C80="","",IF(VLOOKUP($C80,'Test Sample Data'!$C$291:$M$386,4,FALSE)=0,"",VLOOKUP($C80,'Test Sample Data'!$C$291:$M$386,4,FALSE)))</f>
        <v/>
      </c>
      <c r="G80" s="139" t="str">
        <f>IF($C80="","",IF(VLOOKUP($C80,'Test Sample Data'!$C$291:$M$386,5,FALSE)=0,"",VLOOKUP($C80,'Test Sample Data'!$C$291:$M$386,5,FALSE)))</f>
        <v/>
      </c>
      <c r="H80" s="139" t="str">
        <f>IF($C80="","",IF(VLOOKUP($C80,'Test Sample Data'!$C$291:$M$386,6,FALSE)=0,"",VLOOKUP($C80,'Test Sample Data'!$C$291:$M$386,6,FALSE)))</f>
        <v/>
      </c>
      <c r="I80" s="139" t="str">
        <f>IF($C80="","",IF(VLOOKUP($C80,'Test Sample Data'!$C$291:$M$386,7,FALSE)=0,"",VLOOKUP($C80,'Test Sample Data'!$C$291:$M$386,7,FALSE)))</f>
        <v/>
      </c>
      <c r="J80" s="139" t="str">
        <f>IF($C80="","",IF(VLOOKUP($C80,'Test Sample Data'!$C$291:$M$386,8,FALSE)=0,"",VLOOKUP($C80,'Test Sample Data'!$C$291:$M$386,8,FALSE)))</f>
        <v/>
      </c>
      <c r="K80" s="139" t="str">
        <f>IF($C80="","",IF(VLOOKUP($C80,'Test Sample Data'!$C$291:$M$386,9,FALSE)=0,"",VLOOKUP($C80,'Test Sample Data'!$C$291:$M$386,9,FALSE)))</f>
        <v/>
      </c>
      <c r="L80" s="139" t="str">
        <f>IF($C80="","",IF(VLOOKUP($C80,'Test Sample Data'!$C$291:$M$386,10,FALSE)=0,"",VLOOKUP($C80,'Test Sample Data'!$C$291:$M$386,10,FALSE)))</f>
        <v/>
      </c>
      <c r="M80" s="139" t="str">
        <f>IF($C80="","",IF(VLOOKUP($C80,'Test Sample Data'!$C$291:$M$386,11,FALSE)=0,"",VLOOKUP($C80,'Test Sample Data'!$C$291:$M$386,11,FALSE)))</f>
        <v/>
      </c>
      <c r="N80" s="151" t="str">
        <f aca="true" t="shared" si="15" ref="N80:N85">IF(B80=0,"",B80)</f>
        <v/>
      </c>
      <c r="O80" s="30" t="str">
        <f>IF('Choose Housekeeping Genes'!C80=0,"",'Choose Housekeeping Genes'!C80)</f>
        <v/>
      </c>
      <c r="P80" s="139" t="str">
        <f>IF($C80="","",IF(VLOOKUP($C80,'Control Sample Data'!$C$291:$M$386,2,FALSE)=0,"",VLOOKUP($C80,'Control Sample Data'!$C$291:$M$386,2,FALSE)))</f>
        <v/>
      </c>
      <c r="Q80" s="139" t="str">
        <f>IF($C80="","",IF(VLOOKUP($C80,'Control Sample Data'!$C$291:$M$386,3,FALSE)=0,"",VLOOKUP($C80,'Control Sample Data'!$C$291:$M$386,3,FALSE)))</f>
        <v/>
      </c>
      <c r="R80" s="139" t="str">
        <f>IF($C80="","",IF(VLOOKUP($C80,'Control Sample Data'!$C$291:$M$386,4,FALSE)=0,"",VLOOKUP($C80,'Control Sample Data'!$C$291:$M$386,4,FALSE)))</f>
        <v/>
      </c>
      <c r="S80" s="139" t="str">
        <f>IF($C80="","",IF(VLOOKUP($C80,'Control Sample Data'!$C$291:$M$386,5,FALSE)=0,"",VLOOKUP($C80,'Control Sample Data'!$C$291:$M$386,5,FALSE)))</f>
        <v/>
      </c>
      <c r="T80" s="139" t="str">
        <f>IF($C80="","",IF(VLOOKUP($C80,'Control Sample Data'!$C$291:$M$386,6,FALSE)=0,"",VLOOKUP($C80,'Control Sample Data'!$C$291:$M$386,6,FALSE)))</f>
        <v/>
      </c>
      <c r="U80" s="139" t="str">
        <f>IF($C80="","",IF(VLOOKUP($C80,'Control Sample Data'!$C$291:$M$386,7,FALSE)=0,"",VLOOKUP($C80,'Control Sample Data'!$C$291:$M$386,7,FALSE)))</f>
        <v/>
      </c>
      <c r="V80" s="139" t="str">
        <f>IF($C80="","",IF(VLOOKUP($C80,'Control Sample Data'!$C$291:$M$386,8,FALSE)=0,"",VLOOKUP($C80,'Control Sample Data'!$C$291:$M$386,8,FALSE)))</f>
        <v/>
      </c>
      <c r="W80" s="139" t="str">
        <f>IF($C80="","",IF(VLOOKUP($C80,'Control Sample Data'!$C$291:$M$386,9,FALSE)=0,"",VLOOKUP($C80,'Control Sample Data'!$C$291:$M$386,9,FALSE)))</f>
        <v/>
      </c>
      <c r="X80" s="139" t="str">
        <f>IF($C80="","",IF(VLOOKUP($C80,'Control Sample Data'!$C$291:$M$386,10,FALSE)=0,"",VLOOKUP($C80,'Control Sample Data'!$C$291:$M$386,10,FALSE)))</f>
        <v/>
      </c>
      <c r="Y80" s="139" t="str">
        <f>IF($C80="","",IF(VLOOKUP($C80,'Control Sample Data'!$C$291:$M$386,11,FALSE)=0,"",VLOOKUP($C80,'Control Sample Data'!$C$291:$M$386,11,FALSE)))</f>
        <v/>
      </c>
    </row>
    <row r="81" spans="1:25" ht="15" customHeight="1">
      <c r="A81" s="136"/>
      <c r="B81" s="145" t="str">
        <f t="shared" si="13"/>
        <v/>
      </c>
      <c r="C81" s="148" t="str">
        <f>IF('Choose Housekeeping Genes'!C18=0,"",'Choose Housekeeping Genes'!C18)</f>
        <v/>
      </c>
      <c r="D81" s="139" t="str">
        <f>IF($C81="","",IF(VLOOKUP($C81,'Test Sample Data'!$C$291:$M$386,2,FALSE)=0,"",VLOOKUP($C81,'Test Sample Data'!$C$291:$M$386,2,FALSE)))</f>
        <v/>
      </c>
      <c r="E81" s="139" t="str">
        <f>IF($C81="","",IF(VLOOKUP($C81,'Test Sample Data'!$C$291:$M$386,3,FALSE)=0,"",VLOOKUP($C81,'Test Sample Data'!$C$291:$M$386,3,FALSE)))</f>
        <v/>
      </c>
      <c r="F81" s="139" t="str">
        <f>IF($C81="","",IF(VLOOKUP($C81,'Test Sample Data'!$C$291:$M$386,4,FALSE)=0,"",VLOOKUP($C81,'Test Sample Data'!$C$291:$M$386,4,FALSE)))</f>
        <v/>
      </c>
      <c r="G81" s="139" t="str">
        <f>IF($C81="","",IF(VLOOKUP($C81,'Test Sample Data'!$C$291:$M$386,5,FALSE)=0,"",VLOOKUP($C81,'Test Sample Data'!$C$291:$M$386,5,FALSE)))</f>
        <v/>
      </c>
      <c r="H81" s="139" t="str">
        <f>IF($C81="","",IF(VLOOKUP($C81,'Test Sample Data'!$C$291:$M$386,6,FALSE)=0,"",VLOOKUP($C81,'Test Sample Data'!$C$291:$M$386,6,FALSE)))</f>
        <v/>
      </c>
      <c r="I81" s="139" t="str">
        <f>IF($C81="","",IF(VLOOKUP($C81,'Test Sample Data'!$C$291:$M$386,7,FALSE)=0,"",VLOOKUP($C81,'Test Sample Data'!$C$291:$M$386,7,FALSE)))</f>
        <v/>
      </c>
      <c r="J81" s="139" t="str">
        <f>IF($C81="","",IF(VLOOKUP($C81,'Test Sample Data'!$C$291:$M$386,8,FALSE)=0,"",VLOOKUP($C81,'Test Sample Data'!$C$291:$M$386,8,FALSE)))</f>
        <v/>
      </c>
      <c r="K81" s="139" t="str">
        <f>IF($C81="","",IF(VLOOKUP($C81,'Test Sample Data'!$C$291:$M$386,9,FALSE)=0,"",VLOOKUP($C81,'Test Sample Data'!$C$291:$M$386,9,FALSE)))</f>
        <v/>
      </c>
      <c r="L81" s="139" t="str">
        <f>IF($C81="","",IF(VLOOKUP($C81,'Test Sample Data'!$C$291:$M$386,10,FALSE)=0,"",VLOOKUP($C81,'Test Sample Data'!$C$291:$M$386,10,FALSE)))</f>
        <v/>
      </c>
      <c r="M81" s="139" t="str">
        <f>IF($C81="","",IF(VLOOKUP($C81,'Test Sample Data'!$C$291:$M$386,11,FALSE)=0,"",VLOOKUP($C81,'Test Sample Data'!$C$291:$M$386,11,FALSE)))</f>
        <v/>
      </c>
      <c r="N81" s="151" t="str">
        <f t="shared" si="15"/>
        <v/>
      </c>
      <c r="O81" s="30" t="str">
        <f>IF('Choose Housekeeping Genes'!C81=0,"",'Choose Housekeeping Genes'!C81)</f>
        <v/>
      </c>
      <c r="P81" s="139" t="str">
        <f>IF($C81="","",IF(VLOOKUP($C81,'Control Sample Data'!$C$291:$M$386,2,FALSE)=0,"",VLOOKUP($C81,'Control Sample Data'!$C$291:$M$386,2,FALSE)))</f>
        <v/>
      </c>
      <c r="Q81" s="139" t="str">
        <f>IF($C81="","",IF(VLOOKUP($C81,'Control Sample Data'!$C$291:$M$386,3,FALSE)=0,"",VLOOKUP($C81,'Control Sample Data'!$C$291:$M$386,3,FALSE)))</f>
        <v/>
      </c>
      <c r="R81" s="139" t="str">
        <f>IF($C81="","",IF(VLOOKUP($C81,'Control Sample Data'!$C$291:$M$386,4,FALSE)=0,"",VLOOKUP($C81,'Control Sample Data'!$C$291:$M$386,4,FALSE)))</f>
        <v/>
      </c>
      <c r="S81" s="139" t="str">
        <f>IF($C81="","",IF(VLOOKUP($C81,'Control Sample Data'!$C$291:$M$386,5,FALSE)=0,"",VLOOKUP($C81,'Control Sample Data'!$C$291:$M$386,5,FALSE)))</f>
        <v/>
      </c>
      <c r="T81" s="139" t="str">
        <f>IF($C81="","",IF(VLOOKUP($C81,'Control Sample Data'!$C$291:$M$386,6,FALSE)=0,"",VLOOKUP($C81,'Control Sample Data'!$C$291:$M$386,6,FALSE)))</f>
        <v/>
      </c>
      <c r="U81" s="139" t="str">
        <f>IF($C81="","",IF(VLOOKUP($C81,'Control Sample Data'!$C$291:$M$386,7,FALSE)=0,"",VLOOKUP($C81,'Control Sample Data'!$C$291:$M$386,7,FALSE)))</f>
        <v/>
      </c>
      <c r="V81" s="139" t="str">
        <f>IF($C81="","",IF(VLOOKUP($C81,'Control Sample Data'!$C$291:$M$386,8,FALSE)=0,"",VLOOKUP($C81,'Control Sample Data'!$C$291:$M$386,8,FALSE)))</f>
        <v/>
      </c>
      <c r="W81" s="139" t="str">
        <f>IF($C81="","",IF(VLOOKUP($C81,'Control Sample Data'!$C$291:$M$386,9,FALSE)=0,"",VLOOKUP($C81,'Control Sample Data'!$C$291:$M$386,9,FALSE)))</f>
        <v/>
      </c>
      <c r="X81" s="139" t="str">
        <f>IF($C81="","",IF(VLOOKUP($C81,'Control Sample Data'!$C$291:$M$386,10,FALSE)=0,"",VLOOKUP($C81,'Control Sample Data'!$C$291:$M$386,10,FALSE)))</f>
        <v/>
      </c>
      <c r="Y81" s="139" t="str">
        <f>IF($C81="","",IF(VLOOKUP($C81,'Control Sample Data'!$C$291:$M$386,11,FALSE)=0,"",VLOOKUP($C81,'Control Sample Data'!$C$291:$M$386,11,FALSE)))</f>
        <v/>
      </c>
    </row>
    <row r="82" spans="1:25" ht="15" customHeight="1">
      <c r="A82" s="136"/>
      <c r="B82" s="145" t="str">
        <f t="shared" si="13"/>
        <v/>
      </c>
      <c r="C82" s="148" t="str">
        <f>IF('Choose Housekeeping Genes'!C19=0,"",'Choose Housekeeping Genes'!C19)</f>
        <v/>
      </c>
      <c r="D82" s="139" t="str">
        <f>IF($C82="","",IF(VLOOKUP($C82,'Test Sample Data'!$C$291:$M$386,2,FALSE)=0,"",VLOOKUP($C82,'Test Sample Data'!$C$291:$M$386,2,FALSE)))</f>
        <v/>
      </c>
      <c r="E82" s="139" t="str">
        <f>IF($C82="","",IF(VLOOKUP($C82,'Test Sample Data'!$C$291:$M$386,3,FALSE)=0,"",VLOOKUP($C82,'Test Sample Data'!$C$291:$M$386,3,FALSE)))</f>
        <v/>
      </c>
      <c r="F82" s="139" t="str">
        <f>IF($C82="","",IF(VLOOKUP($C82,'Test Sample Data'!$C$291:$M$386,4,FALSE)=0,"",VLOOKUP($C82,'Test Sample Data'!$C$291:$M$386,4,FALSE)))</f>
        <v/>
      </c>
      <c r="G82" s="139" t="str">
        <f>IF($C82="","",IF(VLOOKUP($C82,'Test Sample Data'!$C$291:$M$386,5,FALSE)=0,"",VLOOKUP($C82,'Test Sample Data'!$C$291:$M$386,5,FALSE)))</f>
        <v/>
      </c>
      <c r="H82" s="139" t="str">
        <f>IF($C82="","",IF(VLOOKUP($C82,'Test Sample Data'!$C$291:$M$386,6,FALSE)=0,"",VLOOKUP($C82,'Test Sample Data'!$C$291:$M$386,6,FALSE)))</f>
        <v/>
      </c>
      <c r="I82" s="139" t="str">
        <f>IF($C82="","",IF(VLOOKUP($C82,'Test Sample Data'!$C$291:$M$386,7,FALSE)=0,"",VLOOKUP($C82,'Test Sample Data'!$C$291:$M$386,7,FALSE)))</f>
        <v/>
      </c>
      <c r="J82" s="139" t="str">
        <f>IF($C82="","",IF(VLOOKUP($C82,'Test Sample Data'!$C$291:$M$386,8,FALSE)=0,"",VLOOKUP($C82,'Test Sample Data'!$C$291:$M$386,8,FALSE)))</f>
        <v/>
      </c>
      <c r="K82" s="139" t="str">
        <f>IF($C82="","",IF(VLOOKUP($C82,'Test Sample Data'!$C$291:$M$386,9,FALSE)=0,"",VLOOKUP($C82,'Test Sample Data'!$C$291:$M$386,9,FALSE)))</f>
        <v/>
      </c>
      <c r="L82" s="139" t="str">
        <f>IF($C82="","",IF(VLOOKUP($C82,'Test Sample Data'!$C$291:$M$386,10,FALSE)=0,"",VLOOKUP($C82,'Test Sample Data'!$C$291:$M$386,10,FALSE)))</f>
        <v/>
      </c>
      <c r="M82" s="139" t="str">
        <f>IF($C82="","",IF(VLOOKUP($C82,'Test Sample Data'!$C$291:$M$386,11,FALSE)=0,"",VLOOKUP($C82,'Test Sample Data'!$C$291:$M$386,11,FALSE)))</f>
        <v/>
      </c>
      <c r="N82" s="151" t="str">
        <f t="shared" si="15"/>
        <v/>
      </c>
      <c r="O82" s="30" t="str">
        <f>IF('Choose Housekeeping Genes'!C82=0,"",'Choose Housekeeping Genes'!C82)</f>
        <v/>
      </c>
      <c r="P82" s="139" t="str">
        <f>IF($C82="","",IF(VLOOKUP($C82,'Control Sample Data'!$C$291:$M$386,2,FALSE)=0,"",VLOOKUP($C82,'Control Sample Data'!$C$291:$M$386,2,FALSE)))</f>
        <v/>
      </c>
      <c r="Q82" s="139" t="str">
        <f>IF($C82="","",IF(VLOOKUP($C82,'Control Sample Data'!$C$291:$M$386,3,FALSE)=0,"",VLOOKUP($C82,'Control Sample Data'!$C$291:$M$386,3,FALSE)))</f>
        <v/>
      </c>
      <c r="R82" s="139" t="str">
        <f>IF($C82="","",IF(VLOOKUP($C82,'Control Sample Data'!$C$291:$M$386,4,FALSE)=0,"",VLOOKUP($C82,'Control Sample Data'!$C$291:$M$386,4,FALSE)))</f>
        <v/>
      </c>
      <c r="S82" s="139" t="str">
        <f>IF($C82="","",IF(VLOOKUP($C82,'Control Sample Data'!$C$291:$M$386,5,FALSE)=0,"",VLOOKUP($C82,'Control Sample Data'!$C$291:$M$386,5,FALSE)))</f>
        <v/>
      </c>
      <c r="T82" s="139" t="str">
        <f>IF($C82="","",IF(VLOOKUP($C82,'Control Sample Data'!$C$291:$M$386,6,FALSE)=0,"",VLOOKUP($C82,'Control Sample Data'!$C$291:$M$386,6,FALSE)))</f>
        <v/>
      </c>
      <c r="U82" s="139" t="str">
        <f>IF($C82="","",IF(VLOOKUP($C82,'Control Sample Data'!$C$291:$M$386,7,FALSE)=0,"",VLOOKUP($C82,'Control Sample Data'!$C$291:$M$386,7,FALSE)))</f>
        <v/>
      </c>
      <c r="V82" s="139" t="str">
        <f>IF($C82="","",IF(VLOOKUP($C82,'Control Sample Data'!$C$291:$M$386,8,FALSE)=0,"",VLOOKUP($C82,'Control Sample Data'!$C$291:$M$386,8,FALSE)))</f>
        <v/>
      </c>
      <c r="W82" s="139" t="str">
        <f>IF($C82="","",IF(VLOOKUP($C82,'Control Sample Data'!$C$291:$M$386,9,FALSE)=0,"",VLOOKUP($C82,'Control Sample Data'!$C$291:$M$386,9,FALSE)))</f>
        <v/>
      </c>
      <c r="X82" s="139" t="str">
        <f>IF($C82="","",IF(VLOOKUP($C82,'Control Sample Data'!$C$291:$M$386,10,FALSE)=0,"",VLOOKUP($C82,'Control Sample Data'!$C$291:$M$386,10,FALSE)))</f>
        <v/>
      </c>
      <c r="Y82" s="139" t="str">
        <f>IF($C82="","",IF(VLOOKUP($C82,'Control Sample Data'!$C$291:$M$386,11,FALSE)=0,"",VLOOKUP($C82,'Control Sample Data'!$C$291:$M$386,11,FALSE)))</f>
        <v/>
      </c>
    </row>
    <row r="83" spans="1:25" ht="15" customHeight="1">
      <c r="A83" s="136"/>
      <c r="B83" s="145" t="str">
        <f t="shared" si="13"/>
        <v/>
      </c>
      <c r="C83" s="148" t="str">
        <f>IF('Choose Housekeeping Genes'!C20=0,"",'Choose Housekeeping Genes'!C20)</f>
        <v/>
      </c>
      <c r="D83" s="139" t="str">
        <f>IF($C83="","",IF(VLOOKUP($C83,'Test Sample Data'!$C$291:$M$386,2,FALSE)=0,"",VLOOKUP($C83,'Test Sample Data'!$C$291:$M$386,2,FALSE)))</f>
        <v/>
      </c>
      <c r="E83" s="139" t="str">
        <f>IF($C83="","",IF(VLOOKUP($C83,'Test Sample Data'!$C$291:$M$386,3,FALSE)=0,"",VLOOKUP($C83,'Test Sample Data'!$C$291:$M$386,3,FALSE)))</f>
        <v/>
      </c>
      <c r="F83" s="139" t="str">
        <f>IF($C83="","",IF(VLOOKUP($C83,'Test Sample Data'!$C$291:$M$386,4,FALSE)=0,"",VLOOKUP($C83,'Test Sample Data'!$C$291:$M$386,4,FALSE)))</f>
        <v/>
      </c>
      <c r="G83" s="139" t="str">
        <f>IF($C83="","",IF(VLOOKUP($C83,'Test Sample Data'!$C$291:$M$386,5,FALSE)=0,"",VLOOKUP($C83,'Test Sample Data'!$C$291:$M$386,5,FALSE)))</f>
        <v/>
      </c>
      <c r="H83" s="139" t="str">
        <f>IF($C83="","",IF(VLOOKUP($C83,'Test Sample Data'!$C$291:$M$386,6,FALSE)=0,"",VLOOKUP($C83,'Test Sample Data'!$C$291:$M$386,6,FALSE)))</f>
        <v/>
      </c>
      <c r="I83" s="139" t="str">
        <f>IF($C83="","",IF(VLOOKUP($C83,'Test Sample Data'!$C$291:$M$386,7,FALSE)=0,"",VLOOKUP($C83,'Test Sample Data'!$C$291:$M$386,7,FALSE)))</f>
        <v/>
      </c>
      <c r="J83" s="139" t="str">
        <f>IF($C83="","",IF(VLOOKUP($C83,'Test Sample Data'!$C$291:$M$386,8,FALSE)=0,"",VLOOKUP($C83,'Test Sample Data'!$C$291:$M$386,8,FALSE)))</f>
        <v/>
      </c>
      <c r="K83" s="139" t="str">
        <f>IF($C83="","",IF(VLOOKUP($C83,'Test Sample Data'!$C$291:$M$386,9,FALSE)=0,"",VLOOKUP($C83,'Test Sample Data'!$C$291:$M$386,9,FALSE)))</f>
        <v/>
      </c>
      <c r="L83" s="139" t="str">
        <f>IF($C83="","",IF(VLOOKUP($C83,'Test Sample Data'!$C$291:$M$386,10,FALSE)=0,"",VLOOKUP($C83,'Test Sample Data'!$C$291:$M$386,10,FALSE)))</f>
        <v/>
      </c>
      <c r="M83" s="139" t="str">
        <f>IF($C83="","",IF(VLOOKUP($C83,'Test Sample Data'!$C$291:$M$386,11,FALSE)=0,"",VLOOKUP($C83,'Test Sample Data'!$C$291:$M$386,11,FALSE)))</f>
        <v/>
      </c>
      <c r="N83" s="151" t="str">
        <f t="shared" si="15"/>
        <v/>
      </c>
      <c r="O83" s="30" t="str">
        <f>IF('Choose Housekeeping Genes'!C83=0,"",'Choose Housekeeping Genes'!C83)</f>
        <v/>
      </c>
      <c r="P83" s="139" t="str">
        <f>IF($C83="","",IF(VLOOKUP($C83,'Control Sample Data'!$C$291:$M$386,2,FALSE)=0,"",VLOOKUP($C83,'Control Sample Data'!$C$291:$M$386,2,FALSE)))</f>
        <v/>
      </c>
      <c r="Q83" s="139" t="str">
        <f>IF($C83="","",IF(VLOOKUP($C83,'Control Sample Data'!$C$291:$M$386,3,FALSE)=0,"",VLOOKUP($C83,'Control Sample Data'!$C$291:$M$386,3,FALSE)))</f>
        <v/>
      </c>
      <c r="R83" s="139" t="str">
        <f>IF($C83="","",IF(VLOOKUP($C83,'Control Sample Data'!$C$291:$M$386,4,FALSE)=0,"",VLOOKUP($C83,'Control Sample Data'!$C$291:$M$386,4,FALSE)))</f>
        <v/>
      </c>
      <c r="S83" s="139" t="str">
        <f>IF($C83="","",IF(VLOOKUP($C83,'Control Sample Data'!$C$291:$M$386,5,FALSE)=0,"",VLOOKUP($C83,'Control Sample Data'!$C$291:$M$386,5,FALSE)))</f>
        <v/>
      </c>
      <c r="T83" s="139" t="str">
        <f>IF($C83="","",IF(VLOOKUP($C83,'Control Sample Data'!$C$291:$M$386,6,FALSE)=0,"",VLOOKUP($C83,'Control Sample Data'!$C$291:$M$386,6,FALSE)))</f>
        <v/>
      </c>
      <c r="U83" s="139" t="str">
        <f>IF($C83="","",IF(VLOOKUP($C83,'Control Sample Data'!$C$291:$M$386,7,FALSE)=0,"",VLOOKUP($C83,'Control Sample Data'!$C$291:$M$386,7,FALSE)))</f>
        <v/>
      </c>
      <c r="V83" s="139" t="str">
        <f>IF($C83="","",IF(VLOOKUP($C83,'Control Sample Data'!$C$291:$M$386,8,FALSE)=0,"",VLOOKUP($C83,'Control Sample Data'!$C$291:$M$386,8,FALSE)))</f>
        <v/>
      </c>
      <c r="W83" s="139" t="str">
        <f>IF($C83="","",IF(VLOOKUP($C83,'Control Sample Data'!$C$291:$M$386,9,FALSE)=0,"",VLOOKUP($C83,'Control Sample Data'!$C$291:$M$386,9,FALSE)))</f>
        <v/>
      </c>
      <c r="X83" s="139" t="str">
        <f>IF($C83="","",IF(VLOOKUP($C83,'Control Sample Data'!$C$291:$M$386,10,FALSE)=0,"",VLOOKUP($C83,'Control Sample Data'!$C$291:$M$386,10,FALSE)))</f>
        <v/>
      </c>
      <c r="Y83" s="139" t="str">
        <f>IF($C83="","",IF(VLOOKUP($C83,'Control Sample Data'!$C$291:$M$386,11,FALSE)=0,"",VLOOKUP($C83,'Control Sample Data'!$C$291:$M$386,11,FALSE)))</f>
        <v/>
      </c>
    </row>
    <row r="84" spans="1:25" ht="15" customHeight="1">
      <c r="A84" s="136"/>
      <c r="B84" s="145" t="str">
        <f t="shared" si="13"/>
        <v/>
      </c>
      <c r="C84" s="148" t="str">
        <f>IF('Choose Housekeeping Genes'!C21=0,"",'Choose Housekeeping Genes'!C21)</f>
        <v/>
      </c>
      <c r="D84" s="139" t="str">
        <f>IF($C84="","",IF(VLOOKUP($C84,'Test Sample Data'!$C$291:$M$386,2,FALSE)=0,"",VLOOKUP($C84,'Test Sample Data'!$C$291:$M$386,2,FALSE)))</f>
        <v/>
      </c>
      <c r="E84" s="139" t="str">
        <f>IF($C84="","",IF(VLOOKUP($C84,'Test Sample Data'!$C$291:$M$386,3,FALSE)=0,"",VLOOKUP($C84,'Test Sample Data'!$C$291:$M$386,3,FALSE)))</f>
        <v/>
      </c>
      <c r="F84" s="139" t="str">
        <f>IF($C84="","",IF(VLOOKUP($C84,'Test Sample Data'!$C$291:$M$386,4,FALSE)=0,"",VLOOKUP($C84,'Test Sample Data'!$C$291:$M$386,4,FALSE)))</f>
        <v/>
      </c>
      <c r="G84" s="139" t="str">
        <f>IF($C84="","",IF(VLOOKUP($C84,'Test Sample Data'!$C$291:$M$386,5,FALSE)=0,"",VLOOKUP($C84,'Test Sample Data'!$C$291:$M$386,5,FALSE)))</f>
        <v/>
      </c>
      <c r="H84" s="139" t="str">
        <f>IF($C84="","",IF(VLOOKUP($C84,'Test Sample Data'!$C$291:$M$386,6,FALSE)=0,"",VLOOKUP($C84,'Test Sample Data'!$C$291:$M$386,6,FALSE)))</f>
        <v/>
      </c>
      <c r="I84" s="139" t="str">
        <f>IF($C84="","",IF(VLOOKUP($C84,'Test Sample Data'!$C$291:$M$386,7,FALSE)=0,"",VLOOKUP($C84,'Test Sample Data'!$C$291:$M$386,7,FALSE)))</f>
        <v/>
      </c>
      <c r="J84" s="139" t="str">
        <f>IF($C84="","",IF(VLOOKUP($C84,'Test Sample Data'!$C$291:$M$386,8,FALSE)=0,"",VLOOKUP($C84,'Test Sample Data'!$C$291:$M$386,8,FALSE)))</f>
        <v/>
      </c>
      <c r="K84" s="139" t="str">
        <f>IF($C84="","",IF(VLOOKUP($C84,'Test Sample Data'!$C$291:$M$386,9,FALSE)=0,"",VLOOKUP($C84,'Test Sample Data'!$C$291:$M$386,9,FALSE)))</f>
        <v/>
      </c>
      <c r="L84" s="139" t="str">
        <f>IF($C84="","",IF(VLOOKUP($C84,'Test Sample Data'!$C$291:$M$386,10,FALSE)=0,"",VLOOKUP($C84,'Test Sample Data'!$C$291:$M$386,10,FALSE)))</f>
        <v/>
      </c>
      <c r="M84" s="139" t="str">
        <f>IF($C84="","",IF(VLOOKUP($C84,'Test Sample Data'!$C$291:$M$386,11,FALSE)=0,"",VLOOKUP($C84,'Test Sample Data'!$C$291:$M$386,11,FALSE)))</f>
        <v/>
      </c>
      <c r="N84" s="151" t="str">
        <f t="shared" si="15"/>
        <v/>
      </c>
      <c r="O84" s="30" t="str">
        <f>IF('Choose Housekeeping Genes'!C84=0,"",'Choose Housekeeping Genes'!C84)</f>
        <v/>
      </c>
      <c r="P84" s="139" t="str">
        <f>IF($C84="","",IF(VLOOKUP($C84,'Control Sample Data'!$C$291:$M$386,2,FALSE)=0,"",VLOOKUP($C84,'Control Sample Data'!$C$291:$M$386,2,FALSE)))</f>
        <v/>
      </c>
      <c r="Q84" s="139" t="str">
        <f>IF($C84="","",IF(VLOOKUP($C84,'Control Sample Data'!$C$291:$M$386,3,FALSE)=0,"",VLOOKUP($C84,'Control Sample Data'!$C$291:$M$386,3,FALSE)))</f>
        <v/>
      </c>
      <c r="R84" s="139" t="str">
        <f>IF($C84="","",IF(VLOOKUP($C84,'Control Sample Data'!$C$291:$M$386,4,FALSE)=0,"",VLOOKUP($C84,'Control Sample Data'!$C$291:$M$386,4,FALSE)))</f>
        <v/>
      </c>
      <c r="S84" s="139" t="str">
        <f>IF($C84="","",IF(VLOOKUP($C84,'Control Sample Data'!$C$291:$M$386,5,FALSE)=0,"",VLOOKUP($C84,'Control Sample Data'!$C$291:$M$386,5,FALSE)))</f>
        <v/>
      </c>
      <c r="T84" s="139" t="str">
        <f>IF($C84="","",IF(VLOOKUP($C84,'Control Sample Data'!$C$291:$M$386,6,FALSE)=0,"",VLOOKUP($C84,'Control Sample Data'!$C$291:$M$386,6,FALSE)))</f>
        <v/>
      </c>
      <c r="U84" s="139" t="str">
        <f>IF($C84="","",IF(VLOOKUP($C84,'Control Sample Data'!$C$291:$M$386,7,FALSE)=0,"",VLOOKUP($C84,'Control Sample Data'!$C$291:$M$386,7,FALSE)))</f>
        <v/>
      </c>
      <c r="V84" s="139" t="str">
        <f>IF($C84="","",IF(VLOOKUP($C84,'Control Sample Data'!$C$291:$M$386,8,FALSE)=0,"",VLOOKUP($C84,'Control Sample Data'!$C$291:$M$386,8,FALSE)))</f>
        <v/>
      </c>
      <c r="W84" s="139" t="str">
        <f>IF($C84="","",IF(VLOOKUP($C84,'Control Sample Data'!$C$291:$M$386,9,FALSE)=0,"",VLOOKUP($C84,'Control Sample Data'!$C$291:$M$386,9,FALSE)))</f>
        <v/>
      </c>
      <c r="X84" s="139" t="str">
        <f>IF($C84="","",IF(VLOOKUP($C84,'Control Sample Data'!$C$291:$M$386,10,FALSE)=0,"",VLOOKUP($C84,'Control Sample Data'!$C$291:$M$386,10,FALSE)))</f>
        <v/>
      </c>
      <c r="Y84" s="139" t="str">
        <f>IF($C84="","",IF(VLOOKUP($C84,'Control Sample Data'!$C$291:$M$386,11,FALSE)=0,"",VLOOKUP($C84,'Control Sample Data'!$C$291:$M$386,11,FALSE)))</f>
        <v/>
      </c>
    </row>
    <row r="85" spans="1:25" ht="15" customHeight="1">
      <c r="A85" s="136"/>
      <c r="B85" s="145" t="str">
        <f t="shared" si="13"/>
        <v/>
      </c>
      <c r="C85" s="148" t="str">
        <f>IF('Choose Housekeeping Genes'!C22=0,"",'Choose Housekeeping Genes'!C22)</f>
        <v/>
      </c>
      <c r="D85" s="139" t="str">
        <f>IF($C85="","",IF(VLOOKUP($C85,'Test Sample Data'!$C$291:$M$386,2,FALSE)=0,"",VLOOKUP($C85,'Test Sample Data'!$C$291:$M$386,2,FALSE)))</f>
        <v/>
      </c>
      <c r="E85" s="139" t="str">
        <f>IF($C85="","",IF(VLOOKUP($C85,'Test Sample Data'!$C$291:$M$386,3,FALSE)=0,"",VLOOKUP($C85,'Test Sample Data'!$C$291:$M$386,3,FALSE)))</f>
        <v/>
      </c>
      <c r="F85" s="139" t="str">
        <f>IF($C85="","",IF(VLOOKUP($C85,'Test Sample Data'!$C$291:$M$386,4,FALSE)=0,"",VLOOKUP($C85,'Test Sample Data'!$C$291:$M$386,4,FALSE)))</f>
        <v/>
      </c>
      <c r="G85" s="139" t="str">
        <f>IF($C85="","",IF(VLOOKUP($C85,'Test Sample Data'!$C$291:$M$386,5,FALSE)=0,"",VLOOKUP($C85,'Test Sample Data'!$C$291:$M$386,5,FALSE)))</f>
        <v/>
      </c>
      <c r="H85" s="139" t="str">
        <f>IF($C85="","",IF(VLOOKUP($C85,'Test Sample Data'!$C$291:$M$386,6,FALSE)=0,"",VLOOKUP($C85,'Test Sample Data'!$C$291:$M$386,6,FALSE)))</f>
        <v/>
      </c>
      <c r="I85" s="139" t="str">
        <f>IF($C85="","",IF(VLOOKUP($C85,'Test Sample Data'!$C$291:$M$386,7,FALSE)=0,"",VLOOKUP($C85,'Test Sample Data'!$C$291:$M$386,7,FALSE)))</f>
        <v/>
      </c>
      <c r="J85" s="139" t="str">
        <f>IF($C85="","",IF(VLOOKUP($C85,'Test Sample Data'!$C$291:$M$386,8,FALSE)=0,"",VLOOKUP($C85,'Test Sample Data'!$C$291:$M$386,8,FALSE)))</f>
        <v/>
      </c>
      <c r="K85" s="139" t="str">
        <f>IF($C85="","",IF(VLOOKUP($C85,'Test Sample Data'!$C$291:$M$386,9,FALSE)=0,"",VLOOKUP($C85,'Test Sample Data'!$C$291:$M$386,9,FALSE)))</f>
        <v/>
      </c>
      <c r="L85" s="139" t="str">
        <f>IF($C85="","",IF(VLOOKUP($C85,'Test Sample Data'!$C$291:$M$386,10,FALSE)=0,"",VLOOKUP($C85,'Test Sample Data'!$C$291:$M$386,10,FALSE)))</f>
        <v/>
      </c>
      <c r="M85" s="139" t="str">
        <f>IF($C85="","",IF(VLOOKUP($C85,'Test Sample Data'!$C$291:$M$386,11,FALSE)=0,"",VLOOKUP($C85,'Test Sample Data'!$C$291:$M$386,11,FALSE)))</f>
        <v/>
      </c>
      <c r="N85" s="151" t="str">
        <f t="shared" si="15"/>
        <v/>
      </c>
      <c r="O85" s="30" t="str">
        <f>IF('Choose Housekeeping Genes'!C85=0,"",'Choose Housekeeping Genes'!C85)</f>
        <v/>
      </c>
      <c r="P85" s="139" t="str">
        <f>IF($C85="","",IF(VLOOKUP($C85,'Control Sample Data'!$C$291:$M$386,2,FALSE)=0,"",VLOOKUP($C85,'Control Sample Data'!$C$291:$M$386,2,FALSE)))</f>
        <v/>
      </c>
      <c r="Q85" s="139" t="str">
        <f>IF($C85="","",IF(VLOOKUP($C85,'Control Sample Data'!$C$291:$M$386,3,FALSE)=0,"",VLOOKUP($C85,'Control Sample Data'!$C$291:$M$386,3,FALSE)))</f>
        <v/>
      </c>
      <c r="R85" s="139" t="str">
        <f>IF($C85="","",IF(VLOOKUP($C85,'Control Sample Data'!$C$291:$M$386,4,FALSE)=0,"",VLOOKUP($C85,'Control Sample Data'!$C$291:$M$386,4,FALSE)))</f>
        <v/>
      </c>
      <c r="S85" s="139" t="str">
        <f>IF($C85="","",IF(VLOOKUP($C85,'Control Sample Data'!$C$291:$M$386,5,FALSE)=0,"",VLOOKUP($C85,'Control Sample Data'!$C$291:$M$386,5,FALSE)))</f>
        <v/>
      </c>
      <c r="T85" s="139" t="str">
        <f>IF($C85="","",IF(VLOOKUP($C85,'Control Sample Data'!$C$291:$M$386,6,FALSE)=0,"",VLOOKUP($C85,'Control Sample Data'!$C$291:$M$386,6,FALSE)))</f>
        <v/>
      </c>
      <c r="U85" s="139" t="str">
        <f>IF($C85="","",IF(VLOOKUP($C85,'Control Sample Data'!$C$291:$M$386,7,FALSE)=0,"",VLOOKUP($C85,'Control Sample Data'!$C$291:$M$386,7,FALSE)))</f>
        <v/>
      </c>
      <c r="V85" s="139" t="str">
        <f>IF($C85="","",IF(VLOOKUP($C85,'Control Sample Data'!$C$291:$M$386,8,FALSE)=0,"",VLOOKUP($C85,'Control Sample Data'!$C$291:$M$386,8,FALSE)))</f>
        <v/>
      </c>
      <c r="W85" s="139" t="str">
        <f>IF($C85="","",IF(VLOOKUP($C85,'Control Sample Data'!$C$291:$M$386,9,FALSE)=0,"",VLOOKUP($C85,'Control Sample Data'!$C$291:$M$386,9,FALSE)))</f>
        <v/>
      </c>
      <c r="X85" s="139" t="str">
        <f>IF($C85="","",IF(VLOOKUP($C85,'Control Sample Data'!$C$291:$M$386,10,FALSE)=0,"",VLOOKUP($C85,'Control Sample Data'!$C$291:$M$386,10,FALSE)))</f>
        <v/>
      </c>
      <c r="Y85" s="139" t="str">
        <f>IF($C85="","",IF(VLOOKUP($C85,'Control Sample Data'!$C$291:$M$386,11,FALSE)=0,"",VLOOKUP($C85,'Control Sample Data'!$C$291:$M$386,11,FALSE)))</f>
        <v/>
      </c>
    </row>
    <row r="86" spans="1:25" ht="15" customHeight="1">
      <c r="A86" s="136"/>
      <c r="B86" s="140" t="s">
        <v>1661</v>
      </c>
      <c r="C86" s="141"/>
      <c r="D86" s="142" t="str">
        <f>IF(ISERROR(AVERAGE(D66:D85)),"",AVERAGE(D66:D85))</f>
        <v/>
      </c>
      <c r="E86" s="142" t="str">
        <f aca="true" t="shared" si="16" ref="E86:M86">IF(ISERROR(AVERAGE(E66:E85)),"",AVERAGE(E66:E85))</f>
        <v/>
      </c>
      <c r="F86" s="142" t="str">
        <f t="shared" si="16"/>
        <v/>
      </c>
      <c r="G86" s="142" t="str">
        <f t="shared" si="16"/>
        <v/>
      </c>
      <c r="H86" s="142" t="str">
        <f t="shared" si="16"/>
        <v/>
      </c>
      <c r="I86" s="142" t="str">
        <f t="shared" si="16"/>
        <v/>
      </c>
      <c r="J86" s="142" t="str">
        <f t="shared" si="16"/>
        <v/>
      </c>
      <c r="K86" s="142" t="str">
        <f t="shared" si="16"/>
        <v/>
      </c>
      <c r="L86" s="142" t="str">
        <f t="shared" si="16"/>
        <v/>
      </c>
      <c r="M86" s="152" t="str">
        <f t="shared" si="16"/>
        <v/>
      </c>
      <c r="N86" s="140" t="s">
        <v>1661</v>
      </c>
      <c r="O86" s="141"/>
      <c r="P86" s="142" t="str">
        <f>IF(ISERROR(AVERAGE(P66:P85)),"",AVERAGE(P66:P85))</f>
        <v/>
      </c>
      <c r="Q86" s="142" t="str">
        <f aca="true" t="shared" si="17" ref="Q86:Y86">IF(ISERROR(AVERAGE(Q66:Q85)),"",AVERAGE(Q66:Q85))</f>
        <v/>
      </c>
      <c r="R86" s="142" t="str">
        <f t="shared" si="17"/>
        <v/>
      </c>
      <c r="S86" s="142" t="str">
        <f t="shared" si="17"/>
        <v/>
      </c>
      <c r="T86" s="142" t="str">
        <f t="shared" si="17"/>
        <v/>
      </c>
      <c r="U86" s="142" t="str">
        <f t="shared" si="17"/>
        <v/>
      </c>
      <c r="V86" s="142" t="str">
        <f t="shared" si="17"/>
        <v/>
      </c>
      <c r="W86" s="142" t="str">
        <f t="shared" si="17"/>
        <v/>
      </c>
      <c r="X86" s="142" t="str">
        <f t="shared" si="17"/>
        <v/>
      </c>
      <c r="Y86" s="152" t="str">
        <f t="shared" si="17"/>
        <v/>
      </c>
    </row>
    <row r="87" spans="1:25" ht="15" customHeight="1">
      <c r="A87" s="136" t="s">
        <v>1134</v>
      </c>
      <c r="B87" s="147" t="str">
        <f>IF(B3="","",B3)</f>
        <v>HQP006940</v>
      </c>
      <c r="C87" s="148" t="str">
        <f>IF('Choose Housekeeping Genes'!C3=0,"",'Choose Housekeeping Genes'!C3)</f>
        <v>H03</v>
      </c>
      <c r="D87" s="144" t="str">
        <f>IF($C87="","",IF(VLOOKUP($C87,'Test Sample Data'!$C$387:$M$482,2,FALSE)=0,"",VLOOKUP($C87,'Test Sample Data'!$C$387:$M$482,2,FALSE)))</f>
        <v/>
      </c>
      <c r="E87" s="144" t="str">
        <f>IF($C87="","",IF(VLOOKUP($C87,'Test Sample Data'!$C$387:$M$482,3,FALSE)=0,"",VLOOKUP($C87,'Test Sample Data'!$C$387:$M$482,3,FALSE)))</f>
        <v/>
      </c>
      <c r="F87" s="144" t="str">
        <f>IF($C87="","",IF(VLOOKUP($C87,'Test Sample Data'!$C$387:$M$482,4,FALSE)=0,"",VLOOKUP($C87,'Test Sample Data'!$C$387:$M$482,4,FALSE)))</f>
        <v/>
      </c>
      <c r="G87" s="144" t="str">
        <f>IF($C87="","",IF(VLOOKUP($C87,'Test Sample Data'!$C$387:$M$482,5,FALSE)=0,"",VLOOKUP($C87,'Test Sample Data'!$C$387:$M$482,5,FALSE)))</f>
        <v/>
      </c>
      <c r="H87" s="144" t="str">
        <f>IF($C87="","",IF(VLOOKUP($C87,'Test Sample Data'!$C$387:$M$482,6,FALSE)=0,"",VLOOKUP($C87,'Test Sample Data'!$C$387:$M$482,6,FALSE)))</f>
        <v/>
      </c>
      <c r="I87" s="144" t="str">
        <f>IF($C87="","",IF(VLOOKUP($C87,'Test Sample Data'!$C$387:$M$482,7,FALSE)=0,"",VLOOKUP($C87,'Test Sample Data'!$C$387:$M$482,7,FALSE)))</f>
        <v/>
      </c>
      <c r="J87" s="144" t="str">
        <f>IF($C87="","",IF(VLOOKUP($C87,'Test Sample Data'!$C$387:$M$482,8,FALSE)=0,"",VLOOKUP($C87,'Test Sample Data'!$C$387:$M$482,8,FALSE)))</f>
        <v/>
      </c>
      <c r="K87" s="144" t="str">
        <f>IF($C87="","",IF(VLOOKUP($C87,'Test Sample Data'!$C$387:$M$482,9,FALSE)=0,"",VLOOKUP($C87,'Test Sample Data'!$C$387:$M$482,9,FALSE)))</f>
        <v/>
      </c>
      <c r="L87" s="144" t="str">
        <f>IF($C87="","",IF(VLOOKUP($C87,'Test Sample Data'!$C$387:$M$482,10,FALSE)=0,"",VLOOKUP($C87,'Test Sample Data'!$C$387:$M$482,10,FALSE)))</f>
        <v/>
      </c>
      <c r="M87" s="144" t="str">
        <f>IF($C87="","",IF(VLOOKUP($C87,'Test Sample Data'!$C$387:$M$482,11,FALSE)=0,"",VLOOKUP($C87,'Test Sample Data'!$C$387:$M$482,11,FALSE)))</f>
        <v/>
      </c>
      <c r="N87" s="155" t="str">
        <f>IF(B87=0,"",B87)</f>
        <v>HQP006940</v>
      </c>
      <c r="O87" s="148" t="str">
        <f>IF('Choose Housekeeping Genes'!C87=0,"",'Choose Housekeeping Genes'!C87)</f>
        <v>H03</v>
      </c>
      <c r="P87" s="144" t="str">
        <f>IF($C87="","",IF(VLOOKUP($C87,'Control Sample Data'!$C$387:$M$482,2,FALSE)=0,"",VLOOKUP($C87,'Control Sample Data'!$C$387:$M$482,2,FALSE)))</f>
        <v/>
      </c>
      <c r="Q87" s="144" t="str">
        <f>IF($C87="","",IF(VLOOKUP($C87,'Control Sample Data'!$C$387:$M$482,3,FALSE)=0,"",VLOOKUP($C87,'Control Sample Data'!$C$387:$M$482,3,FALSE)))</f>
        <v/>
      </c>
      <c r="R87" s="144" t="str">
        <f>IF($C87="","",IF(VLOOKUP($C87,'Control Sample Data'!$C$387:$M$482,4,FALSE)=0,"",VLOOKUP($C87,'Control Sample Data'!$C$387:$M$482,4,FALSE)))</f>
        <v/>
      </c>
      <c r="S87" s="144" t="str">
        <f>IF($C87="","",IF(VLOOKUP($C87,'Control Sample Data'!$C$387:$M$482,5,FALSE)=0,"",VLOOKUP($C87,'Control Sample Data'!$C$387:$M$482,5,FALSE)))</f>
        <v/>
      </c>
      <c r="T87" s="144" t="str">
        <f>IF($C87="","",IF(VLOOKUP($C87,'Control Sample Data'!$C$387:$M$482,6,FALSE)=0,"",VLOOKUP($C87,'Control Sample Data'!$C$387:$M$482,6,FALSE)))</f>
        <v/>
      </c>
      <c r="U87" s="144" t="str">
        <f>IF($C87="","",IF(VLOOKUP($C87,'Control Sample Data'!$C$387:$M$482,7,FALSE)=0,"",VLOOKUP($C87,'Control Sample Data'!$C$387:$M$482,7,FALSE)))</f>
        <v/>
      </c>
      <c r="V87" s="144" t="str">
        <f>IF($C87="","",IF(VLOOKUP($C87,'Control Sample Data'!$C$387:$M$482,8,FALSE)=0,"",VLOOKUP($C87,'Control Sample Data'!$C$387:$M$482,8,FALSE)))</f>
        <v/>
      </c>
      <c r="W87" s="144" t="str">
        <f>IF($C87="","",IF(VLOOKUP($C87,'Control Sample Data'!$C$387:$M$482,9,FALSE)=0,"",VLOOKUP($C87,'Control Sample Data'!$C$387:$M$482,9,FALSE)))</f>
        <v/>
      </c>
      <c r="X87" s="144" t="str">
        <f>IF($C87="","",IF(VLOOKUP($C87,'Control Sample Data'!$C$387:$M$482,10,FALSE)=0,"",VLOOKUP($C87,'Control Sample Data'!$C$387:$M$482,10,FALSE)))</f>
        <v/>
      </c>
      <c r="Y87" s="144" t="str">
        <f>IF($C87="","",IF(VLOOKUP($C87,'Control Sample Data'!$C$387:$M$482,11,FALSE)=0,"",VLOOKUP($C87,'Control Sample Data'!$C$387:$M$482,11,FALSE)))</f>
        <v/>
      </c>
    </row>
    <row r="88" spans="1:25" ht="15" customHeight="1">
      <c r="A88" s="136"/>
      <c r="B88" s="145" t="str">
        <f aca="true" t="shared" si="18" ref="B88:B106">IF(B4="","",B4)</f>
        <v>HQP016381</v>
      </c>
      <c r="C88" s="148" t="str">
        <f>IF('Choose Housekeeping Genes'!C4=0,"",'Choose Housekeeping Genes'!C4)</f>
        <v>H04</v>
      </c>
      <c r="D88" s="139" t="str">
        <f>IF($C88="","",IF(VLOOKUP($C88,'Test Sample Data'!$C$387:$M$482,2,FALSE)=0,"",VLOOKUP($C88,'Test Sample Data'!$C$387:$M$482,2,FALSE)))</f>
        <v/>
      </c>
      <c r="E88" s="139" t="str">
        <f>IF($C88="","",IF(VLOOKUP($C88,'Test Sample Data'!$C$387:$M$482,3,FALSE)=0,"",VLOOKUP($C88,'Test Sample Data'!$C$387:$M$482,3,FALSE)))</f>
        <v/>
      </c>
      <c r="F88" s="139" t="str">
        <f>IF($C88="","",IF(VLOOKUP($C88,'Test Sample Data'!$C$387:$M$482,4,FALSE)=0,"",VLOOKUP($C88,'Test Sample Data'!$C$387:$M$482,4,FALSE)))</f>
        <v/>
      </c>
      <c r="G88" s="139" t="str">
        <f>IF($C88="","",IF(VLOOKUP($C88,'Test Sample Data'!$C$387:$M$482,5,FALSE)=0,"",VLOOKUP($C88,'Test Sample Data'!$C$387:$M$482,5,FALSE)))</f>
        <v/>
      </c>
      <c r="H88" s="139" t="str">
        <f>IF($C88="","",IF(VLOOKUP($C88,'Test Sample Data'!$C$387:$M$482,6,FALSE)=0,"",VLOOKUP($C88,'Test Sample Data'!$C$387:$M$482,6,FALSE)))</f>
        <v/>
      </c>
      <c r="I88" s="139" t="str">
        <f>IF($C88="","",IF(VLOOKUP($C88,'Test Sample Data'!$C$387:$M$482,7,FALSE)=0,"",VLOOKUP($C88,'Test Sample Data'!$C$387:$M$482,7,FALSE)))</f>
        <v/>
      </c>
      <c r="J88" s="139" t="str">
        <f>IF($C88="","",IF(VLOOKUP($C88,'Test Sample Data'!$C$387:$M$482,8,FALSE)=0,"",VLOOKUP($C88,'Test Sample Data'!$C$387:$M$482,8,FALSE)))</f>
        <v/>
      </c>
      <c r="K88" s="139" t="str">
        <f>IF($C88="","",IF(VLOOKUP($C88,'Test Sample Data'!$C$387:$M$482,9,FALSE)=0,"",VLOOKUP($C88,'Test Sample Data'!$C$387:$M$482,9,FALSE)))</f>
        <v/>
      </c>
      <c r="L88" s="139" t="str">
        <f>IF($C88="","",IF(VLOOKUP($C88,'Test Sample Data'!$C$387:$M$482,10,FALSE)=0,"",VLOOKUP($C88,'Test Sample Data'!$C$387:$M$482,10,FALSE)))</f>
        <v/>
      </c>
      <c r="M88" s="139" t="str">
        <f>IF($C88="","",IF(VLOOKUP($C88,'Test Sample Data'!$C$387:$M$482,11,FALSE)=0,"",VLOOKUP($C88,'Test Sample Data'!$C$387:$M$482,11,FALSE)))</f>
        <v/>
      </c>
      <c r="N88" s="156" t="str">
        <f aca="true" t="shared" si="19" ref="N88:N106">IF(B88=0,"",B88)</f>
        <v>HQP016381</v>
      </c>
      <c r="O88" s="122" t="str">
        <f>IF('Choose Housekeeping Genes'!C88=0,"",'Choose Housekeeping Genes'!C88)</f>
        <v>H04</v>
      </c>
      <c r="P88" s="139" t="str">
        <f>IF($C88="","",IF(VLOOKUP($C88,'Control Sample Data'!$C$387:$M$482,2,FALSE)=0,"",VLOOKUP($C88,'Control Sample Data'!$C$387:$M$482,2,FALSE)))</f>
        <v/>
      </c>
      <c r="Q88" s="139" t="str">
        <f>IF($C88="","",IF(VLOOKUP($C88,'Control Sample Data'!$C$387:$M$482,3,FALSE)=0,"",VLOOKUP($C88,'Control Sample Data'!$C$387:$M$482,3,FALSE)))</f>
        <v/>
      </c>
      <c r="R88" s="139" t="str">
        <f>IF($C88="","",IF(VLOOKUP($C88,'Control Sample Data'!$C$387:$M$482,4,FALSE)=0,"",VLOOKUP($C88,'Control Sample Data'!$C$387:$M$482,4,FALSE)))</f>
        <v/>
      </c>
      <c r="S88" s="139" t="str">
        <f>IF($C88="","",IF(VLOOKUP($C88,'Control Sample Data'!$C$387:$M$482,5,FALSE)=0,"",VLOOKUP($C88,'Control Sample Data'!$C$387:$M$482,5,FALSE)))</f>
        <v/>
      </c>
      <c r="T88" s="139" t="str">
        <f>IF($C88="","",IF(VLOOKUP($C88,'Control Sample Data'!$C$387:$M$482,6,FALSE)=0,"",VLOOKUP($C88,'Control Sample Data'!$C$387:$M$482,6,FALSE)))</f>
        <v/>
      </c>
      <c r="U88" s="139" t="str">
        <f>IF($C88="","",IF(VLOOKUP($C88,'Control Sample Data'!$C$387:$M$482,7,FALSE)=0,"",VLOOKUP($C88,'Control Sample Data'!$C$387:$M$482,7,FALSE)))</f>
        <v/>
      </c>
      <c r="V88" s="139" t="str">
        <f>IF($C88="","",IF(VLOOKUP($C88,'Control Sample Data'!$C$387:$M$482,8,FALSE)=0,"",VLOOKUP($C88,'Control Sample Data'!$C$387:$M$482,8,FALSE)))</f>
        <v/>
      </c>
      <c r="W88" s="139" t="str">
        <f>IF($C88="","",IF(VLOOKUP($C88,'Control Sample Data'!$C$387:$M$482,9,FALSE)=0,"",VLOOKUP($C88,'Control Sample Data'!$C$387:$M$482,9,FALSE)))</f>
        <v/>
      </c>
      <c r="X88" s="139" t="str">
        <f>IF($C88="","",IF(VLOOKUP($C88,'Control Sample Data'!$C$387:$M$482,10,FALSE)=0,"",VLOOKUP($C88,'Control Sample Data'!$C$387:$M$482,10,FALSE)))</f>
        <v/>
      </c>
      <c r="Y88" s="139" t="str">
        <f>IF($C88="","",IF(VLOOKUP($C88,'Control Sample Data'!$C$387:$M$482,11,FALSE)=0,"",VLOOKUP($C88,'Control Sample Data'!$C$387:$M$482,11,FALSE)))</f>
        <v/>
      </c>
    </row>
    <row r="89" spans="1:25" ht="15" customHeight="1">
      <c r="A89" s="136"/>
      <c r="B89" s="145" t="str">
        <f t="shared" si="18"/>
        <v>HQP015171</v>
      </c>
      <c r="C89" s="148" t="str">
        <f>IF('Choose Housekeeping Genes'!C5=0,"",'Choose Housekeeping Genes'!C5)</f>
        <v>H05</v>
      </c>
      <c r="D89" s="139" t="str">
        <f>IF($C89="","",IF(VLOOKUP($C89,'Test Sample Data'!$C$387:$M$482,2,FALSE)=0,"",VLOOKUP($C89,'Test Sample Data'!$C$387:$M$482,2,FALSE)))</f>
        <v/>
      </c>
      <c r="E89" s="139" t="str">
        <f>IF($C89="","",IF(VLOOKUP($C89,'Test Sample Data'!$C$387:$M$482,3,FALSE)=0,"",VLOOKUP($C89,'Test Sample Data'!$C$387:$M$482,3,FALSE)))</f>
        <v/>
      </c>
      <c r="F89" s="139" t="str">
        <f>IF($C89="","",IF(VLOOKUP($C89,'Test Sample Data'!$C$387:$M$482,4,FALSE)=0,"",VLOOKUP($C89,'Test Sample Data'!$C$387:$M$482,4,FALSE)))</f>
        <v/>
      </c>
      <c r="G89" s="139" t="str">
        <f>IF($C89="","",IF(VLOOKUP($C89,'Test Sample Data'!$C$387:$M$482,5,FALSE)=0,"",VLOOKUP($C89,'Test Sample Data'!$C$387:$M$482,5,FALSE)))</f>
        <v/>
      </c>
      <c r="H89" s="139" t="str">
        <f>IF($C89="","",IF(VLOOKUP($C89,'Test Sample Data'!$C$387:$M$482,6,FALSE)=0,"",VLOOKUP($C89,'Test Sample Data'!$C$387:$M$482,6,FALSE)))</f>
        <v/>
      </c>
      <c r="I89" s="139" t="str">
        <f>IF($C89="","",IF(VLOOKUP($C89,'Test Sample Data'!$C$387:$M$482,7,FALSE)=0,"",VLOOKUP($C89,'Test Sample Data'!$C$387:$M$482,7,FALSE)))</f>
        <v/>
      </c>
      <c r="J89" s="139" t="str">
        <f>IF($C89="","",IF(VLOOKUP($C89,'Test Sample Data'!$C$387:$M$482,8,FALSE)=0,"",VLOOKUP($C89,'Test Sample Data'!$C$387:$M$482,8,FALSE)))</f>
        <v/>
      </c>
      <c r="K89" s="139" t="str">
        <f>IF($C89="","",IF(VLOOKUP($C89,'Test Sample Data'!$C$387:$M$482,9,FALSE)=0,"",VLOOKUP($C89,'Test Sample Data'!$C$387:$M$482,9,FALSE)))</f>
        <v/>
      </c>
      <c r="L89" s="139" t="str">
        <f>IF($C89="","",IF(VLOOKUP($C89,'Test Sample Data'!$C$387:$M$482,10,FALSE)=0,"",VLOOKUP($C89,'Test Sample Data'!$C$387:$M$482,10,FALSE)))</f>
        <v/>
      </c>
      <c r="M89" s="139" t="str">
        <f>IF($C89="","",IF(VLOOKUP($C89,'Test Sample Data'!$C$387:$M$482,11,FALSE)=0,"",VLOOKUP($C89,'Test Sample Data'!$C$387:$M$482,11,FALSE)))</f>
        <v/>
      </c>
      <c r="N89" s="156" t="str">
        <f t="shared" si="19"/>
        <v>HQP015171</v>
      </c>
      <c r="O89" s="122" t="str">
        <f>IF('Choose Housekeeping Genes'!C89=0,"",'Choose Housekeeping Genes'!C89)</f>
        <v>H05</v>
      </c>
      <c r="P89" s="139" t="str">
        <f>IF($C89="","",IF(VLOOKUP($C89,'Control Sample Data'!$C$387:$M$482,2,FALSE)=0,"",VLOOKUP($C89,'Control Sample Data'!$C$387:$M$482,2,FALSE)))</f>
        <v/>
      </c>
      <c r="Q89" s="139" t="str">
        <f>IF($C89="","",IF(VLOOKUP($C89,'Control Sample Data'!$C$387:$M$482,3,FALSE)=0,"",VLOOKUP($C89,'Control Sample Data'!$C$387:$M$482,3,FALSE)))</f>
        <v/>
      </c>
      <c r="R89" s="139" t="str">
        <f>IF($C89="","",IF(VLOOKUP($C89,'Control Sample Data'!$C$387:$M$482,4,FALSE)=0,"",VLOOKUP($C89,'Control Sample Data'!$C$387:$M$482,4,FALSE)))</f>
        <v/>
      </c>
      <c r="S89" s="139" t="str">
        <f>IF($C89="","",IF(VLOOKUP($C89,'Control Sample Data'!$C$387:$M$482,5,FALSE)=0,"",VLOOKUP($C89,'Control Sample Data'!$C$387:$M$482,5,FALSE)))</f>
        <v/>
      </c>
      <c r="T89" s="139" t="str">
        <f>IF($C89="","",IF(VLOOKUP($C89,'Control Sample Data'!$C$387:$M$482,6,FALSE)=0,"",VLOOKUP($C89,'Control Sample Data'!$C$387:$M$482,6,FALSE)))</f>
        <v/>
      </c>
      <c r="U89" s="139" t="str">
        <f>IF($C89="","",IF(VLOOKUP($C89,'Control Sample Data'!$C$387:$M$482,7,FALSE)=0,"",VLOOKUP($C89,'Control Sample Data'!$C$387:$M$482,7,FALSE)))</f>
        <v/>
      </c>
      <c r="V89" s="139" t="str">
        <f>IF($C89="","",IF(VLOOKUP($C89,'Control Sample Data'!$C$387:$M$482,8,FALSE)=0,"",VLOOKUP($C89,'Control Sample Data'!$C$387:$M$482,8,FALSE)))</f>
        <v/>
      </c>
      <c r="W89" s="139" t="str">
        <f>IF($C89="","",IF(VLOOKUP($C89,'Control Sample Data'!$C$387:$M$482,9,FALSE)=0,"",VLOOKUP($C89,'Control Sample Data'!$C$387:$M$482,9,FALSE)))</f>
        <v/>
      </c>
      <c r="X89" s="139" t="str">
        <f>IF($C89="","",IF(VLOOKUP($C89,'Control Sample Data'!$C$387:$M$482,10,FALSE)=0,"",VLOOKUP($C89,'Control Sample Data'!$C$387:$M$482,10,FALSE)))</f>
        <v/>
      </c>
      <c r="Y89" s="139" t="str">
        <f>IF($C89="","",IF(VLOOKUP($C89,'Control Sample Data'!$C$387:$M$482,11,FALSE)=0,"",VLOOKUP($C89,'Control Sample Data'!$C$387:$M$482,11,FALSE)))</f>
        <v/>
      </c>
    </row>
    <row r="90" spans="1:25" ht="15" customHeight="1">
      <c r="A90" s="136"/>
      <c r="B90" s="145" t="str">
        <f t="shared" si="18"/>
        <v>HQP006171</v>
      </c>
      <c r="C90" s="148" t="str">
        <f>IF('Choose Housekeeping Genes'!C6=0,"",'Choose Housekeeping Genes'!C6)</f>
        <v>H06</v>
      </c>
      <c r="D90" s="139" t="str">
        <f>IF($C90="","",IF(VLOOKUP($C90,'Test Sample Data'!$C$387:$M$482,2,FALSE)=0,"",VLOOKUP($C90,'Test Sample Data'!$C$387:$M$482,2,FALSE)))</f>
        <v/>
      </c>
      <c r="E90" s="139" t="str">
        <f>IF($C90="","",IF(VLOOKUP($C90,'Test Sample Data'!$C$387:$M$482,3,FALSE)=0,"",VLOOKUP($C90,'Test Sample Data'!$C$387:$M$482,3,FALSE)))</f>
        <v/>
      </c>
      <c r="F90" s="139" t="str">
        <f>IF($C90="","",IF(VLOOKUP($C90,'Test Sample Data'!$C$387:$M$482,4,FALSE)=0,"",VLOOKUP($C90,'Test Sample Data'!$C$387:$M$482,4,FALSE)))</f>
        <v/>
      </c>
      <c r="G90" s="139" t="str">
        <f>IF($C90="","",IF(VLOOKUP($C90,'Test Sample Data'!$C$387:$M$482,5,FALSE)=0,"",VLOOKUP($C90,'Test Sample Data'!$C$387:$M$482,5,FALSE)))</f>
        <v/>
      </c>
      <c r="H90" s="139" t="str">
        <f>IF($C90="","",IF(VLOOKUP($C90,'Test Sample Data'!$C$387:$M$482,6,FALSE)=0,"",VLOOKUP($C90,'Test Sample Data'!$C$387:$M$482,6,FALSE)))</f>
        <v/>
      </c>
      <c r="I90" s="139" t="str">
        <f>IF($C90="","",IF(VLOOKUP($C90,'Test Sample Data'!$C$387:$M$482,7,FALSE)=0,"",VLOOKUP($C90,'Test Sample Data'!$C$387:$M$482,7,FALSE)))</f>
        <v/>
      </c>
      <c r="J90" s="139" t="str">
        <f>IF($C90="","",IF(VLOOKUP($C90,'Test Sample Data'!$C$387:$M$482,8,FALSE)=0,"",VLOOKUP($C90,'Test Sample Data'!$C$387:$M$482,8,FALSE)))</f>
        <v/>
      </c>
      <c r="K90" s="139" t="str">
        <f>IF($C90="","",IF(VLOOKUP($C90,'Test Sample Data'!$C$387:$M$482,9,FALSE)=0,"",VLOOKUP($C90,'Test Sample Data'!$C$387:$M$482,9,FALSE)))</f>
        <v/>
      </c>
      <c r="L90" s="139" t="str">
        <f>IF($C90="","",IF(VLOOKUP($C90,'Test Sample Data'!$C$387:$M$482,10,FALSE)=0,"",VLOOKUP($C90,'Test Sample Data'!$C$387:$M$482,10,FALSE)))</f>
        <v/>
      </c>
      <c r="M90" s="139" t="str">
        <f>IF($C90="","",IF(VLOOKUP($C90,'Test Sample Data'!$C$387:$M$482,11,FALSE)=0,"",VLOOKUP($C90,'Test Sample Data'!$C$387:$M$482,11,FALSE)))</f>
        <v/>
      </c>
      <c r="N90" s="156" t="str">
        <f t="shared" si="19"/>
        <v>HQP006171</v>
      </c>
      <c r="O90" s="122" t="str">
        <f>IF('Choose Housekeeping Genes'!C90=0,"",'Choose Housekeeping Genes'!C90)</f>
        <v>H06</v>
      </c>
      <c r="P90" s="139" t="str">
        <f>IF($C90="","",IF(VLOOKUP($C90,'Control Sample Data'!$C$387:$M$482,2,FALSE)=0,"",VLOOKUP($C90,'Control Sample Data'!$C$387:$M$482,2,FALSE)))</f>
        <v/>
      </c>
      <c r="Q90" s="139" t="str">
        <f>IF($C90="","",IF(VLOOKUP($C90,'Control Sample Data'!$C$387:$M$482,3,FALSE)=0,"",VLOOKUP($C90,'Control Sample Data'!$C$387:$M$482,3,FALSE)))</f>
        <v/>
      </c>
      <c r="R90" s="139" t="str">
        <f>IF($C90="","",IF(VLOOKUP($C90,'Control Sample Data'!$C$387:$M$482,4,FALSE)=0,"",VLOOKUP($C90,'Control Sample Data'!$C$387:$M$482,4,FALSE)))</f>
        <v/>
      </c>
      <c r="S90" s="139" t="str">
        <f>IF($C90="","",IF(VLOOKUP($C90,'Control Sample Data'!$C$387:$M$482,5,FALSE)=0,"",VLOOKUP($C90,'Control Sample Data'!$C$387:$M$482,5,FALSE)))</f>
        <v/>
      </c>
      <c r="T90" s="139" t="str">
        <f>IF($C90="","",IF(VLOOKUP($C90,'Control Sample Data'!$C$387:$M$482,6,FALSE)=0,"",VLOOKUP($C90,'Control Sample Data'!$C$387:$M$482,6,FALSE)))</f>
        <v/>
      </c>
      <c r="U90" s="139" t="str">
        <f>IF($C90="","",IF(VLOOKUP($C90,'Control Sample Data'!$C$387:$M$482,7,FALSE)=0,"",VLOOKUP($C90,'Control Sample Data'!$C$387:$M$482,7,FALSE)))</f>
        <v/>
      </c>
      <c r="V90" s="139" t="str">
        <f>IF($C90="","",IF(VLOOKUP($C90,'Control Sample Data'!$C$387:$M$482,8,FALSE)=0,"",VLOOKUP($C90,'Control Sample Data'!$C$387:$M$482,8,FALSE)))</f>
        <v/>
      </c>
      <c r="W90" s="139" t="str">
        <f>IF($C90="","",IF(VLOOKUP($C90,'Control Sample Data'!$C$387:$M$482,9,FALSE)=0,"",VLOOKUP($C90,'Control Sample Data'!$C$387:$M$482,9,FALSE)))</f>
        <v/>
      </c>
      <c r="X90" s="139" t="str">
        <f>IF($C90="","",IF(VLOOKUP($C90,'Control Sample Data'!$C$387:$M$482,10,FALSE)=0,"",VLOOKUP($C90,'Control Sample Data'!$C$387:$M$482,10,FALSE)))</f>
        <v/>
      </c>
      <c r="Y90" s="139" t="str">
        <f>IF($C90="","",IF(VLOOKUP($C90,'Control Sample Data'!$C$387:$M$482,11,FALSE)=0,"",VLOOKUP($C90,'Control Sample Data'!$C$387:$M$482,11,FALSE)))</f>
        <v/>
      </c>
    </row>
    <row r="91" spans="1:25" ht="15" customHeight="1">
      <c r="A91" s="136"/>
      <c r="B91" s="145" t="str">
        <f t="shared" si="18"/>
        <v>HQP009026</v>
      </c>
      <c r="C91" s="148" t="str">
        <f>IF('Choose Housekeeping Genes'!C7=0,"",'Choose Housekeeping Genes'!C7)</f>
        <v>H07</v>
      </c>
      <c r="D91" s="139" t="str">
        <f>IF($C91="","",IF(VLOOKUP($C91,'Test Sample Data'!$C$387:$M$482,2,FALSE)=0,"",VLOOKUP($C91,'Test Sample Data'!$C$387:$M$482,2,FALSE)))</f>
        <v/>
      </c>
      <c r="E91" s="139" t="str">
        <f>IF($C91="","",IF(VLOOKUP($C91,'Test Sample Data'!$C$387:$M$482,3,FALSE)=0,"",VLOOKUP($C91,'Test Sample Data'!$C$387:$M$482,3,FALSE)))</f>
        <v/>
      </c>
      <c r="F91" s="139" t="str">
        <f>IF($C91="","",IF(VLOOKUP($C91,'Test Sample Data'!$C$387:$M$482,4,FALSE)=0,"",VLOOKUP($C91,'Test Sample Data'!$C$387:$M$482,4,FALSE)))</f>
        <v/>
      </c>
      <c r="G91" s="139" t="str">
        <f>IF($C91="","",IF(VLOOKUP($C91,'Test Sample Data'!$C$387:$M$482,5,FALSE)=0,"",VLOOKUP($C91,'Test Sample Data'!$C$387:$M$482,5,FALSE)))</f>
        <v/>
      </c>
      <c r="H91" s="139" t="str">
        <f>IF($C91="","",IF(VLOOKUP($C91,'Test Sample Data'!$C$387:$M$482,6,FALSE)=0,"",VLOOKUP($C91,'Test Sample Data'!$C$387:$M$482,6,FALSE)))</f>
        <v/>
      </c>
      <c r="I91" s="139" t="str">
        <f>IF($C91="","",IF(VLOOKUP($C91,'Test Sample Data'!$C$387:$M$482,7,FALSE)=0,"",VLOOKUP($C91,'Test Sample Data'!$C$387:$M$482,7,FALSE)))</f>
        <v/>
      </c>
      <c r="J91" s="139" t="str">
        <f>IF($C91="","",IF(VLOOKUP($C91,'Test Sample Data'!$C$387:$M$482,8,FALSE)=0,"",VLOOKUP($C91,'Test Sample Data'!$C$387:$M$482,8,FALSE)))</f>
        <v/>
      </c>
      <c r="K91" s="139" t="str">
        <f>IF($C91="","",IF(VLOOKUP($C91,'Test Sample Data'!$C$387:$M$482,9,FALSE)=0,"",VLOOKUP($C91,'Test Sample Data'!$C$387:$M$482,9,FALSE)))</f>
        <v/>
      </c>
      <c r="L91" s="139" t="str">
        <f>IF($C91="","",IF(VLOOKUP($C91,'Test Sample Data'!$C$387:$M$482,10,FALSE)=0,"",VLOOKUP($C91,'Test Sample Data'!$C$387:$M$482,10,FALSE)))</f>
        <v/>
      </c>
      <c r="M91" s="139" t="str">
        <f>IF($C91="","",IF(VLOOKUP($C91,'Test Sample Data'!$C$387:$M$482,11,FALSE)=0,"",VLOOKUP($C91,'Test Sample Data'!$C$387:$M$482,11,FALSE)))</f>
        <v/>
      </c>
      <c r="N91" s="156" t="str">
        <f t="shared" si="19"/>
        <v>HQP009026</v>
      </c>
      <c r="O91" s="122" t="str">
        <f>IF('Choose Housekeeping Genes'!C91=0,"",'Choose Housekeeping Genes'!C91)</f>
        <v>H07</v>
      </c>
      <c r="P91" s="139" t="str">
        <f>IF($C91="","",IF(VLOOKUP($C91,'Control Sample Data'!$C$387:$M$482,2,FALSE)=0,"",VLOOKUP($C91,'Control Sample Data'!$C$387:$M$482,2,FALSE)))</f>
        <v/>
      </c>
      <c r="Q91" s="139" t="str">
        <f>IF($C91="","",IF(VLOOKUP($C91,'Control Sample Data'!$C$387:$M$482,3,FALSE)=0,"",VLOOKUP($C91,'Control Sample Data'!$C$387:$M$482,3,FALSE)))</f>
        <v/>
      </c>
      <c r="R91" s="139" t="str">
        <f>IF($C91="","",IF(VLOOKUP($C91,'Control Sample Data'!$C$387:$M$482,4,FALSE)=0,"",VLOOKUP($C91,'Control Sample Data'!$C$387:$M$482,4,FALSE)))</f>
        <v/>
      </c>
      <c r="S91" s="139" t="str">
        <f>IF($C91="","",IF(VLOOKUP($C91,'Control Sample Data'!$C$387:$M$482,5,FALSE)=0,"",VLOOKUP($C91,'Control Sample Data'!$C$387:$M$482,5,FALSE)))</f>
        <v/>
      </c>
      <c r="T91" s="139" t="str">
        <f>IF($C91="","",IF(VLOOKUP($C91,'Control Sample Data'!$C$387:$M$482,6,FALSE)=0,"",VLOOKUP($C91,'Control Sample Data'!$C$387:$M$482,6,FALSE)))</f>
        <v/>
      </c>
      <c r="U91" s="139" t="str">
        <f>IF($C91="","",IF(VLOOKUP($C91,'Control Sample Data'!$C$387:$M$482,7,FALSE)=0,"",VLOOKUP($C91,'Control Sample Data'!$C$387:$M$482,7,FALSE)))</f>
        <v/>
      </c>
      <c r="V91" s="139" t="str">
        <f>IF($C91="","",IF(VLOOKUP($C91,'Control Sample Data'!$C$387:$M$482,8,FALSE)=0,"",VLOOKUP($C91,'Control Sample Data'!$C$387:$M$482,8,FALSE)))</f>
        <v/>
      </c>
      <c r="W91" s="139" t="str">
        <f>IF($C91="","",IF(VLOOKUP($C91,'Control Sample Data'!$C$387:$M$482,9,FALSE)=0,"",VLOOKUP($C91,'Control Sample Data'!$C$387:$M$482,9,FALSE)))</f>
        <v/>
      </c>
      <c r="X91" s="139" t="str">
        <f>IF($C91="","",IF(VLOOKUP($C91,'Control Sample Data'!$C$387:$M$482,10,FALSE)=0,"",VLOOKUP($C91,'Control Sample Data'!$C$387:$M$482,10,FALSE)))</f>
        <v/>
      </c>
      <c r="Y91" s="139" t="str">
        <f>IF($C91="","",IF(VLOOKUP($C91,'Control Sample Data'!$C$387:$M$482,11,FALSE)=0,"",VLOOKUP($C91,'Control Sample Data'!$C$387:$M$482,11,FALSE)))</f>
        <v/>
      </c>
    </row>
    <row r="92" spans="1:25" ht="15" customHeight="1">
      <c r="A92" s="136"/>
      <c r="B92" s="145" t="str">
        <f t="shared" si="18"/>
        <v>HQP054253</v>
      </c>
      <c r="C92" s="148" t="str">
        <f>IF('Choose Housekeeping Genes'!C8=0,"",'Choose Housekeeping Genes'!C8)</f>
        <v>H08</v>
      </c>
      <c r="D92" s="139" t="str">
        <f>IF($C92="","",IF(VLOOKUP($C92,'Test Sample Data'!$C$387:$M$482,2,FALSE)=0,"",VLOOKUP($C92,'Test Sample Data'!$C$387:$M$482,2,FALSE)))</f>
        <v/>
      </c>
      <c r="E92" s="139" t="str">
        <f>IF($C92="","",IF(VLOOKUP($C92,'Test Sample Data'!$C$387:$M$482,3,FALSE)=0,"",VLOOKUP($C92,'Test Sample Data'!$C$387:$M$482,3,FALSE)))</f>
        <v/>
      </c>
      <c r="F92" s="139" t="str">
        <f>IF($C92="","",IF(VLOOKUP($C92,'Test Sample Data'!$C$387:$M$482,4,FALSE)=0,"",VLOOKUP($C92,'Test Sample Data'!$C$387:$M$482,4,FALSE)))</f>
        <v/>
      </c>
      <c r="G92" s="139" t="str">
        <f>IF($C92="","",IF(VLOOKUP($C92,'Test Sample Data'!$C$387:$M$482,5,FALSE)=0,"",VLOOKUP($C92,'Test Sample Data'!$C$387:$M$482,5,FALSE)))</f>
        <v/>
      </c>
      <c r="H92" s="139" t="str">
        <f>IF($C92="","",IF(VLOOKUP($C92,'Test Sample Data'!$C$387:$M$482,6,FALSE)=0,"",VLOOKUP($C92,'Test Sample Data'!$C$387:$M$482,6,FALSE)))</f>
        <v/>
      </c>
      <c r="I92" s="139" t="str">
        <f>IF($C92="","",IF(VLOOKUP($C92,'Test Sample Data'!$C$387:$M$482,7,FALSE)=0,"",VLOOKUP($C92,'Test Sample Data'!$C$387:$M$482,7,FALSE)))</f>
        <v/>
      </c>
      <c r="J92" s="139" t="str">
        <f>IF($C92="","",IF(VLOOKUP($C92,'Test Sample Data'!$C$387:$M$482,8,FALSE)=0,"",VLOOKUP($C92,'Test Sample Data'!$C$387:$M$482,8,FALSE)))</f>
        <v/>
      </c>
      <c r="K92" s="139" t="str">
        <f>IF($C92="","",IF(VLOOKUP($C92,'Test Sample Data'!$C$387:$M$482,9,FALSE)=0,"",VLOOKUP($C92,'Test Sample Data'!$C$387:$M$482,9,FALSE)))</f>
        <v/>
      </c>
      <c r="L92" s="139" t="str">
        <f>IF($C92="","",IF(VLOOKUP($C92,'Test Sample Data'!$C$387:$M$482,10,FALSE)=0,"",VLOOKUP($C92,'Test Sample Data'!$C$387:$M$482,10,FALSE)))</f>
        <v/>
      </c>
      <c r="M92" s="139" t="str">
        <f>IF($C92="","",IF(VLOOKUP($C92,'Test Sample Data'!$C$387:$M$482,11,FALSE)=0,"",VLOOKUP($C92,'Test Sample Data'!$C$387:$M$482,11,FALSE)))</f>
        <v/>
      </c>
      <c r="N92" s="156" t="str">
        <f t="shared" si="19"/>
        <v>HQP054253</v>
      </c>
      <c r="O92" s="122" t="str">
        <f>IF('Choose Housekeeping Genes'!C92=0,"",'Choose Housekeeping Genes'!C92)</f>
        <v>H08</v>
      </c>
      <c r="P92" s="139" t="str">
        <f>IF($C92="","",IF(VLOOKUP($C92,'Control Sample Data'!$C$387:$M$482,2,FALSE)=0,"",VLOOKUP($C92,'Control Sample Data'!$C$387:$M$482,2,FALSE)))</f>
        <v/>
      </c>
      <c r="Q92" s="139" t="str">
        <f>IF($C92="","",IF(VLOOKUP($C92,'Control Sample Data'!$C$387:$M$482,3,FALSE)=0,"",VLOOKUP($C92,'Control Sample Data'!$C$387:$M$482,3,FALSE)))</f>
        <v/>
      </c>
      <c r="R92" s="139" t="str">
        <f>IF($C92="","",IF(VLOOKUP($C92,'Control Sample Data'!$C$387:$M$482,4,FALSE)=0,"",VLOOKUP($C92,'Control Sample Data'!$C$387:$M$482,4,FALSE)))</f>
        <v/>
      </c>
      <c r="S92" s="139" t="str">
        <f>IF($C92="","",IF(VLOOKUP($C92,'Control Sample Data'!$C$387:$M$482,5,FALSE)=0,"",VLOOKUP($C92,'Control Sample Data'!$C$387:$M$482,5,FALSE)))</f>
        <v/>
      </c>
      <c r="T92" s="139" t="str">
        <f>IF($C92="","",IF(VLOOKUP($C92,'Control Sample Data'!$C$387:$M$482,6,FALSE)=0,"",VLOOKUP($C92,'Control Sample Data'!$C$387:$M$482,6,FALSE)))</f>
        <v/>
      </c>
      <c r="U92" s="139" t="str">
        <f>IF($C92="","",IF(VLOOKUP($C92,'Control Sample Data'!$C$387:$M$482,7,FALSE)=0,"",VLOOKUP($C92,'Control Sample Data'!$C$387:$M$482,7,FALSE)))</f>
        <v/>
      </c>
      <c r="V92" s="139" t="str">
        <f>IF($C92="","",IF(VLOOKUP($C92,'Control Sample Data'!$C$387:$M$482,8,FALSE)=0,"",VLOOKUP($C92,'Control Sample Data'!$C$387:$M$482,8,FALSE)))</f>
        <v/>
      </c>
      <c r="W92" s="139" t="str">
        <f>IF($C92="","",IF(VLOOKUP($C92,'Control Sample Data'!$C$387:$M$482,9,FALSE)=0,"",VLOOKUP($C92,'Control Sample Data'!$C$387:$M$482,9,FALSE)))</f>
        <v/>
      </c>
      <c r="X92" s="139" t="str">
        <f>IF($C92="","",IF(VLOOKUP($C92,'Control Sample Data'!$C$387:$M$482,10,FALSE)=0,"",VLOOKUP($C92,'Control Sample Data'!$C$387:$M$482,10,FALSE)))</f>
        <v/>
      </c>
      <c r="Y92" s="139" t="str">
        <f>IF($C92="","",IF(VLOOKUP($C92,'Control Sample Data'!$C$387:$M$482,11,FALSE)=0,"",VLOOKUP($C92,'Control Sample Data'!$C$387:$M$482,11,FALSE)))</f>
        <v/>
      </c>
    </row>
    <row r="93" spans="1:25" ht="15" customHeight="1">
      <c r="A93" s="136"/>
      <c r="B93" s="145" t="str">
        <f t="shared" si="18"/>
        <v/>
      </c>
      <c r="C93" s="148" t="str">
        <f>IF('Choose Housekeeping Genes'!C9=0,"",'Choose Housekeeping Genes'!C9)</f>
        <v/>
      </c>
      <c r="D93" s="139" t="str">
        <f>IF($C93="","",IF(VLOOKUP($C93,'Test Sample Data'!$C$387:$M$482,2,FALSE)=0,"",VLOOKUP($C93,'Test Sample Data'!$C$387:$M$482,2,FALSE)))</f>
        <v/>
      </c>
      <c r="E93" s="139" t="str">
        <f>IF($C93="","",IF(VLOOKUP($C93,'Test Sample Data'!$C$387:$M$482,3,FALSE)=0,"",VLOOKUP($C93,'Test Sample Data'!$C$387:$M$482,3,FALSE)))</f>
        <v/>
      </c>
      <c r="F93" s="139" t="str">
        <f>IF($C93="","",IF(VLOOKUP($C93,'Test Sample Data'!$C$387:$M$482,4,FALSE)=0,"",VLOOKUP($C93,'Test Sample Data'!$C$387:$M$482,4,FALSE)))</f>
        <v/>
      </c>
      <c r="G93" s="139" t="str">
        <f>IF($C93="","",IF(VLOOKUP($C93,'Test Sample Data'!$C$387:$M$482,5,FALSE)=0,"",VLOOKUP($C93,'Test Sample Data'!$C$387:$M$482,5,FALSE)))</f>
        <v/>
      </c>
      <c r="H93" s="139" t="str">
        <f>IF($C93="","",IF(VLOOKUP($C93,'Test Sample Data'!$C$387:$M$482,6,FALSE)=0,"",VLOOKUP($C93,'Test Sample Data'!$C$387:$M$482,6,FALSE)))</f>
        <v/>
      </c>
      <c r="I93" s="139" t="str">
        <f>IF($C93="","",IF(VLOOKUP($C93,'Test Sample Data'!$C$387:$M$482,7,FALSE)=0,"",VLOOKUP($C93,'Test Sample Data'!$C$387:$M$482,7,FALSE)))</f>
        <v/>
      </c>
      <c r="J93" s="139" t="str">
        <f>IF($C93="","",IF(VLOOKUP($C93,'Test Sample Data'!$C$387:$M$482,8,FALSE)=0,"",VLOOKUP($C93,'Test Sample Data'!$C$387:$M$482,8,FALSE)))</f>
        <v/>
      </c>
      <c r="K93" s="139" t="str">
        <f>IF($C93="","",IF(VLOOKUP($C93,'Test Sample Data'!$C$387:$M$482,9,FALSE)=0,"",VLOOKUP($C93,'Test Sample Data'!$C$387:$M$482,9,FALSE)))</f>
        <v/>
      </c>
      <c r="L93" s="139" t="str">
        <f>IF($C93="","",IF(VLOOKUP($C93,'Test Sample Data'!$C$387:$M$482,10,FALSE)=0,"",VLOOKUP($C93,'Test Sample Data'!$C$387:$M$482,10,FALSE)))</f>
        <v/>
      </c>
      <c r="M93" s="139" t="str">
        <f>IF($C93="","",IF(VLOOKUP($C93,'Test Sample Data'!$C$387:$M$482,11,FALSE)=0,"",VLOOKUP($C93,'Test Sample Data'!$C$387:$M$482,11,FALSE)))</f>
        <v/>
      </c>
      <c r="N93" s="156" t="str">
        <f t="shared" si="19"/>
        <v/>
      </c>
      <c r="O93" s="122" t="str">
        <f>IF('Choose Housekeeping Genes'!C93=0,"",'Choose Housekeeping Genes'!C93)</f>
        <v/>
      </c>
      <c r="P93" s="139" t="str">
        <f>IF($C93="","",IF(VLOOKUP($C93,'Control Sample Data'!$C$387:$M$482,2,FALSE)=0,"",VLOOKUP($C93,'Control Sample Data'!$C$387:$M$482,2,FALSE)))</f>
        <v/>
      </c>
      <c r="Q93" s="139" t="str">
        <f>IF($C93="","",IF(VLOOKUP($C93,'Control Sample Data'!$C$387:$M$482,3,FALSE)=0,"",VLOOKUP($C93,'Control Sample Data'!$C$387:$M$482,3,FALSE)))</f>
        <v/>
      </c>
      <c r="R93" s="139" t="str">
        <f>IF($C93="","",IF(VLOOKUP($C93,'Control Sample Data'!$C$387:$M$482,4,FALSE)=0,"",VLOOKUP($C93,'Control Sample Data'!$C$387:$M$482,4,FALSE)))</f>
        <v/>
      </c>
      <c r="S93" s="139" t="str">
        <f>IF($C93="","",IF(VLOOKUP($C93,'Control Sample Data'!$C$387:$M$482,5,FALSE)=0,"",VLOOKUP($C93,'Control Sample Data'!$C$387:$M$482,5,FALSE)))</f>
        <v/>
      </c>
      <c r="T93" s="139" t="str">
        <f>IF($C93="","",IF(VLOOKUP($C93,'Control Sample Data'!$C$387:$M$482,6,FALSE)=0,"",VLOOKUP($C93,'Control Sample Data'!$C$387:$M$482,6,FALSE)))</f>
        <v/>
      </c>
      <c r="U93" s="139" t="str">
        <f>IF($C93="","",IF(VLOOKUP($C93,'Control Sample Data'!$C$387:$M$482,7,FALSE)=0,"",VLOOKUP($C93,'Control Sample Data'!$C$387:$M$482,7,FALSE)))</f>
        <v/>
      </c>
      <c r="V93" s="139" t="str">
        <f>IF($C93="","",IF(VLOOKUP($C93,'Control Sample Data'!$C$387:$M$482,8,FALSE)=0,"",VLOOKUP($C93,'Control Sample Data'!$C$387:$M$482,8,FALSE)))</f>
        <v/>
      </c>
      <c r="W93" s="139" t="str">
        <f>IF($C93="","",IF(VLOOKUP($C93,'Control Sample Data'!$C$387:$M$482,9,FALSE)=0,"",VLOOKUP($C93,'Control Sample Data'!$C$387:$M$482,9,FALSE)))</f>
        <v/>
      </c>
      <c r="X93" s="139" t="str">
        <f>IF($C93="","",IF(VLOOKUP($C93,'Control Sample Data'!$C$387:$M$482,10,FALSE)=0,"",VLOOKUP($C93,'Control Sample Data'!$C$387:$M$482,10,FALSE)))</f>
        <v/>
      </c>
      <c r="Y93" s="139" t="str">
        <f>IF($C93="","",IF(VLOOKUP($C93,'Control Sample Data'!$C$387:$M$482,11,FALSE)=0,"",VLOOKUP($C93,'Control Sample Data'!$C$387:$M$482,11,FALSE)))</f>
        <v/>
      </c>
    </row>
    <row r="94" spans="1:25" ht="15" customHeight="1">
      <c r="A94" s="136"/>
      <c r="B94" s="145" t="str">
        <f t="shared" si="18"/>
        <v/>
      </c>
      <c r="C94" s="148" t="str">
        <f>IF('Choose Housekeeping Genes'!C10=0,"",'Choose Housekeeping Genes'!C10)</f>
        <v/>
      </c>
      <c r="D94" s="139" t="str">
        <f>IF($C94="","",IF(VLOOKUP($C94,'Test Sample Data'!$C$387:$M$482,2,FALSE)=0,"",VLOOKUP($C94,'Test Sample Data'!$C$387:$M$482,2,FALSE)))</f>
        <v/>
      </c>
      <c r="E94" s="139" t="str">
        <f>IF($C94="","",IF(VLOOKUP($C94,'Test Sample Data'!$C$387:$M$482,3,FALSE)=0,"",VLOOKUP($C94,'Test Sample Data'!$C$387:$M$482,3,FALSE)))</f>
        <v/>
      </c>
      <c r="F94" s="139" t="str">
        <f>IF($C94="","",IF(VLOOKUP($C94,'Test Sample Data'!$C$387:$M$482,4,FALSE)=0,"",VLOOKUP($C94,'Test Sample Data'!$C$387:$M$482,4,FALSE)))</f>
        <v/>
      </c>
      <c r="G94" s="139" t="str">
        <f>IF($C94="","",IF(VLOOKUP($C94,'Test Sample Data'!$C$387:$M$482,5,FALSE)=0,"",VLOOKUP($C94,'Test Sample Data'!$C$387:$M$482,5,FALSE)))</f>
        <v/>
      </c>
      <c r="H94" s="139" t="str">
        <f>IF($C94="","",IF(VLOOKUP($C94,'Test Sample Data'!$C$387:$M$482,6,FALSE)=0,"",VLOOKUP($C94,'Test Sample Data'!$C$387:$M$482,6,FALSE)))</f>
        <v/>
      </c>
      <c r="I94" s="139" t="str">
        <f>IF($C94="","",IF(VLOOKUP($C94,'Test Sample Data'!$C$387:$M$482,7,FALSE)=0,"",VLOOKUP($C94,'Test Sample Data'!$C$387:$M$482,7,FALSE)))</f>
        <v/>
      </c>
      <c r="J94" s="139" t="str">
        <f>IF($C94="","",IF(VLOOKUP($C94,'Test Sample Data'!$C$387:$M$482,8,FALSE)=0,"",VLOOKUP($C94,'Test Sample Data'!$C$387:$M$482,8,FALSE)))</f>
        <v/>
      </c>
      <c r="K94" s="139" t="str">
        <f>IF($C94="","",IF(VLOOKUP($C94,'Test Sample Data'!$C$387:$M$482,9,FALSE)=0,"",VLOOKUP($C94,'Test Sample Data'!$C$387:$M$482,9,FALSE)))</f>
        <v/>
      </c>
      <c r="L94" s="139" t="str">
        <f>IF($C94="","",IF(VLOOKUP($C94,'Test Sample Data'!$C$387:$M$482,10,FALSE)=0,"",VLOOKUP($C94,'Test Sample Data'!$C$387:$M$482,10,FALSE)))</f>
        <v/>
      </c>
      <c r="M94" s="139" t="str">
        <f>IF($C94="","",IF(VLOOKUP($C94,'Test Sample Data'!$C$387:$M$482,11,FALSE)=0,"",VLOOKUP($C94,'Test Sample Data'!$C$387:$M$482,11,FALSE)))</f>
        <v/>
      </c>
      <c r="N94" s="156" t="str">
        <f t="shared" si="19"/>
        <v/>
      </c>
      <c r="O94" s="122" t="str">
        <f>IF('Choose Housekeeping Genes'!C94=0,"",'Choose Housekeeping Genes'!C94)</f>
        <v/>
      </c>
      <c r="P94" s="139" t="str">
        <f>IF($C94="","",IF(VLOOKUP($C94,'Control Sample Data'!$C$387:$M$482,2,FALSE)=0,"",VLOOKUP($C94,'Control Sample Data'!$C$387:$M$482,2,FALSE)))</f>
        <v/>
      </c>
      <c r="Q94" s="139" t="str">
        <f>IF($C94="","",IF(VLOOKUP($C94,'Control Sample Data'!$C$387:$M$482,3,FALSE)=0,"",VLOOKUP($C94,'Control Sample Data'!$C$387:$M$482,3,FALSE)))</f>
        <v/>
      </c>
      <c r="R94" s="139" t="str">
        <f>IF($C94="","",IF(VLOOKUP($C94,'Control Sample Data'!$C$387:$M$482,4,FALSE)=0,"",VLOOKUP($C94,'Control Sample Data'!$C$387:$M$482,4,FALSE)))</f>
        <v/>
      </c>
      <c r="S94" s="139" t="str">
        <f>IF($C94="","",IF(VLOOKUP($C94,'Control Sample Data'!$C$387:$M$482,5,FALSE)=0,"",VLOOKUP($C94,'Control Sample Data'!$C$387:$M$482,5,FALSE)))</f>
        <v/>
      </c>
      <c r="T94" s="139" t="str">
        <f>IF($C94="","",IF(VLOOKUP($C94,'Control Sample Data'!$C$387:$M$482,6,FALSE)=0,"",VLOOKUP($C94,'Control Sample Data'!$C$387:$M$482,6,FALSE)))</f>
        <v/>
      </c>
      <c r="U94" s="139" t="str">
        <f>IF($C94="","",IF(VLOOKUP($C94,'Control Sample Data'!$C$387:$M$482,7,FALSE)=0,"",VLOOKUP($C94,'Control Sample Data'!$C$387:$M$482,7,FALSE)))</f>
        <v/>
      </c>
      <c r="V94" s="139" t="str">
        <f>IF($C94="","",IF(VLOOKUP($C94,'Control Sample Data'!$C$387:$M$482,8,FALSE)=0,"",VLOOKUP($C94,'Control Sample Data'!$C$387:$M$482,8,FALSE)))</f>
        <v/>
      </c>
      <c r="W94" s="139" t="str">
        <f>IF($C94="","",IF(VLOOKUP($C94,'Control Sample Data'!$C$387:$M$482,9,FALSE)=0,"",VLOOKUP($C94,'Control Sample Data'!$C$387:$M$482,9,FALSE)))</f>
        <v/>
      </c>
      <c r="X94" s="139" t="str">
        <f>IF($C94="","",IF(VLOOKUP($C94,'Control Sample Data'!$C$387:$M$482,10,FALSE)=0,"",VLOOKUP($C94,'Control Sample Data'!$C$387:$M$482,10,FALSE)))</f>
        <v/>
      </c>
      <c r="Y94" s="139" t="str">
        <f>IF($C94="","",IF(VLOOKUP($C94,'Control Sample Data'!$C$387:$M$482,11,FALSE)=0,"",VLOOKUP($C94,'Control Sample Data'!$C$387:$M$482,11,FALSE)))</f>
        <v/>
      </c>
    </row>
    <row r="95" spans="1:25" ht="15" customHeight="1">
      <c r="A95" s="136"/>
      <c r="B95" s="145" t="str">
        <f t="shared" si="18"/>
        <v/>
      </c>
      <c r="C95" s="148" t="str">
        <f>IF('Choose Housekeeping Genes'!C11=0,"",'Choose Housekeeping Genes'!C11)</f>
        <v/>
      </c>
      <c r="D95" s="139" t="str">
        <f>IF($C95="","",IF(VLOOKUP($C95,'Test Sample Data'!$C$387:$M$482,2,FALSE)=0,"",VLOOKUP($C95,'Test Sample Data'!$C$387:$M$482,2,FALSE)))</f>
        <v/>
      </c>
      <c r="E95" s="139" t="str">
        <f>IF($C95="","",IF(VLOOKUP($C95,'Test Sample Data'!$C$387:$M$482,3,FALSE)=0,"",VLOOKUP($C95,'Test Sample Data'!$C$387:$M$482,3,FALSE)))</f>
        <v/>
      </c>
      <c r="F95" s="139" t="str">
        <f>IF($C95="","",IF(VLOOKUP($C95,'Test Sample Data'!$C$387:$M$482,4,FALSE)=0,"",VLOOKUP($C95,'Test Sample Data'!$C$387:$M$482,4,FALSE)))</f>
        <v/>
      </c>
      <c r="G95" s="139" t="str">
        <f>IF($C95="","",IF(VLOOKUP($C95,'Test Sample Data'!$C$387:$M$482,5,FALSE)=0,"",VLOOKUP($C95,'Test Sample Data'!$C$387:$M$482,5,FALSE)))</f>
        <v/>
      </c>
      <c r="H95" s="139" t="str">
        <f>IF($C95="","",IF(VLOOKUP($C95,'Test Sample Data'!$C$387:$M$482,6,FALSE)=0,"",VLOOKUP($C95,'Test Sample Data'!$C$387:$M$482,6,FALSE)))</f>
        <v/>
      </c>
      <c r="I95" s="139" t="str">
        <f>IF($C95="","",IF(VLOOKUP($C95,'Test Sample Data'!$C$387:$M$482,7,FALSE)=0,"",VLOOKUP($C95,'Test Sample Data'!$C$387:$M$482,7,FALSE)))</f>
        <v/>
      </c>
      <c r="J95" s="139" t="str">
        <f>IF($C95="","",IF(VLOOKUP($C95,'Test Sample Data'!$C$387:$M$482,8,FALSE)=0,"",VLOOKUP($C95,'Test Sample Data'!$C$387:$M$482,8,FALSE)))</f>
        <v/>
      </c>
      <c r="K95" s="139" t="str">
        <f>IF($C95="","",IF(VLOOKUP($C95,'Test Sample Data'!$C$387:$M$482,9,FALSE)=0,"",VLOOKUP($C95,'Test Sample Data'!$C$387:$M$482,9,FALSE)))</f>
        <v/>
      </c>
      <c r="L95" s="139" t="str">
        <f>IF($C95="","",IF(VLOOKUP($C95,'Test Sample Data'!$C$387:$M$482,10,FALSE)=0,"",VLOOKUP($C95,'Test Sample Data'!$C$387:$M$482,10,FALSE)))</f>
        <v/>
      </c>
      <c r="M95" s="139" t="str">
        <f>IF($C95="","",IF(VLOOKUP($C95,'Test Sample Data'!$C$387:$M$482,11,FALSE)=0,"",VLOOKUP($C95,'Test Sample Data'!$C$387:$M$482,11,FALSE)))</f>
        <v/>
      </c>
      <c r="N95" s="156" t="str">
        <f t="shared" si="19"/>
        <v/>
      </c>
      <c r="O95" s="122" t="str">
        <f>IF('Choose Housekeeping Genes'!C95=0,"",'Choose Housekeeping Genes'!C95)</f>
        <v/>
      </c>
      <c r="P95" s="139" t="str">
        <f>IF($C95="","",IF(VLOOKUP($C95,'Control Sample Data'!$C$387:$M$482,2,FALSE)=0,"",VLOOKUP($C95,'Control Sample Data'!$C$387:$M$482,2,FALSE)))</f>
        <v/>
      </c>
      <c r="Q95" s="139" t="str">
        <f>IF($C95="","",IF(VLOOKUP($C95,'Control Sample Data'!$C$387:$M$482,3,FALSE)=0,"",VLOOKUP($C95,'Control Sample Data'!$C$387:$M$482,3,FALSE)))</f>
        <v/>
      </c>
      <c r="R95" s="139" t="str">
        <f>IF($C95="","",IF(VLOOKUP($C95,'Control Sample Data'!$C$387:$M$482,4,FALSE)=0,"",VLOOKUP($C95,'Control Sample Data'!$C$387:$M$482,4,FALSE)))</f>
        <v/>
      </c>
      <c r="S95" s="139" t="str">
        <f>IF($C95="","",IF(VLOOKUP($C95,'Control Sample Data'!$C$387:$M$482,5,FALSE)=0,"",VLOOKUP($C95,'Control Sample Data'!$C$387:$M$482,5,FALSE)))</f>
        <v/>
      </c>
      <c r="T95" s="139" t="str">
        <f>IF($C95="","",IF(VLOOKUP($C95,'Control Sample Data'!$C$387:$M$482,6,FALSE)=0,"",VLOOKUP($C95,'Control Sample Data'!$C$387:$M$482,6,FALSE)))</f>
        <v/>
      </c>
      <c r="U95" s="139" t="str">
        <f>IF($C95="","",IF(VLOOKUP($C95,'Control Sample Data'!$C$387:$M$482,7,FALSE)=0,"",VLOOKUP($C95,'Control Sample Data'!$C$387:$M$482,7,FALSE)))</f>
        <v/>
      </c>
      <c r="V95" s="139" t="str">
        <f>IF($C95="","",IF(VLOOKUP($C95,'Control Sample Data'!$C$387:$M$482,8,FALSE)=0,"",VLOOKUP($C95,'Control Sample Data'!$C$387:$M$482,8,FALSE)))</f>
        <v/>
      </c>
      <c r="W95" s="139" t="str">
        <f>IF($C95="","",IF(VLOOKUP($C95,'Control Sample Data'!$C$387:$M$482,9,FALSE)=0,"",VLOOKUP($C95,'Control Sample Data'!$C$387:$M$482,9,FALSE)))</f>
        <v/>
      </c>
      <c r="X95" s="139" t="str">
        <f>IF($C95="","",IF(VLOOKUP($C95,'Control Sample Data'!$C$387:$M$482,10,FALSE)=0,"",VLOOKUP($C95,'Control Sample Data'!$C$387:$M$482,10,FALSE)))</f>
        <v/>
      </c>
      <c r="Y95" s="139" t="str">
        <f>IF($C95="","",IF(VLOOKUP($C95,'Control Sample Data'!$C$387:$M$482,11,FALSE)=0,"",VLOOKUP($C95,'Control Sample Data'!$C$387:$M$482,11,FALSE)))</f>
        <v/>
      </c>
    </row>
    <row r="96" spans="1:25" ht="15" customHeight="1">
      <c r="A96" s="136"/>
      <c r="B96" s="145" t="str">
        <f t="shared" si="18"/>
        <v/>
      </c>
      <c r="C96" s="148" t="str">
        <f>IF('Choose Housekeeping Genes'!C12=0,"",'Choose Housekeeping Genes'!C12)</f>
        <v/>
      </c>
      <c r="D96" s="139" t="str">
        <f>IF($C96="","",IF(VLOOKUP($C96,'Test Sample Data'!$C$387:$M$482,2,FALSE)=0,"",VLOOKUP($C96,'Test Sample Data'!$C$387:$M$482,2,FALSE)))</f>
        <v/>
      </c>
      <c r="E96" s="139" t="str">
        <f>IF($C96="","",IF(VLOOKUP($C96,'Test Sample Data'!$C$387:$M$482,3,FALSE)=0,"",VLOOKUP($C96,'Test Sample Data'!$C$387:$M$482,3,FALSE)))</f>
        <v/>
      </c>
      <c r="F96" s="139" t="str">
        <f>IF($C96="","",IF(VLOOKUP($C96,'Test Sample Data'!$C$387:$M$482,4,FALSE)=0,"",VLOOKUP($C96,'Test Sample Data'!$C$387:$M$482,4,FALSE)))</f>
        <v/>
      </c>
      <c r="G96" s="139" t="str">
        <f>IF($C96="","",IF(VLOOKUP($C96,'Test Sample Data'!$C$387:$M$482,5,FALSE)=0,"",VLOOKUP($C96,'Test Sample Data'!$C$387:$M$482,5,FALSE)))</f>
        <v/>
      </c>
      <c r="H96" s="139" t="str">
        <f>IF($C96="","",IF(VLOOKUP($C96,'Test Sample Data'!$C$387:$M$482,6,FALSE)=0,"",VLOOKUP($C96,'Test Sample Data'!$C$387:$M$482,6,FALSE)))</f>
        <v/>
      </c>
      <c r="I96" s="139" t="str">
        <f>IF($C96="","",IF(VLOOKUP($C96,'Test Sample Data'!$C$387:$M$482,7,FALSE)=0,"",VLOOKUP($C96,'Test Sample Data'!$C$387:$M$482,7,FALSE)))</f>
        <v/>
      </c>
      <c r="J96" s="139" t="str">
        <f>IF($C96="","",IF(VLOOKUP($C96,'Test Sample Data'!$C$387:$M$482,8,FALSE)=0,"",VLOOKUP($C96,'Test Sample Data'!$C$387:$M$482,8,FALSE)))</f>
        <v/>
      </c>
      <c r="K96" s="139" t="str">
        <f>IF($C96="","",IF(VLOOKUP($C96,'Test Sample Data'!$C$387:$M$482,9,FALSE)=0,"",VLOOKUP($C96,'Test Sample Data'!$C$387:$M$482,9,FALSE)))</f>
        <v/>
      </c>
      <c r="L96" s="139" t="str">
        <f>IF($C96="","",IF(VLOOKUP($C96,'Test Sample Data'!$C$387:$M$482,10,FALSE)=0,"",VLOOKUP($C96,'Test Sample Data'!$C$387:$M$482,10,FALSE)))</f>
        <v/>
      </c>
      <c r="M96" s="139" t="str">
        <f>IF($C96="","",IF(VLOOKUP($C96,'Test Sample Data'!$C$387:$M$482,11,FALSE)=0,"",VLOOKUP($C96,'Test Sample Data'!$C$387:$M$482,11,FALSE)))</f>
        <v/>
      </c>
      <c r="N96" s="156" t="str">
        <f t="shared" si="19"/>
        <v/>
      </c>
      <c r="O96" s="122" t="str">
        <f>IF('Choose Housekeeping Genes'!C96=0,"",'Choose Housekeeping Genes'!C96)</f>
        <v/>
      </c>
      <c r="P96" s="139" t="str">
        <f>IF($C96="","",IF(VLOOKUP($C96,'Control Sample Data'!$C$387:$M$482,2,FALSE)=0,"",VLOOKUP($C96,'Control Sample Data'!$C$387:$M$482,2,FALSE)))</f>
        <v/>
      </c>
      <c r="Q96" s="139" t="str">
        <f>IF($C96="","",IF(VLOOKUP($C96,'Control Sample Data'!$C$387:$M$482,3,FALSE)=0,"",VLOOKUP($C96,'Control Sample Data'!$C$387:$M$482,3,FALSE)))</f>
        <v/>
      </c>
      <c r="R96" s="139" t="str">
        <f>IF($C96="","",IF(VLOOKUP($C96,'Control Sample Data'!$C$387:$M$482,4,FALSE)=0,"",VLOOKUP($C96,'Control Sample Data'!$C$387:$M$482,4,FALSE)))</f>
        <v/>
      </c>
      <c r="S96" s="139" t="str">
        <f>IF($C96="","",IF(VLOOKUP($C96,'Control Sample Data'!$C$387:$M$482,5,FALSE)=0,"",VLOOKUP($C96,'Control Sample Data'!$C$387:$M$482,5,FALSE)))</f>
        <v/>
      </c>
      <c r="T96" s="139" t="str">
        <f>IF($C96="","",IF(VLOOKUP($C96,'Control Sample Data'!$C$387:$M$482,6,FALSE)=0,"",VLOOKUP($C96,'Control Sample Data'!$C$387:$M$482,6,FALSE)))</f>
        <v/>
      </c>
      <c r="U96" s="139" t="str">
        <f>IF($C96="","",IF(VLOOKUP($C96,'Control Sample Data'!$C$387:$M$482,7,FALSE)=0,"",VLOOKUP($C96,'Control Sample Data'!$C$387:$M$482,7,FALSE)))</f>
        <v/>
      </c>
      <c r="V96" s="139" t="str">
        <f>IF($C96="","",IF(VLOOKUP($C96,'Control Sample Data'!$C$387:$M$482,8,FALSE)=0,"",VLOOKUP($C96,'Control Sample Data'!$C$387:$M$482,8,FALSE)))</f>
        <v/>
      </c>
      <c r="W96" s="139" t="str">
        <f>IF($C96="","",IF(VLOOKUP($C96,'Control Sample Data'!$C$387:$M$482,9,FALSE)=0,"",VLOOKUP($C96,'Control Sample Data'!$C$387:$M$482,9,FALSE)))</f>
        <v/>
      </c>
      <c r="X96" s="139" t="str">
        <f>IF($C96="","",IF(VLOOKUP($C96,'Control Sample Data'!$C$387:$M$482,10,FALSE)=0,"",VLOOKUP($C96,'Control Sample Data'!$C$387:$M$482,10,FALSE)))</f>
        <v/>
      </c>
      <c r="Y96" s="139" t="str">
        <f>IF($C96="","",IF(VLOOKUP($C96,'Control Sample Data'!$C$387:$M$482,11,FALSE)=0,"",VLOOKUP($C96,'Control Sample Data'!$C$387:$M$482,11,FALSE)))</f>
        <v/>
      </c>
    </row>
    <row r="97" spans="1:25" ht="15" customHeight="1">
      <c r="A97" s="136"/>
      <c r="B97" s="145" t="str">
        <f t="shared" si="18"/>
        <v/>
      </c>
      <c r="C97" s="148" t="str">
        <f>IF('Choose Housekeeping Genes'!C13=0,"",'Choose Housekeeping Genes'!C13)</f>
        <v/>
      </c>
      <c r="D97" s="139" t="str">
        <f>IF($C97="","",IF(VLOOKUP($C97,'Test Sample Data'!$C$387:$M$482,2,FALSE)=0,"",VLOOKUP($C97,'Test Sample Data'!$C$387:$M$482,2,FALSE)))</f>
        <v/>
      </c>
      <c r="E97" s="139" t="str">
        <f>IF($C97="","",IF(VLOOKUP($C97,'Test Sample Data'!$C$387:$M$482,3,FALSE)=0,"",VLOOKUP($C97,'Test Sample Data'!$C$387:$M$482,3,FALSE)))</f>
        <v/>
      </c>
      <c r="F97" s="139" t="str">
        <f>IF($C97="","",IF(VLOOKUP($C97,'Test Sample Data'!$C$387:$M$482,4,FALSE)=0,"",VLOOKUP($C97,'Test Sample Data'!$C$387:$M$482,4,FALSE)))</f>
        <v/>
      </c>
      <c r="G97" s="139" t="str">
        <f>IF($C97="","",IF(VLOOKUP($C97,'Test Sample Data'!$C$387:$M$482,5,FALSE)=0,"",VLOOKUP($C97,'Test Sample Data'!$C$387:$M$482,5,FALSE)))</f>
        <v/>
      </c>
      <c r="H97" s="139" t="str">
        <f>IF($C97="","",IF(VLOOKUP($C97,'Test Sample Data'!$C$387:$M$482,6,FALSE)=0,"",VLOOKUP($C97,'Test Sample Data'!$C$387:$M$482,6,FALSE)))</f>
        <v/>
      </c>
      <c r="I97" s="139" t="str">
        <f>IF($C97="","",IF(VLOOKUP($C97,'Test Sample Data'!$C$387:$M$482,7,FALSE)=0,"",VLOOKUP($C97,'Test Sample Data'!$C$387:$M$482,7,FALSE)))</f>
        <v/>
      </c>
      <c r="J97" s="139" t="str">
        <f>IF($C97="","",IF(VLOOKUP($C97,'Test Sample Data'!$C$387:$M$482,8,FALSE)=0,"",VLOOKUP($C97,'Test Sample Data'!$C$387:$M$482,8,FALSE)))</f>
        <v/>
      </c>
      <c r="K97" s="139" t="str">
        <f>IF($C97="","",IF(VLOOKUP($C97,'Test Sample Data'!$C$387:$M$482,9,FALSE)=0,"",VLOOKUP($C97,'Test Sample Data'!$C$387:$M$482,9,FALSE)))</f>
        <v/>
      </c>
      <c r="L97" s="139" t="str">
        <f>IF($C97="","",IF(VLOOKUP($C97,'Test Sample Data'!$C$387:$M$482,10,FALSE)=0,"",VLOOKUP($C97,'Test Sample Data'!$C$387:$M$482,10,FALSE)))</f>
        <v/>
      </c>
      <c r="M97" s="139" t="str">
        <f>IF($C97="","",IF(VLOOKUP($C97,'Test Sample Data'!$C$387:$M$482,11,FALSE)=0,"",VLOOKUP($C97,'Test Sample Data'!$C$387:$M$482,11,FALSE)))</f>
        <v/>
      </c>
      <c r="N97" s="156" t="str">
        <f t="shared" si="19"/>
        <v/>
      </c>
      <c r="O97" s="122" t="str">
        <f>IF('Choose Housekeeping Genes'!C97=0,"",'Choose Housekeeping Genes'!C97)</f>
        <v/>
      </c>
      <c r="P97" s="139" t="str">
        <f>IF($C97="","",IF(VLOOKUP($C97,'Control Sample Data'!$C$387:$M$482,2,FALSE)=0,"",VLOOKUP($C97,'Control Sample Data'!$C$387:$M$482,2,FALSE)))</f>
        <v/>
      </c>
      <c r="Q97" s="139" t="str">
        <f>IF($C97="","",IF(VLOOKUP($C97,'Control Sample Data'!$C$387:$M$482,3,FALSE)=0,"",VLOOKUP($C97,'Control Sample Data'!$C$387:$M$482,3,FALSE)))</f>
        <v/>
      </c>
      <c r="R97" s="139" t="str">
        <f>IF($C97="","",IF(VLOOKUP($C97,'Control Sample Data'!$C$387:$M$482,4,FALSE)=0,"",VLOOKUP($C97,'Control Sample Data'!$C$387:$M$482,4,FALSE)))</f>
        <v/>
      </c>
      <c r="S97" s="139" t="str">
        <f>IF($C97="","",IF(VLOOKUP($C97,'Control Sample Data'!$C$387:$M$482,5,FALSE)=0,"",VLOOKUP($C97,'Control Sample Data'!$C$387:$M$482,5,FALSE)))</f>
        <v/>
      </c>
      <c r="T97" s="139" t="str">
        <f>IF($C97="","",IF(VLOOKUP($C97,'Control Sample Data'!$C$387:$M$482,6,FALSE)=0,"",VLOOKUP($C97,'Control Sample Data'!$C$387:$M$482,6,FALSE)))</f>
        <v/>
      </c>
      <c r="U97" s="139" t="str">
        <f>IF($C97="","",IF(VLOOKUP($C97,'Control Sample Data'!$C$387:$M$482,7,FALSE)=0,"",VLOOKUP($C97,'Control Sample Data'!$C$387:$M$482,7,FALSE)))</f>
        <v/>
      </c>
      <c r="V97" s="139" t="str">
        <f>IF($C97="","",IF(VLOOKUP($C97,'Control Sample Data'!$C$387:$M$482,8,FALSE)=0,"",VLOOKUP($C97,'Control Sample Data'!$C$387:$M$482,8,FALSE)))</f>
        <v/>
      </c>
      <c r="W97" s="139" t="str">
        <f>IF($C97="","",IF(VLOOKUP($C97,'Control Sample Data'!$C$387:$M$482,9,FALSE)=0,"",VLOOKUP($C97,'Control Sample Data'!$C$387:$M$482,9,FALSE)))</f>
        <v/>
      </c>
      <c r="X97" s="139" t="str">
        <f>IF($C97="","",IF(VLOOKUP($C97,'Control Sample Data'!$C$387:$M$482,10,FALSE)=0,"",VLOOKUP($C97,'Control Sample Data'!$C$387:$M$482,10,FALSE)))</f>
        <v/>
      </c>
      <c r="Y97" s="139" t="str">
        <f>IF($C97="","",IF(VLOOKUP($C97,'Control Sample Data'!$C$387:$M$482,11,FALSE)=0,"",VLOOKUP($C97,'Control Sample Data'!$C$387:$M$482,11,FALSE)))</f>
        <v/>
      </c>
    </row>
    <row r="98" spans="1:25" ht="15" customHeight="1">
      <c r="A98" s="136"/>
      <c r="B98" s="145" t="str">
        <f t="shared" si="18"/>
        <v/>
      </c>
      <c r="C98" s="148" t="str">
        <f>IF('Choose Housekeeping Genes'!C14=0,"",'Choose Housekeeping Genes'!C14)</f>
        <v/>
      </c>
      <c r="D98" s="139" t="str">
        <f>IF($C98="","",IF(VLOOKUP($C98,'Test Sample Data'!$C$387:$M$482,2,FALSE)=0,"",VLOOKUP($C98,'Test Sample Data'!$C$387:$M$482,2,FALSE)))</f>
        <v/>
      </c>
      <c r="E98" s="139" t="str">
        <f>IF($C98="","",IF(VLOOKUP($C98,'Test Sample Data'!$C$387:$M$482,3,FALSE)=0,"",VLOOKUP($C98,'Test Sample Data'!$C$387:$M$482,3,FALSE)))</f>
        <v/>
      </c>
      <c r="F98" s="139" t="str">
        <f>IF($C98="","",IF(VLOOKUP($C98,'Test Sample Data'!$C$387:$M$482,4,FALSE)=0,"",VLOOKUP($C98,'Test Sample Data'!$C$387:$M$482,4,FALSE)))</f>
        <v/>
      </c>
      <c r="G98" s="139" t="str">
        <f>IF($C98="","",IF(VLOOKUP($C98,'Test Sample Data'!$C$387:$M$482,5,FALSE)=0,"",VLOOKUP($C98,'Test Sample Data'!$C$387:$M$482,5,FALSE)))</f>
        <v/>
      </c>
      <c r="H98" s="139" t="str">
        <f>IF($C98="","",IF(VLOOKUP($C98,'Test Sample Data'!$C$387:$M$482,6,FALSE)=0,"",VLOOKUP($C98,'Test Sample Data'!$C$387:$M$482,6,FALSE)))</f>
        <v/>
      </c>
      <c r="I98" s="139" t="str">
        <f>IF($C98="","",IF(VLOOKUP($C98,'Test Sample Data'!$C$387:$M$482,7,FALSE)=0,"",VLOOKUP($C98,'Test Sample Data'!$C$387:$M$482,7,FALSE)))</f>
        <v/>
      </c>
      <c r="J98" s="139" t="str">
        <f>IF($C98="","",IF(VLOOKUP($C98,'Test Sample Data'!$C$387:$M$482,8,FALSE)=0,"",VLOOKUP($C98,'Test Sample Data'!$C$387:$M$482,8,FALSE)))</f>
        <v/>
      </c>
      <c r="K98" s="139" t="str">
        <f>IF($C98="","",IF(VLOOKUP($C98,'Test Sample Data'!$C$387:$M$482,9,FALSE)=0,"",VLOOKUP($C98,'Test Sample Data'!$C$387:$M$482,9,FALSE)))</f>
        <v/>
      </c>
      <c r="L98" s="139" t="str">
        <f>IF($C98="","",IF(VLOOKUP($C98,'Test Sample Data'!$C$387:$M$482,10,FALSE)=0,"",VLOOKUP($C98,'Test Sample Data'!$C$387:$M$482,10,FALSE)))</f>
        <v/>
      </c>
      <c r="M98" s="139" t="str">
        <f>IF($C98="","",IF(VLOOKUP($C98,'Test Sample Data'!$C$387:$M$482,11,FALSE)=0,"",VLOOKUP($C98,'Test Sample Data'!$C$387:$M$482,11,FALSE)))</f>
        <v/>
      </c>
      <c r="N98" s="156" t="str">
        <f t="shared" si="19"/>
        <v/>
      </c>
      <c r="O98" s="122" t="str">
        <f>IF('Choose Housekeeping Genes'!C98=0,"",'Choose Housekeeping Genes'!C98)</f>
        <v/>
      </c>
      <c r="P98" s="139" t="str">
        <f>IF($C98="","",IF(VLOOKUP($C98,'Control Sample Data'!$C$387:$M$482,2,FALSE)=0,"",VLOOKUP($C98,'Control Sample Data'!$C$387:$M$482,2,FALSE)))</f>
        <v/>
      </c>
      <c r="Q98" s="139" t="str">
        <f>IF($C98="","",IF(VLOOKUP($C98,'Control Sample Data'!$C$387:$M$482,3,FALSE)=0,"",VLOOKUP($C98,'Control Sample Data'!$C$387:$M$482,3,FALSE)))</f>
        <v/>
      </c>
      <c r="R98" s="139" t="str">
        <f>IF($C98="","",IF(VLOOKUP($C98,'Control Sample Data'!$C$387:$M$482,4,FALSE)=0,"",VLOOKUP($C98,'Control Sample Data'!$C$387:$M$482,4,FALSE)))</f>
        <v/>
      </c>
      <c r="S98" s="139" t="str">
        <f>IF($C98="","",IF(VLOOKUP($C98,'Control Sample Data'!$C$387:$M$482,5,FALSE)=0,"",VLOOKUP($C98,'Control Sample Data'!$C$387:$M$482,5,FALSE)))</f>
        <v/>
      </c>
      <c r="T98" s="139" t="str">
        <f>IF($C98="","",IF(VLOOKUP($C98,'Control Sample Data'!$C$387:$M$482,6,FALSE)=0,"",VLOOKUP($C98,'Control Sample Data'!$C$387:$M$482,6,FALSE)))</f>
        <v/>
      </c>
      <c r="U98" s="139" t="str">
        <f>IF($C98="","",IF(VLOOKUP($C98,'Control Sample Data'!$C$387:$M$482,7,FALSE)=0,"",VLOOKUP($C98,'Control Sample Data'!$C$387:$M$482,7,FALSE)))</f>
        <v/>
      </c>
      <c r="V98" s="139" t="str">
        <f>IF($C98="","",IF(VLOOKUP($C98,'Control Sample Data'!$C$387:$M$482,8,FALSE)=0,"",VLOOKUP($C98,'Control Sample Data'!$C$387:$M$482,8,FALSE)))</f>
        <v/>
      </c>
      <c r="W98" s="139" t="str">
        <f>IF($C98="","",IF(VLOOKUP($C98,'Control Sample Data'!$C$387:$M$482,9,FALSE)=0,"",VLOOKUP($C98,'Control Sample Data'!$C$387:$M$482,9,FALSE)))</f>
        <v/>
      </c>
      <c r="X98" s="139" t="str">
        <f>IF($C98="","",IF(VLOOKUP($C98,'Control Sample Data'!$C$387:$M$482,10,FALSE)=0,"",VLOOKUP($C98,'Control Sample Data'!$C$387:$M$482,10,FALSE)))</f>
        <v/>
      </c>
      <c r="Y98" s="139" t="str">
        <f>IF($C98="","",IF(VLOOKUP($C98,'Control Sample Data'!$C$387:$M$482,11,FALSE)=0,"",VLOOKUP($C98,'Control Sample Data'!$C$387:$M$482,11,FALSE)))</f>
        <v/>
      </c>
    </row>
    <row r="99" spans="1:25" ht="15" customHeight="1">
      <c r="A99" s="136"/>
      <c r="B99" s="145" t="str">
        <f t="shared" si="18"/>
        <v/>
      </c>
      <c r="C99" s="148" t="str">
        <f>IF('Choose Housekeeping Genes'!C15=0,"",'Choose Housekeeping Genes'!C15)</f>
        <v/>
      </c>
      <c r="D99" s="139" t="str">
        <f>IF($C99="","",IF(VLOOKUP($C99,'Test Sample Data'!$C$387:$M$482,2,FALSE)=0,"",VLOOKUP($C99,'Test Sample Data'!$C$387:$M$482,2,FALSE)))</f>
        <v/>
      </c>
      <c r="E99" s="139" t="str">
        <f>IF($C99="","",IF(VLOOKUP($C99,'Test Sample Data'!$C$387:$M$482,3,FALSE)=0,"",VLOOKUP($C99,'Test Sample Data'!$C$387:$M$482,3,FALSE)))</f>
        <v/>
      </c>
      <c r="F99" s="139" t="str">
        <f>IF($C99="","",IF(VLOOKUP($C99,'Test Sample Data'!$C$387:$M$482,4,FALSE)=0,"",VLOOKUP($C99,'Test Sample Data'!$C$387:$M$482,4,FALSE)))</f>
        <v/>
      </c>
      <c r="G99" s="139" t="str">
        <f>IF($C99="","",IF(VLOOKUP($C99,'Test Sample Data'!$C$387:$M$482,5,FALSE)=0,"",VLOOKUP($C99,'Test Sample Data'!$C$387:$M$482,5,FALSE)))</f>
        <v/>
      </c>
      <c r="H99" s="139" t="str">
        <f>IF($C99="","",IF(VLOOKUP($C99,'Test Sample Data'!$C$387:$M$482,6,FALSE)=0,"",VLOOKUP($C99,'Test Sample Data'!$C$387:$M$482,6,FALSE)))</f>
        <v/>
      </c>
      <c r="I99" s="139" t="str">
        <f>IF($C99="","",IF(VLOOKUP($C99,'Test Sample Data'!$C$387:$M$482,7,FALSE)=0,"",VLOOKUP($C99,'Test Sample Data'!$C$387:$M$482,7,FALSE)))</f>
        <v/>
      </c>
      <c r="J99" s="139" t="str">
        <f>IF($C99="","",IF(VLOOKUP($C99,'Test Sample Data'!$C$387:$M$482,8,FALSE)=0,"",VLOOKUP($C99,'Test Sample Data'!$C$387:$M$482,8,FALSE)))</f>
        <v/>
      </c>
      <c r="K99" s="139" t="str">
        <f>IF($C99="","",IF(VLOOKUP($C99,'Test Sample Data'!$C$387:$M$482,9,FALSE)=0,"",VLOOKUP($C99,'Test Sample Data'!$C$387:$M$482,9,FALSE)))</f>
        <v/>
      </c>
      <c r="L99" s="139" t="str">
        <f>IF($C99="","",IF(VLOOKUP($C99,'Test Sample Data'!$C$387:$M$482,10,FALSE)=0,"",VLOOKUP($C99,'Test Sample Data'!$C$387:$M$482,10,FALSE)))</f>
        <v/>
      </c>
      <c r="M99" s="139" t="str">
        <f>IF($C99="","",IF(VLOOKUP($C99,'Test Sample Data'!$C$387:$M$482,11,FALSE)=0,"",VLOOKUP($C99,'Test Sample Data'!$C$387:$M$482,11,FALSE)))</f>
        <v/>
      </c>
      <c r="N99" s="156" t="str">
        <f t="shared" si="19"/>
        <v/>
      </c>
      <c r="O99" s="122" t="str">
        <f>IF('Choose Housekeeping Genes'!C99=0,"",'Choose Housekeeping Genes'!C99)</f>
        <v/>
      </c>
      <c r="P99" s="139" t="str">
        <f>IF($C99="","",IF(VLOOKUP($C99,'Control Sample Data'!$C$387:$M$482,2,FALSE)=0,"",VLOOKUP($C99,'Control Sample Data'!$C$387:$M$482,2,FALSE)))</f>
        <v/>
      </c>
      <c r="Q99" s="139" t="str">
        <f>IF($C99="","",IF(VLOOKUP($C99,'Control Sample Data'!$C$387:$M$482,3,FALSE)=0,"",VLOOKUP($C99,'Control Sample Data'!$C$387:$M$482,3,FALSE)))</f>
        <v/>
      </c>
      <c r="R99" s="139" t="str">
        <f>IF($C99="","",IF(VLOOKUP($C99,'Control Sample Data'!$C$387:$M$482,4,FALSE)=0,"",VLOOKUP($C99,'Control Sample Data'!$C$387:$M$482,4,FALSE)))</f>
        <v/>
      </c>
      <c r="S99" s="139" t="str">
        <f>IF($C99="","",IF(VLOOKUP($C99,'Control Sample Data'!$C$387:$M$482,5,FALSE)=0,"",VLOOKUP($C99,'Control Sample Data'!$C$387:$M$482,5,FALSE)))</f>
        <v/>
      </c>
      <c r="T99" s="139" t="str">
        <f>IF($C99="","",IF(VLOOKUP($C99,'Control Sample Data'!$C$387:$M$482,6,FALSE)=0,"",VLOOKUP($C99,'Control Sample Data'!$C$387:$M$482,6,FALSE)))</f>
        <v/>
      </c>
      <c r="U99" s="139" t="str">
        <f>IF($C99="","",IF(VLOOKUP($C99,'Control Sample Data'!$C$387:$M$482,7,FALSE)=0,"",VLOOKUP($C99,'Control Sample Data'!$C$387:$M$482,7,FALSE)))</f>
        <v/>
      </c>
      <c r="V99" s="139" t="str">
        <f>IF($C99="","",IF(VLOOKUP($C99,'Control Sample Data'!$C$387:$M$482,8,FALSE)=0,"",VLOOKUP($C99,'Control Sample Data'!$C$387:$M$482,8,FALSE)))</f>
        <v/>
      </c>
      <c r="W99" s="139" t="str">
        <f>IF($C99="","",IF(VLOOKUP($C99,'Control Sample Data'!$C$387:$M$482,9,FALSE)=0,"",VLOOKUP($C99,'Control Sample Data'!$C$387:$M$482,9,FALSE)))</f>
        <v/>
      </c>
      <c r="X99" s="139" t="str">
        <f>IF($C99="","",IF(VLOOKUP($C99,'Control Sample Data'!$C$387:$M$482,10,FALSE)=0,"",VLOOKUP($C99,'Control Sample Data'!$C$387:$M$482,10,FALSE)))</f>
        <v/>
      </c>
      <c r="Y99" s="139" t="str">
        <f>IF($C99="","",IF(VLOOKUP($C99,'Control Sample Data'!$C$387:$M$482,11,FALSE)=0,"",VLOOKUP($C99,'Control Sample Data'!$C$387:$M$482,11,FALSE)))</f>
        <v/>
      </c>
    </row>
    <row r="100" spans="1:25" ht="15" customHeight="1">
      <c r="A100" s="136"/>
      <c r="B100" s="145" t="str">
        <f t="shared" si="18"/>
        <v/>
      </c>
      <c r="C100" s="148" t="str">
        <f>IF('Choose Housekeeping Genes'!C16=0,"",'Choose Housekeeping Genes'!C16)</f>
        <v/>
      </c>
      <c r="D100" s="139" t="str">
        <f>IF($C100="","",IF(VLOOKUP($C100,'Test Sample Data'!$C$387:$M$482,2,FALSE)=0,"",VLOOKUP($C100,'Test Sample Data'!$C$387:$M$482,2,FALSE)))</f>
        <v/>
      </c>
      <c r="E100" s="139" t="str">
        <f>IF($C100="","",IF(VLOOKUP($C100,'Test Sample Data'!$C$387:$M$482,3,FALSE)=0,"",VLOOKUP($C100,'Test Sample Data'!$C$387:$M$482,3,FALSE)))</f>
        <v/>
      </c>
      <c r="F100" s="139" t="str">
        <f>IF($C100="","",IF(VLOOKUP($C100,'Test Sample Data'!$C$387:$M$482,4,FALSE)=0,"",VLOOKUP($C100,'Test Sample Data'!$C$387:$M$482,4,FALSE)))</f>
        <v/>
      </c>
      <c r="G100" s="139" t="str">
        <f>IF($C100="","",IF(VLOOKUP($C100,'Test Sample Data'!$C$387:$M$482,5,FALSE)=0,"",VLOOKUP($C100,'Test Sample Data'!$C$387:$M$482,5,FALSE)))</f>
        <v/>
      </c>
      <c r="H100" s="139" t="str">
        <f>IF($C100="","",IF(VLOOKUP($C100,'Test Sample Data'!$C$387:$M$482,6,FALSE)=0,"",VLOOKUP($C100,'Test Sample Data'!$C$387:$M$482,6,FALSE)))</f>
        <v/>
      </c>
      <c r="I100" s="139" t="str">
        <f>IF($C100="","",IF(VLOOKUP($C100,'Test Sample Data'!$C$387:$M$482,7,FALSE)=0,"",VLOOKUP($C100,'Test Sample Data'!$C$387:$M$482,7,FALSE)))</f>
        <v/>
      </c>
      <c r="J100" s="139" t="str">
        <f>IF($C100="","",IF(VLOOKUP($C100,'Test Sample Data'!$C$387:$M$482,8,FALSE)=0,"",VLOOKUP($C100,'Test Sample Data'!$C$387:$M$482,8,FALSE)))</f>
        <v/>
      </c>
      <c r="K100" s="139" t="str">
        <f>IF($C100="","",IF(VLOOKUP($C100,'Test Sample Data'!$C$387:$M$482,9,FALSE)=0,"",VLOOKUP($C100,'Test Sample Data'!$C$387:$M$482,9,FALSE)))</f>
        <v/>
      </c>
      <c r="L100" s="139" t="str">
        <f>IF($C100="","",IF(VLOOKUP($C100,'Test Sample Data'!$C$387:$M$482,10,FALSE)=0,"",VLOOKUP($C100,'Test Sample Data'!$C$387:$M$482,10,FALSE)))</f>
        <v/>
      </c>
      <c r="M100" s="139" t="str">
        <f>IF($C100="","",IF(VLOOKUP($C100,'Test Sample Data'!$C$387:$M$482,11,FALSE)=0,"",VLOOKUP($C100,'Test Sample Data'!$C$387:$M$482,11,FALSE)))</f>
        <v/>
      </c>
      <c r="N100" s="156" t="str">
        <f t="shared" si="19"/>
        <v/>
      </c>
      <c r="O100" s="122" t="str">
        <f>IF('Choose Housekeeping Genes'!C100=0,"",'Choose Housekeeping Genes'!C100)</f>
        <v/>
      </c>
      <c r="P100" s="139" t="str">
        <f>IF($C100="","",IF(VLOOKUP($C100,'Control Sample Data'!$C$387:$M$482,2,FALSE)=0,"",VLOOKUP($C100,'Control Sample Data'!$C$387:$M$482,2,FALSE)))</f>
        <v/>
      </c>
      <c r="Q100" s="139" t="str">
        <f>IF($C100="","",IF(VLOOKUP($C100,'Control Sample Data'!$C$387:$M$482,3,FALSE)=0,"",VLOOKUP($C100,'Control Sample Data'!$C$387:$M$482,3,FALSE)))</f>
        <v/>
      </c>
      <c r="R100" s="139" t="str">
        <f>IF($C100="","",IF(VLOOKUP($C100,'Control Sample Data'!$C$387:$M$482,4,FALSE)=0,"",VLOOKUP($C100,'Control Sample Data'!$C$387:$M$482,4,FALSE)))</f>
        <v/>
      </c>
      <c r="S100" s="139" t="str">
        <f>IF($C100="","",IF(VLOOKUP($C100,'Control Sample Data'!$C$387:$M$482,5,FALSE)=0,"",VLOOKUP($C100,'Control Sample Data'!$C$387:$M$482,5,FALSE)))</f>
        <v/>
      </c>
      <c r="T100" s="139" t="str">
        <f>IF($C100="","",IF(VLOOKUP($C100,'Control Sample Data'!$C$387:$M$482,6,FALSE)=0,"",VLOOKUP($C100,'Control Sample Data'!$C$387:$M$482,6,FALSE)))</f>
        <v/>
      </c>
      <c r="U100" s="139" t="str">
        <f>IF($C100="","",IF(VLOOKUP($C100,'Control Sample Data'!$C$387:$M$482,7,FALSE)=0,"",VLOOKUP($C100,'Control Sample Data'!$C$387:$M$482,7,FALSE)))</f>
        <v/>
      </c>
      <c r="V100" s="139" t="str">
        <f>IF($C100="","",IF(VLOOKUP($C100,'Control Sample Data'!$C$387:$M$482,8,FALSE)=0,"",VLOOKUP($C100,'Control Sample Data'!$C$387:$M$482,8,FALSE)))</f>
        <v/>
      </c>
      <c r="W100" s="139" t="str">
        <f>IF($C100="","",IF(VLOOKUP($C100,'Control Sample Data'!$C$387:$M$482,9,FALSE)=0,"",VLOOKUP($C100,'Control Sample Data'!$C$387:$M$482,9,FALSE)))</f>
        <v/>
      </c>
      <c r="X100" s="139" t="str">
        <f>IF($C100="","",IF(VLOOKUP($C100,'Control Sample Data'!$C$387:$M$482,10,FALSE)=0,"",VLOOKUP($C100,'Control Sample Data'!$C$387:$M$482,10,FALSE)))</f>
        <v/>
      </c>
      <c r="Y100" s="139" t="str">
        <f>IF($C100="","",IF(VLOOKUP($C100,'Control Sample Data'!$C$387:$M$482,11,FALSE)=0,"",VLOOKUP($C100,'Control Sample Data'!$C$387:$M$482,11,FALSE)))</f>
        <v/>
      </c>
    </row>
    <row r="101" spans="1:25" ht="15" customHeight="1">
      <c r="A101" s="136"/>
      <c r="B101" s="145" t="str">
        <f t="shared" si="18"/>
        <v/>
      </c>
      <c r="C101" s="148" t="str">
        <f>IF('Choose Housekeeping Genes'!C17=0,"",'Choose Housekeeping Genes'!C17)</f>
        <v/>
      </c>
      <c r="D101" s="139" t="str">
        <f>IF($C101="","",IF(VLOOKUP($C101,'Test Sample Data'!$C$387:$M$482,2,FALSE)=0,"",VLOOKUP($C101,'Test Sample Data'!$C$387:$M$482,2,FALSE)))</f>
        <v/>
      </c>
      <c r="E101" s="139" t="str">
        <f>IF($C101="","",IF(VLOOKUP($C101,'Test Sample Data'!$C$387:$M$482,3,FALSE)=0,"",VLOOKUP($C101,'Test Sample Data'!$C$387:$M$482,3,FALSE)))</f>
        <v/>
      </c>
      <c r="F101" s="139" t="str">
        <f>IF($C101="","",IF(VLOOKUP($C101,'Test Sample Data'!$C$387:$M$482,4,FALSE)=0,"",VLOOKUP($C101,'Test Sample Data'!$C$387:$M$482,4,FALSE)))</f>
        <v/>
      </c>
      <c r="G101" s="139" t="str">
        <f>IF($C101="","",IF(VLOOKUP($C101,'Test Sample Data'!$C$387:$M$482,5,FALSE)=0,"",VLOOKUP($C101,'Test Sample Data'!$C$387:$M$482,5,FALSE)))</f>
        <v/>
      </c>
      <c r="H101" s="139" t="str">
        <f>IF($C101="","",IF(VLOOKUP($C101,'Test Sample Data'!$C$387:$M$482,6,FALSE)=0,"",VLOOKUP($C101,'Test Sample Data'!$C$387:$M$482,6,FALSE)))</f>
        <v/>
      </c>
      <c r="I101" s="139" t="str">
        <f>IF($C101="","",IF(VLOOKUP($C101,'Test Sample Data'!$C$387:$M$482,7,FALSE)=0,"",VLOOKUP($C101,'Test Sample Data'!$C$387:$M$482,7,FALSE)))</f>
        <v/>
      </c>
      <c r="J101" s="139" t="str">
        <f>IF($C101="","",IF(VLOOKUP($C101,'Test Sample Data'!$C$387:$M$482,8,FALSE)=0,"",VLOOKUP($C101,'Test Sample Data'!$C$387:$M$482,8,FALSE)))</f>
        <v/>
      </c>
      <c r="K101" s="139" t="str">
        <f>IF($C101="","",IF(VLOOKUP($C101,'Test Sample Data'!$C$387:$M$482,9,FALSE)=0,"",VLOOKUP($C101,'Test Sample Data'!$C$387:$M$482,9,FALSE)))</f>
        <v/>
      </c>
      <c r="L101" s="139" t="str">
        <f>IF($C101="","",IF(VLOOKUP($C101,'Test Sample Data'!$C$387:$M$482,10,FALSE)=0,"",VLOOKUP($C101,'Test Sample Data'!$C$387:$M$482,10,FALSE)))</f>
        <v/>
      </c>
      <c r="M101" s="139" t="str">
        <f>IF($C101="","",IF(VLOOKUP($C101,'Test Sample Data'!$C$387:$M$482,11,FALSE)=0,"",VLOOKUP($C101,'Test Sample Data'!$C$387:$M$482,11,FALSE)))</f>
        <v/>
      </c>
      <c r="N101" s="156" t="str">
        <f t="shared" si="19"/>
        <v/>
      </c>
      <c r="O101" s="122" t="str">
        <f>IF('Choose Housekeeping Genes'!C101=0,"",'Choose Housekeeping Genes'!C101)</f>
        <v/>
      </c>
      <c r="P101" s="139" t="str">
        <f>IF($C101="","",IF(VLOOKUP($C101,'Control Sample Data'!$C$387:$M$482,2,FALSE)=0,"",VLOOKUP($C101,'Control Sample Data'!$C$387:$M$482,2,FALSE)))</f>
        <v/>
      </c>
      <c r="Q101" s="139" t="str">
        <f>IF($C101="","",IF(VLOOKUP($C101,'Control Sample Data'!$C$387:$M$482,3,FALSE)=0,"",VLOOKUP($C101,'Control Sample Data'!$C$387:$M$482,3,FALSE)))</f>
        <v/>
      </c>
      <c r="R101" s="139" t="str">
        <f>IF($C101="","",IF(VLOOKUP($C101,'Control Sample Data'!$C$387:$M$482,4,FALSE)=0,"",VLOOKUP($C101,'Control Sample Data'!$C$387:$M$482,4,FALSE)))</f>
        <v/>
      </c>
      <c r="S101" s="139" t="str">
        <f>IF($C101="","",IF(VLOOKUP($C101,'Control Sample Data'!$C$387:$M$482,5,FALSE)=0,"",VLOOKUP($C101,'Control Sample Data'!$C$387:$M$482,5,FALSE)))</f>
        <v/>
      </c>
      <c r="T101" s="139" t="str">
        <f>IF($C101="","",IF(VLOOKUP($C101,'Control Sample Data'!$C$387:$M$482,6,FALSE)=0,"",VLOOKUP($C101,'Control Sample Data'!$C$387:$M$482,6,FALSE)))</f>
        <v/>
      </c>
      <c r="U101" s="139" t="str">
        <f>IF($C101="","",IF(VLOOKUP($C101,'Control Sample Data'!$C$387:$M$482,7,FALSE)=0,"",VLOOKUP($C101,'Control Sample Data'!$C$387:$M$482,7,FALSE)))</f>
        <v/>
      </c>
      <c r="V101" s="139" t="str">
        <f>IF($C101="","",IF(VLOOKUP($C101,'Control Sample Data'!$C$387:$M$482,8,FALSE)=0,"",VLOOKUP($C101,'Control Sample Data'!$C$387:$M$482,8,FALSE)))</f>
        <v/>
      </c>
      <c r="W101" s="139" t="str">
        <f>IF($C101="","",IF(VLOOKUP($C101,'Control Sample Data'!$C$387:$M$482,9,FALSE)=0,"",VLOOKUP($C101,'Control Sample Data'!$C$387:$M$482,9,FALSE)))</f>
        <v/>
      </c>
      <c r="X101" s="139" t="str">
        <f>IF($C101="","",IF(VLOOKUP($C101,'Control Sample Data'!$C$387:$M$482,10,FALSE)=0,"",VLOOKUP($C101,'Control Sample Data'!$C$387:$M$482,10,FALSE)))</f>
        <v/>
      </c>
      <c r="Y101" s="139" t="str">
        <f>IF($C101="","",IF(VLOOKUP($C101,'Control Sample Data'!$C$387:$M$482,11,FALSE)=0,"",VLOOKUP($C101,'Control Sample Data'!$C$387:$M$482,11,FALSE)))</f>
        <v/>
      </c>
    </row>
    <row r="102" spans="1:25" ht="15" customHeight="1">
      <c r="A102" s="136"/>
      <c r="B102" s="145" t="str">
        <f t="shared" si="18"/>
        <v/>
      </c>
      <c r="C102" s="148" t="str">
        <f>IF('Choose Housekeeping Genes'!C18=0,"",'Choose Housekeeping Genes'!C18)</f>
        <v/>
      </c>
      <c r="D102" s="139" t="str">
        <f>IF($C102="","",IF(VLOOKUP($C102,'Test Sample Data'!$C$387:$M$482,2,FALSE)=0,"",VLOOKUP($C102,'Test Sample Data'!$C$387:$M$482,2,FALSE)))</f>
        <v/>
      </c>
      <c r="E102" s="139" t="str">
        <f>IF($C102="","",IF(VLOOKUP($C102,'Test Sample Data'!$C$387:$M$482,3,FALSE)=0,"",VLOOKUP($C102,'Test Sample Data'!$C$387:$M$482,3,FALSE)))</f>
        <v/>
      </c>
      <c r="F102" s="139" t="str">
        <f>IF($C102="","",IF(VLOOKUP($C102,'Test Sample Data'!$C$387:$M$482,4,FALSE)=0,"",VLOOKUP($C102,'Test Sample Data'!$C$387:$M$482,4,FALSE)))</f>
        <v/>
      </c>
      <c r="G102" s="139" t="str">
        <f>IF($C102="","",IF(VLOOKUP($C102,'Test Sample Data'!$C$387:$M$482,5,FALSE)=0,"",VLOOKUP($C102,'Test Sample Data'!$C$387:$M$482,5,FALSE)))</f>
        <v/>
      </c>
      <c r="H102" s="139" t="str">
        <f>IF($C102="","",IF(VLOOKUP($C102,'Test Sample Data'!$C$387:$M$482,6,FALSE)=0,"",VLOOKUP($C102,'Test Sample Data'!$C$387:$M$482,6,FALSE)))</f>
        <v/>
      </c>
      <c r="I102" s="139" t="str">
        <f>IF($C102="","",IF(VLOOKUP($C102,'Test Sample Data'!$C$387:$M$482,7,FALSE)=0,"",VLOOKUP($C102,'Test Sample Data'!$C$387:$M$482,7,FALSE)))</f>
        <v/>
      </c>
      <c r="J102" s="139" t="str">
        <f>IF($C102="","",IF(VLOOKUP($C102,'Test Sample Data'!$C$387:$M$482,8,FALSE)=0,"",VLOOKUP($C102,'Test Sample Data'!$C$387:$M$482,8,FALSE)))</f>
        <v/>
      </c>
      <c r="K102" s="139" t="str">
        <f>IF($C102="","",IF(VLOOKUP($C102,'Test Sample Data'!$C$387:$M$482,9,FALSE)=0,"",VLOOKUP($C102,'Test Sample Data'!$C$387:$M$482,9,FALSE)))</f>
        <v/>
      </c>
      <c r="L102" s="139" t="str">
        <f>IF($C102="","",IF(VLOOKUP($C102,'Test Sample Data'!$C$387:$M$482,10,FALSE)=0,"",VLOOKUP($C102,'Test Sample Data'!$C$387:$M$482,10,FALSE)))</f>
        <v/>
      </c>
      <c r="M102" s="139" t="str">
        <f>IF($C102="","",IF(VLOOKUP($C102,'Test Sample Data'!$C$387:$M$482,11,FALSE)=0,"",VLOOKUP($C102,'Test Sample Data'!$C$387:$M$482,11,FALSE)))</f>
        <v/>
      </c>
      <c r="N102" s="156" t="str">
        <f t="shared" si="19"/>
        <v/>
      </c>
      <c r="O102" s="122" t="str">
        <f>IF('Choose Housekeeping Genes'!C102=0,"",'Choose Housekeeping Genes'!C102)</f>
        <v/>
      </c>
      <c r="P102" s="139" t="str">
        <f>IF($C102="","",IF(VLOOKUP($C102,'Control Sample Data'!$C$387:$M$482,2,FALSE)=0,"",VLOOKUP($C102,'Control Sample Data'!$C$387:$M$482,2,FALSE)))</f>
        <v/>
      </c>
      <c r="Q102" s="139" t="str">
        <f>IF($C102="","",IF(VLOOKUP($C102,'Control Sample Data'!$C$387:$M$482,3,FALSE)=0,"",VLOOKUP($C102,'Control Sample Data'!$C$387:$M$482,3,FALSE)))</f>
        <v/>
      </c>
      <c r="R102" s="139" t="str">
        <f>IF($C102="","",IF(VLOOKUP($C102,'Control Sample Data'!$C$387:$M$482,4,FALSE)=0,"",VLOOKUP($C102,'Control Sample Data'!$C$387:$M$482,4,FALSE)))</f>
        <v/>
      </c>
      <c r="S102" s="139" t="str">
        <f>IF($C102="","",IF(VLOOKUP($C102,'Control Sample Data'!$C$387:$M$482,5,FALSE)=0,"",VLOOKUP($C102,'Control Sample Data'!$C$387:$M$482,5,FALSE)))</f>
        <v/>
      </c>
      <c r="T102" s="139" t="str">
        <f>IF($C102="","",IF(VLOOKUP($C102,'Control Sample Data'!$C$387:$M$482,6,FALSE)=0,"",VLOOKUP($C102,'Control Sample Data'!$C$387:$M$482,6,FALSE)))</f>
        <v/>
      </c>
      <c r="U102" s="139" t="str">
        <f>IF($C102="","",IF(VLOOKUP($C102,'Control Sample Data'!$C$387:$M$482,7,FALSE)=0,"",VLOOKUP($C102,'Control Sample Data'!$C$387:$M$482,7,FALSE)))</f>
        <v/>
      </c>
      <c r="V102" s="139" t="str">
        <f>IF($C102="","",IF(VLOOKUP($C102,'Control Sample Data'!$C$387:$M$482,8,FALSE)=0,"",VLOOKUP($C102,'Control Sample Data'!$C$387:$M$482,8,FALSE)))</f>
        <v/>
      </c>
      <c r="W102" s="139" t="str">
        <f>IF($C102="","",IF(VLOOKUP($C102,'Control Sample Data'!$C$387:$M$482,9,FALSE)=0,"",VLOOKUP($C102,'Control Sample Data'!$C$387:$M$482,9,FALSE)))</f>
        <v/>
      </c>
      <c r="X102" s="139" t="str">
        <f>IF($C102="","",IF(VLOOKUP($C102,'Control Sample Data'!$C$387:$M$482,10,FALSE)=0,"",VLOOKUP($C102,'Control Sample Data'!$C$387:$M$482,10,FALSE)))</f>
        <v/>
      </c>
      <c r="Y102" s="139" t="str">
        <f>IF($C102="","",IF(VLOOKUP($C102,'Control Sample Data'!$C$387:$M$482,11,FALSE)=0,"",VLOOKUP($C102,'Control Sample Data'!$C$387:$M$482,11,FALSE)))</f>
        <v/>
      </c>
    </row>
    <row r="103" spans="1:25" ht="15" customHeight="1">
      <c r="A103" s="136"/>
      <c r="B103" s="145" t="str">
        <f t="shared" si="18"/>
        <v/>
      </c>
      <c r="C103" s="148" t="str">
        <f>IF('Choose Housekeeping Genes'!C19=0,"",'Choose Housekeeping Genes'!C19)</f>
        <v/>
      </c>
      <c r="D103" s="139" t="str">
        <f>IF($C103="","",IF(VLOOKUP($C103,'Test Sample Data'!$C$387:$M$482,2,FALSE)=0,"",VLOOKUP($C103,'Test Sample Data'!$C$387:$M$482,2,FALSE)))</f>
        <v/>
      </c>
      <c r="E103" s="139" t="str">
        <f>IF($C103="","",IF(VLOOKUP($C103,'Test Sample Data'!$C$387:$M$482,3,FALSE)=0,"",VLOOKUP($C103,'Test Sample Data'!$C$387:$M$482,3,FALSE)))</f>
        <v/>
      </c>
      <c r="F103" s="139" t="str">
        <f>IF($C103="","",IF(VLOOKUP($C103,'Test Sample Data'!$C$387:$M$482,4,FALSE)=0,"",VLOOKUP($C103,'Test Sample Data'!$C$387:$M$482,4,FALSE)))</f>
        <v/>
      </c>
      <c r="G103" s="139" t="str">
        <f>IF($C103="","",IF(VLOOKUP($C103,'Test Sample Data'!$C$387:$M$482,5,FALSE)=0,"",VLOOKUP($C103,'Test Sample Data'!$C$387:$M$482,5,FALSE)))</f>
        <v/>
      </c>
      <c r="H103" s="139" t="str">
        <f>IF($C103="","",IF(VLOOKUP($C103,'Test Sample Data'!$C$387:$M$482,6,FALSE)=0,"",VLOOKUP($C103,'Test Sample Data'!$C$387:$M$482,6,FALSE)))</f>
        <v/>
      </c>
      <c r="I103" s="139" t="str">
        <f>IF($C103="","",IF(VLOOKUP($C103,'Test Sample Data'!$C$387:$M$482,7,FALSE)=0,"",VLOOKUP($C103,'Test Sample Data'!$C$387:$M$482,7,FALSE)))</f>
        <v/>
      </c>
      <c r="J103" s="139" t="str">
        <f>IF($C103="","",IF(VLOOKUP($C103,'Test Sample Data'!$C$387:$M$482,8,FALSE)=0,"",VLOOKUP($C103,'Test Sample Data'!$C$387:$M$482,8,FALSE)))</f>
        <v/>
      </c>
      <c r="K103" s="139" t="str">
        <f>IF($C103="","",IF(VLOOKUP($C103,'Test Sample Data'!$C$387:$M$482,9,FALSE)=0,"",VLOOKUP($C103,'Test Sample Data'!$C$387:$M$482,9,FALSE)))</f>
        <v/>
      </c>
      <c r="L103" s="139" t="str">
        <f>IF($C103="","",IF(VLOOKUP($C103,'Test Sample Data'!$C$387:$M$482,10,FALSE)=0,"",VLOOKUP($C103,'Test Sample Data'!$C$387:$M$482,10,FALSE)))</f>
        <v/>
      </c>
      <c r="M103" s="139" t="str">
        <f>IF($C103="","",IF(VLOOKUP($C103,'Test Sample Data'!$C$387:$M$482,11,FALSE)=0,"",VLOOKUP($C103,'Test Sample Data'!$C$387:$M$482,11,FALSE)))</f>
        <v/>
      </c>
      <c r="N103" s="156" t="str">
        <f t="shared" si="19"/>
        <v/>
      </c>
      <c r="O103" s="122" t="str">
        <f>IF('Choose Housekeeping Genes'!C103=0,"",'Choose Housekeeping Genes'!C103)</f>
        <v/>
      </c>
      <c r="P103" s="139" t="str">
        <f>IF($C103="","",IF(VLOOKUP($C103,'Control Sample Data'!$C$387:$M$482,2,FALSE)=0,"",VLOOKUP($C103,'Control Sample Data'!$C$387:$M$482,2,FALSE)))</f>
        <v/>
      </c>
      <c r="Q103" s="139" t="str">
        <f>IF($C103="","",IF(VLOOKUP($C103,'Control Sample Data'!$C$387:$M$482,3,FALSE)=0,"",VLOOKUP($C103,'Control Sample Data'!$C$387:$M$482,3,FALSE)))</f>
        <v/>
      </c>
      <c r="R103" s="139" t="str">
        <f>IF($C103="","",IF(VLOOKUP($C103,'Control Sample Data'!$C$387:$M$482,4,FALSE)=0,"",VLOOKUP($C103,'Control Sample Data'!$C$387:$M$482,4,FALSE)))</f>
        <v/>
      </c>
      <c r="S103" s="139" t="str">
        <f>IF($C103="","",IF(VLOOKUP($C103,'Control Sample Data'!$C$387:$M$482,5,FALSE)=0,"",VLOOKUP($C103,'Control Sample Data'!$C$387:$M$482,5,FALSE)))</f>
        <v/>
      </c>
      <c r="T103" s="139" t="str">
        <f>IF($C103="","",IF(VLOOKUP($C103,'Control Sample Data'!$C$387:$M$482,6,FALSE)=0,"",VLOOKUP($C103,'Control Sample Data'!$C$387:$M$482,6,FALSE)))</f>
        <v/>
      </c>
      <c r="U103" s="139" t="str">
        <f>IF($C103="","",IF(VLOOKUP($C103,'Control Sample Data'!$C$387:$M$482,7,FALSE)=0,"",VLOOKUP($C103,'Control Sample Data'!$C$387:$M$482,7,FALSE)))</f>
        <v/>
      </c>
      <c r="V103" s="139" t="str">
        <f>IF($C103="","",IF(VLOOKUP($C103,'Control Sample Data'!$C$387:$M$482,8,FALSE)=0,"",VLOOKUP($C103,'Control Sample Data'!$C$387:$M$482,8,FALSE)))</f>
        <v/>
      </c>
      <c r="W103" s="139" t="str">
        <f>IF($C103="","",IF(VLOOKUP($C103,'Control Sample Data'!$C$387:$M$482,9,FALSE)=0,"",VLOOKUP($C103,'Control Sample Data'!$C$387:$M$482,9,FALSE)))</f>
        <v/>
      </c>
      <c r="X103" s="139" t="str">
        <f>IF($C103="","",IF(VLOOKUP($C103,'Control Sample Data'!$C$387:$M$482,10,FALSE)=0,"",VLOOKUP($C103,'Control Sample Data'!$C$387:$M$482,10,FALSE)))</f>
        <v/>
      </c>
      <c r="Y103" s="139" t="str">
        <f>IF($C103="","",IF(VLOOKUP($C103,'Control Sample Data'!$C$387:$M$482,11,FALSE)=0,"",VLOOKUP($C103,'Control Sample Data'!$C$387:$M$482,11,FALSE)))</f>
        <v/>
      </c>
    </row>
    <row r="104" spans="1:25" ht="15" customHeight="1">
      <c r="A104" s="136"/>
      <c r="B104" s="145" t="str">
        <f t="shared" si="18"/>
        <v/>
      </c>
      <c r="C104" s="148" t="str">
        <f>IF('Choose Housekeeping Genes'!C20=0,"",'Choose Housekeeping Genes'!C20)</f>
        <v/>
      </c>
      <c r="D104" s="139" t="str">
        <f>IF($C104="","",IF(VLOOKUP($C104,'Test Sample Data'!$C$387:$M$482,2,FALSE)=0,"",VLOOKUP($C104,'Test Sample Data'!$C$387:$M$482,2,FALSE)))</f>
        <v/>
      </c>
      <c r="E104" s="139" t="str">
        <f>IF($C104="","",IF(VLOOKUP($C104,'Test Sample Data'!$C$387:$M$482,3,FALSE)=0,"",VLOOKUP($C104,'Test Sample Data'!$C$387:$M$482,3,FALSE)))</f>
        <v/>
      </c>
      <c r="F104" s="139" t="str">
        <f>IF($C104="","",IF(VLOOKUP($C104,'Test Sample Data'!$C$387:$M$482,4,FALSE)=0,"",VLOOKUP($C104,'Test Sample Data'!$C$387:$M$482,4,FALSE)))</f>
        <v/>
      </c>
      <c r="G104" s="139" t="str">
        <f>IF($C104="","",IF(VLOOKUP($C104,'Test Sample Data'!$C$387:$M$482,5,FALSE)=0,"",VLOOKUP($C104,'Test Sample Data'!$C$387:$M$482,5,FALSE)))</f>
        <v/>
      </c>
      <c r="H104" s="139" t="str">
        <f>IF($C104="","",IF(VLOOKUP($C104,'Test Sample Data'!$C$387:$M$482,6,FALSE)=0,"",VLOOKUP($C104,'Test Sample Data'!$C$387:$M$482,6,FALSE)))</f>
        <v/>
      </c>
      <c r="I104" s="139" t="str">
        <f>IF($C104="","",IF(VLOOKUP($C104,'Test Sample Data'!$C$387:$M$482,7,FALSE)=0,"",VLOOKUP($C104,'Test Sample Data'!$C$387:$M$482,7,FALSE)))</f>
        <v/>
      </c>
      <c r="J104" s="139" t="str">
        <f>IF($C104="","",IF(VLOOKUP($C104,'Test Sample Data'!$C$387:$M$482,8,FALSE)=0,"",VLOOKUP($C104,'Test Sample Data'!$C$387:$M$482,8,FALSE)))</f>
        <v/>
      </c>
      <c r="K104" s="139" t="str">
        <f>IF($C104="","",IF(VLOOKUP($C104,'Test Sample Data'!$C$387:$M$482,9,FALSE)=0,"",VLOOKUP($C104,'Test Sample Data'!$C$387:$M$482,9,FALSE)))</f>
        <v/>
      </c>
      <c r="L104" s="139" t="str">
        <f>IF($C104="","",IF(VLOOKUP($C104,'Test Sample Data'!$C$387:$M$482,10,FALSE)=0,"",VLOOKUP($C104,'Test Sample Data'!$C$387:$M$482,10,FALSE)))</f>
        <v/>
      </c>
      <c r="M104" s="139" t="str">
        <f>IF($C104="","",IF(VLOOKUP($C104,'Test Sample Data'!$C$387:$M$482,11,FALSE)=0,"",VLOOKUP($C104,'Test Sample Data'!$C$387:$M$482,11,FALSE)))</f>
        <v/>
      </c>
      <c r="N104" s="156" t="str">
        <f t="shared" si="19"/>
        <v/>
      </c>
      <c r="O104" s="122" t="str">
        <f>IF('Choose Housekeeping Genes'!C104=0,"",'Choose Housekeeping Genes'!C104)</f>
        <v/>
      </c>
      <c r="P104" s="139" t="str">
        <f>IF($C104="","",IF(VLOOKUP($C104,'Control Sample Data'!$C$387:$M$482,2,FALSE)=0,"",VLOOKUP($C104,'Control Sample Data'!$C$387:$M$482,2,FALSE)))</f>
        <v/>
      </c>
      <c r="Q104" s="139" t="str">
        <f>IF($C104="","",IF(VLOOKUP($C104,'Control Sample Data'!$C$387:$M$482,3,FALSE)=0,"",VLOOKUP($C104,'Control Sample Data'!$C$387:$M$482,3,FALSE)))</f>
        <v/>
      </c>
      <c r="R104" s="139" t="str">
        <f>IF($C104="","",IF(VLOOKUP($C104,'Control Sample Data'!$C$387:$M$482,4,FALSE)=0,"",VLOOKUP($C104,'Control Sample Data'!$C$387:$M$482,4,FALSE)))</f>
        <v/>
      </c>
      <c r="S104" s="139" t="str">
        <f>IF($C104="","",IF(VLOOKUP($C104,'Control Sample Data'!$C$387:$M$482,5,FALSE)=0,"",VLOOKUP($C104,'Control Sample Data'!$C$387:$M$482,5,FALSE)))</f>
        <v/>
      </c>
      <c r="T104" s="139" t="str">
        <f>IF($C104="","",IF(VLOOKUP($C104,'Control Sample Data'!$C$387:$M$482,6,FALSE)=0,"",VLOOKUP($C104,'Control Sample Data'!$C$387:$M$482,6,FALSE)))</f>
        <v/>
      </c>
      <c r="U104" s="139" t="str">
        <f>IF($C104="","",IF(VLOOKUP($C104,'Control Sample Data'!$C$387:$M$482,7,FALSE)=0,"",VLOOKUP($C104,'Control Sample Data'!$C$387:$M$482,7,FALSE)))</f>
        <v/>
      </c>
      <c r="V104" s="139" t="str">
        <f>IF($C104="","",IF(VLOOKUP($C104,'Control Sample Data'!$C$387:$M$482,8,FALSE)=0,"",VLOOKUP($C104,'Control Sample Data'!$C$387:$M$482,8,FALSE)))</f>
        <v/>
      </c>
      <c r="W104" s="139" t="str">
        <f>IF($C104="","",IF(VLOOKUP($C104,'Control Sample Data'!$C$387:$M$482,9,FALSE)=0,"",VLOOKUP($C104,'Control Sample Data'!$C$387:$M$482,9,FALSE)))</f>
        <v/>
      </c>
      <c r="X104" s="139" t="str">
        <f>IF($C104="","",IF(VLOOKUP($C104,'Control Sample Data'!$C$387:$M$482,10,FALSE)=0,"",VLOOKUP($C104,'Control Sample Data'!$C$387:$M$482,10,FALSE)))</f>
        <v/>
      </c>
      <c r="Y104" s="139" t="str">
        <f>IF($C104="","",IF(VLOOKUP($C104,'Control Sample Data'!$C$387:$M$482,11,FALSE)=0,"",VLOOKUP($C104,'Control Sample Data'!$C$387:$M$482,11,FALSE)))</f>
        <v/>
      </c>
    </row>
    <row r="105" spans="1:25" ht="15" customHeight="1">
      <c r="A105" s="136"/>
      <c r="B105" s="145" t="str">
        <f t="shared" si="18"/>
        <v/>
      </c>
      <c r="C105" s="148" t="str">
        <f>IF('Choose Housekeeping Genes'!C21=0,"",'Choose Housekeeping Genes'!C21)</f>
        <v/>
      </c>
      <c r="D105" s="139" t="str">
        <f>IF($C105="","",IF(VLOOKUP($C105,'Test Sample Data'!$C$387:$M$482,2,FALSE)=0,"",VLOOKUP($C105,'Test Sample Data'!$C$387:$M$482,2,FALSE)))</f>
        <v/>
      </c>
      <c r="E105" s="139" t="str">
        <f>IF($C105="","",IF(VLOOKUP($C105,'Test Sample Data'!$C$387:$M$482,3,FALSE)=0,"",VLOOKUP($C105,'Test Sample Data'!$C$387:$M$482,3,FALSE)))</f>
        <v/>
      </c>
      <c r="F105" s="139" t="str">
        <f>IF($C105="","",IF(VLOOKUP($C105,'Test Sample Data'!$C$387:$M$482,4,FALSE)=0,"",VLOOKUP($C105,'Test Sample Data'!$C$387:$M$482,4,FALSE)))</f>
        <v/>
      </c>
      <c r="G105" s="139" t="str">
        <f>IF($C105="","",IF(VLOOKUP($C105,'Test Sample Data'!$C$387:$M$482,5,FALSE)=0,"",VLOOKUP($C105,'Test Sample Data'!$C$387:$M$482,5,FALSE)))</f>
        <v/>
      </c>
      <c r="H105" s="139" t="str">
        <f>IF($C105="","",IF(VLOOKUP($C105,'Test Sample Data'!$C$387:$M$482,6,FALSE)=0,"",VLOOKUP($C105,'Test Sample Data'!$C$387:$M$482,6,FALSE)))</f>
        <v/>
      </c>
      <c r="I105" s="139" t="str">
        <f>IF($C105="","",IF(VLOOKUP($C105,'Test Sample Data'!$C$387:$M$482,7,FALSE)=0,"",VLOOKUP($C105,'Test Sample Data'!$C$387:$M$482,7,FALSE)))</f>
        <v/>
      </c>
      <c r="J105" s="139" t="str">
        <f>IF($C105="","",IF(VLOOKUP($C105,'Test Sample Data'!$C$387:$M$482,8,FALSE)=0,"",VLOOKUP($C105,'Test Sample Data'!$C$387:$M$482,8,FALSE)))</f>
        <v/>
      </c>
      <c r="K105" s="139" t="str">
        <f>IF($C105="","",IF(VLOOKUP($C105,'Test Sample Data'!$C$387:$M$482,9,FALSE)=0,"",VLOOKUP($C105,'Test Sample Data'!$C$387:$M$482,9,FALSE)))</f>
        <v/>
      </c>
      <c r="L105" s="139" t="str">
        <f>IF($C105="","",IF(VLOOKUP($C105,'Test Sample Data'!$C$387:$M$482,10,FALSE)=0,"",VLOOKUP($C105,'Test Sample Data'!$C$387:$M$482,10,FALSE)))</f>
        <v/>
      </c>
      <c r="M105" s="139" t="str">
        <f>IF($C105="","",IF(VLOOKUP($C105,'Test Sample Data'!$C$387:$M$482,11,FALSE)=0,"",VLOOKUP($C105,'Test Sample Data'!$C$387:$M$482,11,FALSE)))</f>
        <v/>
      </c>
      <c r="N105" s="156" t="str">
        <f t="shared" si="19"/>
        <v/>
      </c>
      <c r="O105" s="122" t="str">
        <f>IF('Choose Housekeeping Genes'!C105=0,"",'Choose Housekeeping Genes'!C105)</f>
        <v/>
      </c>
      <c r="P105" s="139" t="str">
        <f>IF($C105="","",IF(VLOOKUP($C105,'Control Sample Data'!$C$387:$M$482,2,FALSE)=0,"",VLOOKUP($C105,'Control Sample Data'!$C$387:$M$482,2,FALSE)))</f>
        <v/>
      </c>
      <c r="Q105" s="139" t="str">
        <f>IF($C105="","",IF(VLOOKUP($C105,'Control Sample Data'!$C$387:$M$482,3,FALSE)=0,"",VLOOKUP($C105,'Control Sample Data'!$C$387:$M$482,3,FALSE)))</f>
        <v/>
      </c>
      <c r="R105" s="139" t="str">
        <f>IF($C105="","",IF(VLOOKUP($C105,'Control Sample Data'!$C$387:$M$482,4,FALSE)=0,"",VLOOKUP($C105,'Control Sample Data'!$C$387:$M$482,4,FALSE)))</f>
        <v/>
      </c>
      <c r="S105" s="139" t="str">
        <f>IF($C105="","",IF(VLOOKUP($C105,'Control Sample Data'!$C$387:$M$482,5,FALSE)=0,"",VLOOKUP($C105,'Control Sample Data'!$C$387:$M$482,5,FALSE)))</f>
        <v/>
      </c>
      <c r="T105" s="139" t="str">
        <f>IF($C105="","",IF(VLOOKUP($C105,'Control Sample Data'!$C$387:$M$482,6,FALSE)=0,"",VLOOKUP($C105,'Control Sample Data'!$C$387:$M$482,6,FALSE)))</f>
        <v/>
      </c>
      <c r="U105" s="139" t="str">
        <f>IF($C105="","",IF(VLOOKUP($C105,'Control Sample Data'!$C$387:$M$482,7,FALSE)=0,"",VLOOKUP($C105,'Control Sample Data'!$C$387:$M$482,7,FALSE)))</f>
        <v/>
      </c>
      <c r="V105" s="139" t="str">
        <f>IF($C105="","",IF(VLOOKUP($C105,'Control Sample Data'!$C$387:$M$482,8,FALSE)=0,"",VLOOKUP($C105,'Control Sample Data'!$C$387:$M$482,8,FALSE)))</f>
        <v/>
      </c>
      <c r="W105" s="139" t="str">
        <f>IF($C105="","",IF(VLOOKUP($C105,'Control Sample Data'!$C$387:$M$482,9,FALSE)=0,"",VLOOKUP($C105,'Control Sample Data'!$C$387:$M$482,9,FALSE)))</f>
        <v/>
      </c>
      <c r="X105" s="139" t="str">
        <f>IF($C105="","",IF(VLOOKUP($C105,'Control Sample Data'!$C$387:$M$482,10,FALSE)=0,"",VLOOKUP($C105,'Control Sample Data'!$C$387:$M$482,10,FALSE)))</f>
        <v/>
      </c>
      <c r="Y105" s="139" t="str">
        <f>IF($C105="","",IF(VLOOKUP($C105,'Control Sample Data'!$C$387:$M$482,11,FALSE)=0,"",VLOOKUP($C105,'Control Sample Data'!$C$387:$M$482,11,FALSE)))</f>
        <v/>
      </c>
    </row>
    <row r="106" spans="1:25" ht="15" customHeight="1">
      <c r="A106" s="136"/>
      <c r="B106" s="145" t="str">
        <f t="shared" si="18"/>
        <v/>
      </c>
      <c r="C106" s="148" t="str">
        <f>IF('Choose Housekeeping Genes'!C22=0,"",'Choose Housekeeping Genes'!C22)</f>
        <v/>
      </c>
      <c r="D106" s="139" t="str">
        <f>IF($C106="","",IF(VLOOKUP($C106,'Test Sample Data'!$C$387:$M$482,2,FALSE)=0,"",VLOOKUP($C106,'Test Sample Data'!$C$387:$M$482,2,FALSE)))</f>
        <v/>
      </c>
      <c r="E106" s="139" t="str">
        <f>IF($C106="","",IF(VLOOKUP($C106,'Test Sample Data'!$C$387:$M$482,3,FALSE)=0,"",VLOOKUP($C106,'Test Sample Data'!$C$387:$M$482,3,FALSE)))</f>
        <v/>
      </c>
      <c r="F106" s="139" t="str">
        <f>IF($C106="","",IF(VLOOKUP($C106,'Test Sample Data'!$C$387:$M$482,4,FALSE)=0,"",VLOOKUP($C106,'Test Sample Data'!$C$387:$M$482,4,FALSE)))</f>
        <v/>
      </c>
      <c r="G106" s="139" t="str">
        <f>IF($C106="","",IF(VLOOKUP($C106,'Test Sample Data'!$C$387:$M$482,5,FALSE)=0,"",VLOOKUP($C106,'Test Sample Data'!$C$387:$M$482,5,FALSE)))</f>
        <v/>
      </c>
      <c r="H106" s="139" t="str">
        <f>IF($C106="","",IF(VLOOKUP($C106,'Test Sample Data'!$C$387:$M$482,6,FALSE)=0,"",VLOOKUP($C106,'Test Sample Data'!$C$387:$M$482,6,FALSE)))</f>
        <v/>
      </c>
      <c r="I106" s="139" t="str">
        <f>IF($C106="","",IF(VLOOKUP($C106,'Test Sample Data'!$C$387:$M$482,7,FALSE)=0,"",VLOOKUP($C106,'Test Sample Data'!$C$387:$M$482,7,FALSE)))</f>
        <v/>
      </c>
      <c r="J106" s="139" t="str">
        <f>IF($C106="","",IF(VLOOKUP($C106,'Test Sample Data'!$C$387:$M$482,8,FALSE)=0,"",VLOOKUP($C106,'Test Sample Data'!$C$387:$M$482,8,FALSE)))</f>
        <v/>
      </c>
      <c r="K106" s="139" t="str">
        <f>IF($C106="","",IF(VLOOKUP($C106,'Test Sample Data'!$C$387:$M$482,9,FALSE)=0,"",VLOOKUP($C106,'Test Sample Data'!$C$387:$M$482,9,FALSE)))</f>
        <v/>
      </c>
      <c r="L106" s="139" t="str">
        <f>IF($C106="","",IF(VLOOKUP($C106,'Test Sample Data'!$C$387:$M$482,10,FALSE)=0,"",VLOOKUP($C106,'Test Sample Data'!$C$387:$M$482,10,FALSE)))</f>
        <v/>
      </c>
      <c r="M106" s="139" t="str">
        <f>IF($C106="","",IF(VLOOKUP($C106,'Test Sample Data'!$C$387:$M$482,11,FALSE)=0,"",VLOOKUP($C106,'Test Sample Data'!$C$387:$M$482,11,FALSE)))</f>
        <v/>
      </c>
      <c r="N106" s="156" t="str">
        <f t="shared" si="19"/>
        <v/>
      </c>
      <c r="O106" s="122" t="str">
        <f>IF('Choose Housekeeping Genes'!C106=0,"",'Choose Housekeeping Genes'!C106)</f>
        <v/>
      </c>
      <c r="P106" s="139" t="str">
        <f>IF($C106="","",IF(VLOOKUP($C106,'Control Sample Data'!$C$387:$M$482,2,FALSE)=0,"",VLOOKUP($C106,'Control Sample Data'!$C$387:$M$482,2,FALSE)))</f>
        <v/>
      </c>
      <c r="Q106" s="139" t="str">
        <f>IF($C106="","",IF(VLOOKUP($C106,'Control Sample Data'!$C$387:$M$482,3,FALSE)=0,"",VLOOKUP($C106,'Control Sample Data'!$C$387:$M$482,3,FALSE)))</f>
        <v/>
      </c>
      <c r="R106" s="139" t="str">
        <f>IF($C106="","",IF(VLOOKUP($C106,'Control Sample Data'!$C$387:$M$482,4,FALSE)=0,"",VLOOKUP($C106,'Control Sample Data'!$C$387:$M$482,4,FALSE)))</f>
        <v/>
      </c>
      <c r="S106" s="139" t="str">
        <f>IF($C106="","",IF(VLOOKUP($C106,'Control Sample Data'!$C$387:$M$482,5,FALSE)=0,"",VLOOKUP($C106,'Control Sample Data'!$C$387:$M$482,5,FALSE)))</f>
        <v/>
      </c>
      <c r="T106" s="139" t="str">
        <f>IF($C106="","",IF(VLOOKUP($C106,'Control Sample Data'!$C$387:$M$482,6,FALSE)=0,"",VLOOKUP($C106,'Control Sample Data'!$C$387:$M$482,6,FALSE)))</f>
        <v/>
      </c>
      <c r="U106" s="139" t="str">
        <f>IF($C106="","",IF(VLOOKUP($C106,'Control Sample Data'!$C$387:$M$482,7,FALSE)=0,"",VLOOKUP($C106,'Control Sample Data'!$C$387:$M$482,7,FALSE)))</f>
        <v/>
      </c>
      <c r="V106" s="139" t="str">
        <f>IF($C106="","",IF(VLOOKUP($C106,'Control Sample Data'!$C$387:$M$482,8,FALSE)=0,"",VLOOKUP($C106,'Control Sample Data'!$C$387:$M$482,8,FALSE)))</f>
        <v/>
      </c>
      <c r="W106" s="139" t="str">
        <f>IF($C106="","",IF(VLOOKUP($C106,'Control Sample Data'!$C$387:$M$482,9,FALSE)=0,"",VLOOKUP($C106,'Control Sample Data'!$C$387:$M$482,9,FALSE)))</f>
        <v/>
      </c>
      <c r="X106" s="139" t="str">
        <f>IF($C106="","",IF(VLOOKUP($C106,'Control Sample Data'!$C$387:$M$482,10,FALSE)=0,"",VLOOKUP($C106,'Control Sample Data'!$C$387:$M$482,10,FALSE)))</f>
        <v/>
      </c>
      <c r="Y106" s="139" t="str">
        <f>IF($C106="","",IF(VLOOKUP($C106,'Control Sample Data'!$C$387:$M$482,11,FALSE)=0,"",VLOOKUP($C106,'Control Sample Data'!$C$387:$M$482,11,FALSE)))</f>
        <v/>
      </c>
    </row>
    <row r="107" spans="1:25" ht="15" customHeight="1">
      <c r="A107" s="136"/>
      <c r="B107" s="140" t="s">
        <v>1661</v>
      </c>
      <c r="C107" s="141"/>
      <c r="D107" s="142" t="str">
        <f>IF(ISERROR(AVERAGE(D87:D106)),"",AVERAGE(D87:D106))</f>
        <v/>
      </c>
      <c r="E107" s="142" t="str">
        <f aca="true" t="shared" si="20" ref="E107:M107">IF(ISERROR(AVERAGE(E87:E106)),"",AVERAGE(E87:E106))</f>
        <v/>
      </c>
      <c r="F107" s="142" t="str">
        <f t="shared" si="20"/>
        <v/>
      </c>
      <c r="G107" s="142" t="str">
        <f t="shared" si="20"/>
        <v/>
      </c>
      <c r="H107" s="142" t="str">
        <f t="shared" si="20"/>
        <v/>
      </c>
      <c r="I107" s="142" t="str">
        <f t="shared" si="20"/>
        <v/>
      </c>
      <c r="J107" s="142" t="str">
        <f t="shared" si="20"/>
        <v/>
      </c>
      <c r="K107" s="142" t="str">
        <f t="shared" si="20"/>
        <v/>
      </c>
      <c r="L107" s="142" t="str">
        <f t="shared" si="20"/>
        <v/>
      </c>
      <c r="M107" s="142" t="str">
        <f t="shared" si="20"/>
        <v/>
      </c>
      <c r="N107" s="140" t="s">
        <v>1661</v>
      </c>
      <c r="O107" s="141"/>
      <c r="P107" s="142" t="str">
        <f>IF(ISERROR(AVERAGE(P87:P106)),"",AVERAGE(P87:P106))</f>
        <v/>
      </c>
      <c r="Q107" s="142" t="str">
        <f aca="true" t="shared" si="21" ref="Q107:Y107">IF(ISERROR(AVERAGE(Q87:Q106)),"",AVERAGE(Q87:Q106))</f>
        <v/>
      </c>
      <c r="R107" s="142" t="str">
        <f t="shared" si="21"/>
        <v/>
      </c>
      <c r="S107" s="142" t="str">
        <f t="shared" si="21"/>
        <v/>
      </c>
      <c r="T107" s="142" t="str">
        <f t="shared" si="21"/>
        <v/>
      </c>
      <c r="U107" s="142" t="str">
        <f t="shared" si="21"/>
        <v/>
      </c>
      <c r="V107" s="142" t="str">
        <f t="shared" si="21"/>
        <v/>
      </c>
      <c r="W107" s="142" t="str">
        <f t="shared" si="21"/>
        <v/>
      </c>
      <c r="X107" s="142" t="str">
        <f t="shared" si="21"/>
        <v/>
      </c>
      <c r="Y107" s="142" t="str">
        <f t="shared" si="21"/>
        <v/>
      </c>
    </row>
    <row r="108" spans="1:25" ht="15" customHeight="1">
      <c r="A108" s="136" t="s">
        <v>1386</v>
      </c>
      <c r="B108" s="147" t="str">
        <f>IF(B3="","",B3)</f>
        <v>HQP006940</v>
      </c>
      <c r="C108" s="148" t="str">
        <f>IF('Choose Housekeeping Genes'!C3=0,"",'Choose Housekeeping Genes'!C3)</f>
        <v>H03</v>
      </c>
      <c r="D108" s="144" t="str">
        <f>IF($C108="","",IF(VLOOKUP($C108,'Test Sample Data'!$C$483:$M$578,2,FALSE)=0,"",VLOOKUP($C108,'Test Sample Data'!$C$483:$M$578,2,FALSE)))</f>
        <v/>
      </c>
      <c r="E108" s="144" t="str">
        <f>IF($C108="","",IF(VLOOKUP($C108,'Test Sample Data'!$C$483:$M$578,3,FALSE)=0,"",VLOOKUP($C108,'Test Sample Data'!$C$483:$M$578,3,FALSE)))</f>
        <v/>
      </c>
      <c r="F108" s="144" t="str">
        <f>IF($C108="","",IF(VLOOKUP($C108,'Test Sample Data'!$C$483:$M$578,4,FALSE)=0,"",VLOOKUP($C108,'Test Sample Data'!$C$483:$M$578,4,FALSE)))</f>
        <v/>
      </c>
      <c r="G108" s="144" t="str">
        <f>IF($C108="","",IF(VLOOKUP($C108,'Test Sample Data'!$C$483:$M$578,5,FALSE)=0,"",VLOOKUP($C108,'Test Sample Data'!$C$483:$M$578,5,FALSE)))</f>
        <v/>
      </c>
      <c r="H108" s="144" t="str">
        <f>IF($C108="","",IF(VLOOKUP($C108,'Test Sample Data'!$C$483:$M$578,6,FALSE)=0,"",VLOOKUP($C108,'Test Sample Data'!$C$483:$M$578,6,FALSE)))</f>
        <v/>
      </c>
      <c r="I108" s="144" t="str">
        <f>IF($C108="","",IF(VLOOKUP($C108,'Test Sample Data'!$C$483:$M$578,7,FALSE)=0,"",VLOOKUP($C108,'Test Sample Data'!$C$483:$M$578,7,FALSE)))</f>
        <v/>
      </c>
      <c r="J108" s="144" t="str">
        <f>IF($C108="","",IF(VLOOKUP($C108,'Test Sample Data'!$C$483:$M$578,8,FALSE)=0,"",VLOOKUP($C108,'Test Sample Data'!$C$483:$M$578,8,FALSE)))</f>
        <v/>
      </c>
      <c r="K108" s="144" t="str">
        <f>IF($C108="","",IF(VLOOKUP($C108,'Test Sample Data'!$C$483:$M$578,9,FALSE)=0,"",VLOOKUP($C108,'Test Sample Data'!$C$483:$M$578,9,FALSE)))</f>
        <v/>
      </c>
      <c r="L108" s="144" t="str">
        <f>IF($C108="","",IF(VLOOKUP($C108,'Test Sample Data'!$C$483:$M$578,10,FALSE)=0,"",VLOOKUP($C108,'Test Sample Data'!$C$483:$M$578,10,FALSE)))</f>
        <v/>
      </c>
      <c r="M108" s="144" t="str">
        <f>IF($C108="","",IF(VLOOKUP($C108,'Test Sample Data'!$C$483:$M$578,11,FALSE)=0,"",VLOOKUP($C108,'Test Sample Data'!$C$483:$M$578,11,FALSE)))</f>
        <v/>
      </c>
      <c r="N108" s="155" t="str">
        <f>IF(B108=0,"",B108)</f>
        <v>HQP006940</v>
      </c>
      <c r="O108" s="148" t="str">
        <f>IF('Choose Housekeeping Genes'!C108=0,"",'Choose Housekeeping Genes'!C108)</f>
        <v>H03</v>
      </c>
      <c r="P108" s="144" t="str">
        <f>IF($C108="","",IF(VLOOKUP($C108,'Control Sample Data'!$C$483:$M$578,2,FALSE)=0,"",VLOOKUP($C108,'Control Sample Data'!$C$483:$M$578,2,FALSE)))</f>
        <v/>
      </c>
      <c r="Q108" s="144" t="str">
        <f>IF($C108="","",IF(VLOOKUP($C108,'Control Sample Data'!$C$483:$M$578,3,FALSE)=0,"",VLOOKUP($C108,'Control Sample Data'!$C$483:$M$578,3,FALSE)))</f>
        <v/>
      </c>
      <c r="R108" s="144" t="str">
        <f>IF($C108="","",IF(VLOOKUP($C108,'Control Sample Data'!$C$483:$M$578,4,FALSE)=0,"",VLOOKUP($C108,'Control Sample Data'!$C$483:$M$578,4,FALSE)))</f>
        <v/>
      </c>
      <c r="S108" s="144" t="str">
        <f>IF($C108="","",IF(VLOOKUP($C108,'Control Sample Data'!$C$483:$M$578,5,FALSE)=0,"",VLOOKUP($C108,'Control Sample Data'!$C$483:$M$578,5,FALSE)))</f>
        <v/>
      </c>
      <c r="T108" s="144" t="str">
        <f>IF($C108="","",IF(VLOOKUP($C108,'Control Sample Data'!$C$483:$M$578,6,FALSE)=0,"",VLOOKUP($C108,'Control Sample Data'!$C$483:$M$578,6,FALSE)))</f>
        <v/>
      </c>
      <c r="U108" s="144" t="str">
        <f>IF($C108="","",IF(VLOOKUP($C108,'Control Sample Data'!$C$483:$M$578,7,FALSE)=0,"",VLOOKUP($C108,'Control Sample Data'!$C$483:$M$578,7,FALSE)))</f>
        <v/>
      </c>
      <c r="V108" s="144" t="str">
        <f>IF($C108="","",IF(VLOOKUP($C108,'Control Sample Data'!$C$483:$M$578,8,FALSE)=0,"",VLOOKUP($C108,'Control Sample Data'!$C$483:$M$578,8,FALSE)))</f>
        <v/>
      </c>
      <c r="W108" s="144" t="str">
        <f>IF($C108="","",IF(VLOOKUP($C108,'Control Sample Data'!$C$483:$M$578,9,FALSE)=0,"",VLOOKUP($C108,'Control Sample Data'!$C$483:$M$578,9,FALSE)))</f>
        <v/>
      </c>
      <c r="X108" s="144" t="str">
        <f>IF($C108="","",IF(VLOOKUP($C108,'Control Sample Data'!$C$483:$M$578,10,FALSE)=0,"",VLOOKUP($C108,'Control Sample Data'!$C$483:$M$578,10,FALSE)))</f>
        <v/>
      </c>
      <c r="Y108" s="144" t="str">
        <f>IF($C108="","",IF(VLOOKUP($C108,'Control Sample Data'!$C$483:$M$578,11,FALSE)=0,"",VLOOKUP($C108,'Control Sample Data'!$C$483:$M$578,11,FALSE)))</f>
        <v/>
      </c>
    </row>
    <row r="109" spans="1:25" ht="15" customHeight="1">
      <c r="A109" s="136"/>
      <c r="B109" s="145" t="str">
        <f aca="true" t="shared" si="22" ref="B109:B127">IF(B4="","",B4)</f>
        <v>HQP016381</v>
      </c>
      <c r="C109" s="148" t="str">
        <f>IF('Choose Housekeeping Genes'!C4=0,"",'Choose Housekeeping Genes'!C4)</f>
        <v>H04</v>
      </c>
      <c r="D109" s="139" t="str">
        <f>IF($C109="","",IF(VLOOKUP($C109,'Test Sample Data'!$C$483:$M$578,2,FALSE)=0,"",VLOOKUP($C109,'Test Sample Data'!$C$483:$M$578,2,FALSE)))</f>
        <v/>
      </c>
      <c r="E109" s="139" t="str">
        <f>IF($C109="","",IF(VLOOKUP($C109,'Test Sample Data'!$C$483:$M$578,3,FALSE)=0,"",VLOOKUP($C109,'Test Sample Data'!$C$483:$M$578,3,FALSE)))</f>
        <v/>
      </c>
      <c r="F109" s="139" t="str">
        <f>IF($C109="","",IF(VLOOKUP($C109,'Test Sample Data'!$C$483:$M$578,4,FALSE)=0,"",VLOOKUP($C109,'Test Sample Data'!$C$483:$M$578,4,FALSE)))</f>
        <v/>
      </c>
      <c r="G109" s="139" t="str">
        <f>IF($C109="","",IF(VLOOKUP($C109,'Test Sample Data'!$C$483:$M$578,5,FALSE)=0,"",VLOOKUP($C109,'Test Sample Data'!$C$483:$M$578,5,FALSE)))</f>
        <v/>
      </c>
      <c r="H109" s="139" t="str">
        <f>IF($C109="","",IF(VLOOKUP($C109,'Test Sample Data'!$C$483:$M$578,6,FALSE)=0,"",VLOOKUP($C109,'Test Sample Data'!$C$483:$M$578,6,FALSE)))</f>
        <v/>
      </c>
      <c r="I109" s="139" t="str">
        <f>IF($C109="","",IF(VLOOKUP($C109,'Test Sample Data'!$C$483:$M$578,7,FALSE)=0,"",VLOOKUP($C109,'Test Sample Data'!$C$483:$M$578,7,FALSE)))</f>
        <v/>
      </c>
      <c r="J109" s="139" t="str">
        <f>IF($C109="","",IF(VLOOKUP($C109,'Test Sample Data'!$C$483:$M$578,8,FALSE)=0,"",VLOOKUP($C109,'Test Sample Data'!$C$483:$M$578,8,FALSE)))</f>
        <v/>
      </c>
      <c r="K109" s="139" t="str">
        <f>IF($C109="","",IF(VLOOKUP($C109,'Test Sample Data'!$C$483:$M$578,9,FALSE)=0,"",VLOOKUP($C109,'Test Sample Data'!$C$483:$M$578,9,FALSE)))</f>
        <v/>
      </c>
      <c r="L109" s="139" t="str">
        <f>IF($C109="","",IF(VLOOKUP($C109,'Test Sample Data'!$C$483:$M$578,10,FALSE)=0,"",VLOOKUP($C109,'Test Sample Data'!$C$483:$M$578,10,FALSE)))</f>
        <v/>
      </c>
      <c r="M109" s="139" t="str">
        <f>IF($C109="","",IF(VLOOKUP($C109,'Test Sample Data'!$C$483:$M$578,11,FALSE)=0,"",VLOOKUP($C109,'Test Sample Data'!$C$483:$M$578,11,FALSE)))</f>
        <v/>
      </c>
      <c r="N109" s="156" t="str">
        <f aca="true" t="shared" si="23" ref="N109:N127">IF(B109=0,"",B109)</f>
        <v>HQP016381</v>
      </c>
      <c r="O109" s="122" t="str">
        <f>IF('Choose Housekeeping Genes'!C109=0,"",'Choose Housekeeping Genes'!C109)</f>
        <v>H04</v>
      </c>
      <c r="P109" s="139" t="str">
        <f>IF($C109="","",IF(VLOOKUP($C109,'Control Sample Data'!$C$483:$M$578,2,FALSE)=0,"",VLOOKUP($C109,'Control Sample Data'!$C$483:$M$578,2,FALSE)))</f>
        <v/>
      </c>
      <c r="Q109" s="139" t="str">
        <f>IF($C109="","",IF(VLOOKUP($C109,'Control Sample Data'!$C$483:$M$578,3,FALSE)=0,"",VLOOKUP($C109,'Control Sample Data'!$C$483:$M$578,3,FALSE)))</f>
        <v/>
      </c>
      <c r="R109" s="139" t="str">
        <f>IF($C109="","",IF(VLOOKUP($C109,'Control Sample Data'!$C$483:$M$578,4,FALSE)=0,"",VLOOKUP($C109,'Control Sample Data'!$C$483:$M$578,4,FALSE)))</f>
        <v/>
      </c>
      <c r="S109" s="139" t="str">
        <f>IF($C109="","",IF(VLOOKUP($C109,'Control Sample Data'!$C$483:$M$578,5,FALSE)=0,"",VLOOKUP($C109,'Control Sample Data'!$C$483:$M$578,5,FALSE)))</f>
        <v/>
      </c>
      <c r="T109" s="139" t="str">
        <f>IF($C109="","",IF(VLOOKUP($C109,'Control Sample Data'!$C$483:$M$578,6,FALSE)=0,"",VLOOKUP($C109,'Control Sample Data'!$C$483:$M$578,6,FALSE)))</f>
        <v/>
      </c>
      <c r="U109" s="139" t="str">
        <f>IF($C109="","",IF(VLOOKUP($C109,'Control Sample Data'!$C$483:$M$578,7,FALSE)=0,"",VLOOKUP($C109,'Control Sample Data'!$C$483:$M$578,7,FALSE)))</f>
        <v/>
      </c>
      <c r="V109" s="139" t="str">
        <f>IF($C109="","",IF(VLOOKUP($C109,'Control Sample Data'!$C$483:$M$578,8,FALSE)=0,"",VLOOKUP($C109,'Control Sample Data'!$C$483:$M$578,8,FALSE)))</f>
        <v/>
      </c>
      <c r="W109" s="139" t="str">
        <f>IF($C109="","",IF(VLOOKUP($C109,'Control Sample Data'!$C$483:$M$578,9,FALSE)=0,"",VLOOKUP($C109,'Control Sample Data'!$C$483:$M$578,9,FALSE)))</f>
        <v/>
      </c>
      <c r="X109" s="139" t="str">
        <f>IF($C109="","",IF(VLOOKUP($C109,'Control Sample Data'!$C$483:$M$578,10,FALSE)=0,"",VLOOKUP($C109,'Control Sample Data'!$C$483:$M$578,10,FALSE)))</f>
        <v/>
      </c>
      <c r="Y109" s="139" t="str">
        <f>IF($C109="","",IF(VLOOKUP($C109,'Control Sample Data'!$C$483:$M$578,11,FALSE)=0,"",VLOOKUP($C109,'Control Sample Data'!$C$483:$M$578,11,FALSE)))</f>
        <v/>
      </c>
    </row>
    <row r="110" spans="1:25" ht="15" customHeight="1">
      <c r="A110" s="136"/>
      <c r="B110" s="145" t="str">
        <f t="shared" si="22"/>
        <v>HQP015171</v>
      </c>
      <c r="C110" s="148" t="str">
        <f>IF('Choose Housekeeping Genes'!C5=0,"",'Choose Housekeeping Genes'!C5)</f>
        <v>H05</v>
      </c>
      <c r="D110" s="139" t="str">
        <f>IF($C110="","",IF(VLOOKUP($C110,'Test Sample Data'!$C$483:$M$578,2,FALSE)=0,"",VLOOKUP($C110,'Test Sample Data'!$C$483:$M$578,2,FALSE)))</f>
        <v/>
      </c>
      <c r="E110" s="139" t="str">
        <f>IF($C110="","",IF(VLOOKUP($C110,'Test Sample Data'!$C$483:$M$578,3,FALSE)=0,"",VLOOKUP($C110,'Test Sample Data'!$C$483:$M$578,3,FALSE)))</f>
        <v/>
      </c>
      <c r="F110" s="139" t="str">
        <f>IF($C110="","",IF(VLOOKUP($C110,'Test Sample Data'!$C$483:$M$578,4,FALSE)=0,"",VLOOKUP($C110,'Test Sample Data'!$C$483:$M$578,4,FALSE)))</f>
        <v/>
      </c>
      <c r="G110" s="139" t="str">
        <f>IF($C110="","",IF(VLOOKUP($C110,'Test Sample Data'!$C$483:$M$578,5,FALSE)=0,"",VLOOKUP($C110,'Test Sample Data'!$C$483:$M$578,5,FALSE)))</f>
        <v/>
      </c>
      <c r="H110" s="139" t="str">
        <f>IF($C110="","",IF(VLOOKUP($C110,'Test Sample Data'!$C$483:$M$578,6,FALSE)=0,"",VLOOKUP($C110,'Test Sample Data'!$C$483:$M$578,6,FALSE)))</f>
        <v/>
      </c>
      <c r="I110" s="139" t="str">
        <f>IF($C110="","",IF(VLOOKUP($C110,'Test Sample Data'!$C$483:$M$578,7,FALSE)=0,"",VLOOKUP($C110,'Test Sample Data'!$C$483:$M$578,7,FALSE)))</f>
        <v/>
      </c>
      <c r="J110" s="139" t="str">
        <f>IF($C110="","",IF(VLOOKUP($C110,'Test Sample Data'!$C$483:$M$578,8,FALSE)=0,"",VLOOKUP($C110,'Test Sample Data'!$C$483:$M$578,8,FALSE)))</f>
        <v/>
      </c>
      <c r="K110" s="139" t="str">
        <f>IF($C110="","",IF(VLOOKUP($C110,'Test Sample Data'!$C$483:$M$578,9,FALSE)=0,"",VLOOKUP($C110,'Test Sample Data'!$C$483:$M$578,9,FALSE)))</f>
        <v/>
      </c>
      <c r="L110" s="139" t="str">
        <f>IF($C110="","",IF(VLOOKUP($C110,'Test Sample Data'!$C$483:$M$578,10,FALSE)=0,"",VLOOKUP($C110,'Test Sample Data'!$C$483:$M$578,10,FALSE)))</f>
        <v/>
      </c>
      <c r="M110" s="139" t="str">
        <f>IF($C110="","",IF(VLOOKUP($C110,'Test Sample Data'!$C$483:$M$578,11,FALSE)=0,"",VLOOKUP($C110,'Test Sample Data'!$C$483:$M$578,11,FALSE)))</f>
        <v/>
      </c>
      <c r="N110" s="156" t="str">
        <f t="shared" si="23"/>
        <v>HQP015171</v>
      </c>
      <c r="O110" s="122" t="str">
        <f>IF('Choose Housekeeping Genes'!C110=0,"",'Choose Housekeeping Genes'!C110)</f>
        <v>H05</v>
      </c>
      <c r="P110" s="139" t="str">
        <f>IF($C110="","",IF(VLOOKUP($C110,'Control Sample Data'!$C$483:$M$578,2,FALSE)=0,"",VLOOKUP($C110,'Control Sample Data'!$C$483:$M$578,2,FALSE)))</f>
        <v/>
      </c>
      <c r="Q110" s="139" t="str">
        <f>IF($C110="","",IF(VLOOKUP($C110,'Control Sample Data'!$C$483:$M$578,3,FALSE)=0,"",VLOOKUP($C110,'Control Sample Data'!$C$483:$M$578,3,FALSE)))</f>
        <v/>
      </c>
      <c r="R110" s="139" t="str">
        <f>IF($C110="","",IF(VLOOKUP($C110,'Control Sample Data'!$C$483:$M$578,4,FALSE)=0,"",VLOOKUP($C110,'Control Sample Data'!$C$483:$M$578,4,FALSE)))</f>
        <v/>
      </c>
      <c r="S110" s="139" t="str">
        <f>IF($C110="","",IF(VLOOKUP($C110,'Control Sample Data'!$C$483:$M$578,5,FALSE)=0,"",VLOOKUP($C110,'Control Sample Data'!$C$483:$M$578,5,FALSE)))</f>
        <v/>
      </c>
      <c r="T110" s="139" t="str">
        <f>IF($C110="","",IF(VLOOKUP($C110,'Control Sample Data'!$C$483:$M$578,6,FALSE)=0,"",VLOOKUP($C110,'Control Sample Data'!$C$483:$M$578,6,FALSE)))</f>
        <v/>
      </c>
      <c r="U110" s="139" t="str">
        <f>IF($C110="","",IF(VLOOKUP($C110,'Control Sample Data'!$C$483:$M$578,7,FALSE)=0,"",VLOOKUP($C110,'Control Sample Data'!$C$483:$M$578,7,FALSE)))</f>
        <v/>
      </c>
      <c r="V110" s="139" t="str">
        <f>IF($C110="","",IF(VLOOKUP($C110,'Control Sample Data'!$C$483:$M$578,8,FALSE)=0,"",VLOOKUP($C110,'Control Sample Data'!$C$483:$M$578,8,FALSE)))</f>
        <v/>
      </c>
      <c r="W110" s="139" t="str">
        <f>IF($C110="","",IF(VLOOKUP($C110,'Control Sample Data'!$C$483:$M$578,9,FALSE)=0,"",VLOOKUP($C110,'Control Sample Data'!$C$483:$M$578,9,FALSE)))</f>
        <v/>
      </c>
      <c r="X110" s="139" t="str">
        <f>IF($C110="","",IF(VLOOKUP($C110,'Control Sample Data'!$C$483:$M$578,10,FALSE)=0,"",VLOOKUP($C110,'Control Sample Data'!$C$483:$M$578,10,FALSE)))</f>
        <v/>
      </c>
      <c r="Y110" s="139" t="str">
        <f>IF($C110="","",IF(VLOOKUP($C110,'Control Sample Data'!$C$483:$M$578,11,FALSE)=0,"",VLOOKUP($C110,'Control Sample Data'!$C$483:$M$578,11,FALSE)))</f>
        <v/>
      </c>
    </row>
    <row r="111" spans="1:25" ht="15" customHeight="1">
      <c r="A111" s="136"/>
      <c r="B111" s="145" t="str">
        <f t="shared" si="22"/>
        <v>HQP006171</v>
      </c>
      <c r="C111" s="148" t="str">
        <f>IF('Choose Housekeeping Genes'!C6=0,"",'Choose Housekeeping Genes'!C6)</f>
        <v>H06</v>
      </c>
      <c r="D111" s="139" t="str">
        <f>IF($C111="","",IF(VLOOKUP($C111,'Test Sample Data'!$C$483:$M$578,2,FALSE)=0,"",VLOOKUP($C111,'Test Sample Data'!$C$483:$M$578,2,FALSE)))</f>
        <v/>
      </c>
      <c r="E111" s="139" t="str">
        <f>IF($C111="","",IF(VLOOKUP($C111,'Test Sample Data'!$C$483:$M$578,3,FALSE)=0,"",VLOOKUP($C111,'Test Sample Data'!$C$483:$M$578,3,FALSE)))</f>
        <v/>
      </c>
      <c r="F111" s="139" t="str">
        <f>IF($C111="","",IF(VLOOKUP($C111,'Test Sample Data'!$C$483:$M$578,4,FALSE)=0,"",VLOOKUP($C111,'Test Sample Data'!$C$483:$M$578,4,FALSE)))</f>
        <v/>
      </c>
      <c r="G111" s="139" t="str">
        <f>IF($C111="","",IF(VLOOKUP($C111,'Test Sample Data'!$C$483:$M$578,5,FALSE)=0,"",VLOOKUP($C111,'Test Sample Data'!$C$483:$M$578,5,FALSE)))</f>
        <v/>
      </c>
      <c r="H111" s="139" t="str">
        <f>IF($C111="","",IF(VLOOKUP($C111,'Test Sample Data'!$C$483:$M$578,6,FALSE)=0,"",VLOOKUP($C111,'Test Sample Data'!$C$483:$M$578,6,FALSE)))</f>
        <v/>
      </c>
      <c r="I111" s="139" t="str">
        <f>IF($C111="","",IF(VLOOKUP($C111,'Test Sample Data'!$C$483:$M$578,7,FALSE)=0,"",VLOOKUP($C111,'Test Sample Data'!$C$483:$M$578,7,FALSE)))</f>
        <v/>
      </c>
      <c r="J111" s="139" t="str">
        <f>IF($C111="","",IF(VLOOKUP($C111,'Test Sample Data'!$C$483:$M$578,8,FALSE)=0,"",VLOOKUP($C111,'Test Sample Data'!$C$483:$M$578,8,FALSE)))</f>
        <v/>
      </c>
      <c r="K111" s="139" t="str">
        <f>IF($C111="","",IF(VLOOKUP($C111,'Test Sample Data'!$C$483:$M$578,9,FALSE)=0,"",VLOOKUP($C111,'Test Sample Data'!$C$483:$M$578,9,FALSE)))</f>
        <v/>
      </c>
      <c r="L111" s="139" t="str">
        <f>IF($C111="","",IF(VLOOKUP($C111,'Test Sample Data'!$C$483:$M$578,10,FALSE)=0,"",VLOOKUP($C111,'Test Sample Data'!$C$483:$M$578,10,FALSE)))</f>
        <v/>
      </c>
      <c r="M111" s="139" t="str">
        <f>IF($C111="","",IF(VLOOKUP($C111,'Test Sample Data'!$C$483:$M$578,11,FALSE)=0,"",VLOOKUP($C111,'Test Sample Data'!$C$483:$M$578,11,FALSE)))</f>
        <v/>
      </c>
      <c r="N111" s="156" t="str">
        <f t="shared" si="23"/>
        <v>HQP006171</v>
      </c>
      <c r="O111" s="122" t="str">
        <f>IF('Choose Housekeeping Genes'!C111=0,"",'Choose Housekeeping Genes'!C111)</f>
        <v>H06</v>
      </c>
      <c r="P111" s="139" t="str">
        <f>IF($C111="","",IF(VLOOKUP($C111,'Control Sample Data'!$C$483:$M$578,2,FALSE)=0,"",VLOOKUP($C111,'Control Sample Data'!$C$483:$M$578,2,FALSE)))</f>
        <v/>
      </c>
      <c r="Q111" s="139" t="str">
        <f>IF($C111="","",IF(VLOOKUP($C111,'Control Sample Data'!$C$483:$M$578,3,FALSE)=0,"",VLOOKUP($C111,'Control Sample Data'!$C$483:$M$578,3,FALSE)))</f>
        <v/>
      </c>
      <c r="R111" s="139" t="str">
        <f>IF($C111="","",IF(VLOOKUP($C111,'Control Sample Data'!$C$483:$M$578,4,FALSE)=0,"",VLOOKUP($C111,'Control Sample Data'!$C$483:$M$578,4,FALSE)))</f>
        <v/>
      </c>
      <c r="S111" s="139" t="str">
        <f>IF($C111="","",IF(VLOOKUP($C111,'Control Sample Data'!$C$483:$M$578,5,FALSE)=0,"",VLOOKUP($C111,'Control Sample Data'!$C$483:$M$578,5,FALSE)))</f>
        <v/>
      </c>
      <c r="T111" s="139" t="str">
        <f>IF($C111="","",IF(VLOOKUP($C111,'Control Sample Data'!$C$483:$M$578,6,FALSE)=0,"",VLOOKUP($C111,'Control Sample Data'!$C$483:$M$578,6,FALSE)))</f>
        <v/>
      </c>
      <c r="U111" s="139" t="str">
        <f>IF($C111="","",IF(VLOOKUP($C111,'Control Sample Data'!$C$483:$M$578,7,FALSE)=0,"",VLOOKUP($C111,'Control Sample Data'!$C$483:$M$578,7,FALSE)))</f>
        <v/>
      </c>
      <c r="V111" s="139" t="str">
        <f>IF($C111="","",IF(VLOOKUP($C111,'Control Sample Data'!$C$483:$M$578,8,FALSE)=0,"",VLOOKUP($C111,'Control Sample Data'!$C$483:$M$578,8,FALSE)))</f>
        <v/>
      </c>
      <c r="W111" s="139" t="str">
        <f>IF($C111="","",IF(VLOOKUP($C111,'Control Sample Data'!$C$483:$M$578,9,FALSE)=0,"",VLOOKUP($C111,'Control Sample Data'!$C$483:$M$578,9,FALSE)))</f>
        <v/>
      </c>
      <c r="X111" s="139" t="str">
        <f>IF($C111="","",IF(VLOOKUP($C111,'Control Sample Data'!$C$483:$M$578,10,FALSE)=0,"",VLOOKUP($C111,'Control Sample Data'!$C$483:$M$578,10,FALSE)))</f>
        <v/>
      </c>
      <c r="Y111" s="139" t="str">
        <f>IF($C111="","",IF(VLOOKUP($C111,'Control Sample Data'!$C$483:$M$578,11,FALSE)=0,"",VLOOKUP($C111,'Control Sample Data'!$C$483:$M$578,11,FALSE)))</f>
        <v/>
      </c>
    </row>
    <row r="112" spans="1:25" ht="15" customHeight="1">
      <c r="A112" s="136"/>
      <c r="B112" s="145" t="str">
        <f t="shared" si="22"/>
        <v>HQP009026</v>
      </c>
      <c r="C112" s="148" t="str">
        <f>IF('Choose Housekeeping Genes'!C7=0,"",'Choose Housekeeping Genes'!C7)</f>
        <v>H07</v>
      </c>
      <c r="D112" s="139" t="str">
        <f>IF($C112="","",IF(VLOOKUP($C112,'Test Sample Data'!$C$483:$M$578,2,FALSE)=0,"",VLOOKUP($C112,'Test Sample Data'!$C$483:$M$578,2,FALSE)))</f>
        <v/>
      </c>
      <c r="E112" s="139" t="str">
        <f>IF($C112="","",IF(VLOOKUP($C112,'Test Sample Data'!$C$483:$M$578,3,FALSE)=0,"",VLOOKUP($C112,'Test Sample Data'!$C$483:$M$578,3,FALSE)))</f>
        <v/>
      </c>
      <c r="F112" s="139" t="str">
        <f>IF($C112="","",IF(VLOOKUP($C112,'Test Sample Data'!$C$483:$M$578,4,FALSE)=0,"",VLOOKUP($C112,'Test Sample Data'!$C$483:$M$578,4,FALSE)))</f>
        <v/>
      </c>
      <c r="G112" s="139" t="str">
        <f>IF($C112="","",IF(VLOOKUP($C112,'Test Sample Data'!$C$483:$M$578,5,FALSE)=0,"",VLOOKUP($C112,'Test Sample Data'!$C$483:$M$578,5,FALSE)))</f>
        <v/>
      </c>
      <c r="H112" s="139" t="str">
        <f>IF($C112="","",IF(VLOOKUP($C112,'Test Sample Data'!$C$483:$M$578,6,FALSE)=0,"",VLOOKUP($C112,'Test Sample Data'!$C$483:$M$578,6,FALSE)))</f>
        <v/>
      </c>
      <c r="I112" s="139" t="str">
        <f>IF($C112="","",IF(VLOOKUP($C112,'Test Sample Data'!$C$483:$M$578,7,FALSE)=0,"",VLOOKUP($C112,'Test Sample Data'!$C$483:$M$578,7,FALSE)))</f>
        <v/>
      </c>
      <c r="J112" s="139" t="str">
        <f>IF($C112="","",IF(VLOOKUP($C112,'Test Sample Data'!$C$483:$M$578,8,FALSE)=0,"",VLOOKUP($C112,'Test Sample Data'!$C$483:$M$578,8,FALSE)))</f>
        <v/>
      </c>
      <c r="K112" s="139" t="str">
        <f>IF($C112="","",IF(VLOOKUP($C112,'Test Sample Data'!$C$483:$M$578,9,FALSE)=0,"",VLOOKUP($C112,'Test Sample Data'!$C$483:$M$578,9,FALSE)))</f>
        <v/>
      </c>
      <c r="L112" s="139" t="str">
        <f>IF($C112="","",IF(VLOOKUP($C112,'Test Sample Data'!$C$483:$M$578,10,FALSE)=0,"",VLOOKUP($C112,'Test Sample Data'!$C$483:$M$578,10,FALSE)))</f>
        <v/>
      </c>
      <c r="M112" s="139" t="str">
        <f>IF($C112="","",IF(VLOOKUP($C112,'Test Sample Data'!$C$483:$M$578,11,FALSE)=0,"",VLOOKUP($C112,'Test Sample Data'!$C$483:$M$578,11,FALSE)))</f>
        <v/>
      </c>
      <c r="N112" s="156" t="str">
        <f t="shared" si="23"/>
        <v>HQP009026</v>
      </c>
      <c r="O112" s="122" t="str">
        <f>IF('Choose Housekeeping Genes'!C112=0,"",'Choose Housekeeping Genes'!C112)</f>
        <v>H07</v>
      </c>
      <c r="P112" s="139" t="str">
        <f>IF($C112="","",IF(VLOOKUP($C112,'Control Sample Data'!$C$483:$M$578,2,FALSE)=0,"",VLOOKUP($C112,'Control Sample Data'!$C$483:$M$578,2,FALSE)))</f>
        <v/>
      </c>
      <c r="Q112" s="139" t="str">
        <f>IF($C112="","",IF(VLOOKUP($C112,'Control Sample Data'!$C$483:$M$578,3,FALSE)=0,"",VLOOKUP($C112,'Control Sample Data'!$C$483:$M$578,3,FALSE)))</f>
        <v/>
      </c>
      <c r="R112" s="139" t="str">
        <f>IF($C112="","",IF(VLOOKUP($C112,'Control Sample Data'!$C$483:$M$578,4,FALSE)=0,"",VLOOKUP($C112,'Control Sample Data'!$C$483:$M$578,4,FALSE)))</f>
        <v/>
      </c>
      <c r="S112" s="139" t="str">
        <f>IF($C112="","",IF(VLOOKUP($C112,'Control Sample Data'!$C$483:$M$578,5,FALSE)=0,"",VLOOKUP($C112,'Control Sample Data'!$C$483:$M$578,5,FALSE)))</f>
        <v/>
      </c>
      <c r="T112" s="139" t="str">
        <f>IF($C112="","",IF(VLOOKUP($C112,'Control Sample Data'!$C$483:$M$578,6,FALSE)=0,"",VLOOKUP($C112,'Control Sample Data'!$C$483:$M$578,6,FALSE)))</f>
        <v/>
      </c>
      <c r="U112" s="139" t="str">
        <f>IF($C112="","",IF(VLOOKUP($C112,'Control Sample Data'!$C$483:$M$578,7,FALSE)=0,"",VLOOKUP($C112,'Control Sample Data'!$C$483:$M$578,7,FALSE)))</f>
        <v/>
      </c>
      <c r="V112" s="139" t="str">
        <f>IF($C112="","",IF(VLOOKUP($C112,'Control Sample Data'!$C$483:$M$578,8,FALSE)=0,"",VLOOKUP($C112,'Control Sample Data'!$C$483:$M$578,8,FALSE)))</f>
        <v/>
      </c>
      <c r="W112" s="139" t="str">
        <f>IF($C112="","",IF(VLOOKUP($C112,'Control Sample Data'!$C$483:$M$578,9,FALSE)=0,"",VLOOKUP($C112,'Control Sample Data'!$C$483:$M$578,9,FALSE)))</f>
        <v/>
      </c>
      <c r="X112" s="139" t="str">
        <f>IF($C112="","",IF(VLOOKUP($C112,'Control Sample Data'!$C$483:$M$578,10,FALSE)=0,"",VLOOKUP($C112,'Control Sample Data'!$C$483:$M$578,10,FALSE)))</f>
        <v/>
      </c>
      <c r="Y112" s="139" t="str">
        <f>IF($C112="","",IF(VLOOKUP($C112,'Control Sample Data'!$C$483:$M$578,11,FALSE)=0,"",VLOOKUP($C112,'Control Sample Data'!$C$483:$M$578,11,FALSE)))</f>
        <v/>
      </c>
    </row>
    <row r="113" spans="1:25" ht="15" customHeight="1">
      <c r="A113" s="136"/>
      <c r="B113" s="145" t="str">
        <f t="shared" si="22"/>
        <v>HQP054253</v>
      </c>
      <c r="C113" s="148" t="str">
        <f>IF('Choose Housekeeping Genes'!C8=0,"",'Choose Housekeeping Genes'!C8)</f>
        <v>H08</v>
      </c>
      <c r="D113" s="139" t="str">
        <f>IF($C113="","",IF(VLOOKUP($C113,'Test Sample Data'!$C$483:$M$578,2,FALSE)=0,"",VLOOKUP($C113,'Test Sample Data'!$C$483:$M$578,2,FALSE)))</f>
        <v/>
      </c>
      <c r="E113" s="139" t="str">
        <f>IF($C113="","",IF(VLOOKUP($C113,'Test Sample Data'!$C$483:$M$578,3,FALSE)=0,"",VLOOKUP($C113,'Test Sample Data'!$C$483:$M$578,3,FALSE)))</f>
        <v/>
      </c>
      <c r="F113" s="139" t="str">
        <f>IF($C113="","",IF(VLOOKUP($C113,'Test Sample Data'!$C$483:$M$578,4,FALSE)=0,"",VLOOKUP($C113,'Test Sample Data'!$C$483:$M$578,4,FALSE)))</f>
        <v/>
      </c>
      <c r="G113" s="139" t="str">
        <f>IF($C113="","",IF(VLOOKUP($C113,'Test Sample Data'!$C$483:$M$578,5,FALSE)=0,"",VLOOKUP($C113,'Test Sample Data'!$C$483:$M$578,5,FALSE)))</f>
        <v/>
      </c>
      <c r="H113" s="139" t="str">
        <f>IF($C113="","",IF(VLOOKUP($C113,'Test Sample Data'!$C$483:$M$578,6,FALSE)=0,"",VLOOKUP($C113,'Test Sample Data'!$C$483:$M$578,6,FALSE)))</f>
        <v/>
      </c>
      <c r="I113" s="139" t="str">
        <f>IF($C113="","",IF(VLOOKUP($C113,'Test Sample Data'!$C$483:$M$578,7,FALSE)=0,"",VLOOKUP($C113,'Test Sample Data'!$C$483:$M$578,7,FALSE)))</f>
        <v/>
      </c>
      <c r="J113" s="139" t="str">
        <f>IF($C113="","",IF(VLOOKUP($C113,'Test Sample Data'!$C$483:$M$578,8,FALSE)=0,"",VLOOKUP($C113,'Test Sample Data'!$C$483:$M$578,8,FALSE)))</f>
        <v/>
      </c>
      <c r="K113" s="139" t="str">
        <f>IF($C113="","",IF(VLOOKUP($C113,'Test Sample Data'!$C$483:$M$578,9,FALSE)=0,"",VLOOKUP($C113,'Test Sample Data'!$C$483:$M$578,9,FALSE)))</f>
        <v/>
      </c>
      <c r="L113" s="139" t="str">
        <f>IF($C113="","",IF(VLOOKUP($C113,'Test Sample Data'!$C$483:$M$578,10,FALSE)=0,"",VLOOKUP($C113,'Test Sample Data'!$C$483:$M$578,10,FALSE)))</f>
        <v/>
      </c>
      <c r="M113" s="139" t="str">
        <f>IF($C113="","",IF(VLOOKUP($C113,'Test Sample Data'!$C$483:$M$578,11,FALSE)=0,"",VLOOKUP($C113,'Test Sample Data'!$C$483:$M$578,11,FALSE)))</f>
        <v/>
      </c>
      <c r="N113" s="156" t="str">
        <f t="shared" si="23"/>
        <v>HQP054253</v>
      </c>
      <c r="O113" s="122" t="str">
        <f>IF('Choose Housekeeping Genes'!C113=0,"",'Choose Housekeeping Genes'!C113)</f>
        <v>H08</v>
      </c>
      <c r="P113" s="139" t="str">
        <f>IF($C113="","",IF(VLOOKUP($C113,'Control Sample Data'!$C$483:$M$578,2,FALSE)=0,"",VLOOKUP($C113,'Control Sample Data'!$C$483:$M$578,2,FALSE)))</f>
        <v/>
      </c>
      <c r="Q113" s="139" t="str">
        <f>IF($C113="","",IF(VLOOKUP($C113,'Control Sample Data'!$C$483:$M$578,3,FALSE)=0,"",VLOOKUP($C113,'Control Sample Data'!$C$483:$M$578,3,FALSE)))</f>
        <v/>
      </c>
      <c r="R113" s="139" t="str">
        <f>IF($C113="","",IF(VLOOKUP($C113,'Control Sample Data'!$C$483:$M$578,4,FALSE)=0,"",VLOOKUP($C113,'Control Sample Data'!$C$483:$M$578,4,FALSE)))</f>
        <v/>
      </c>
      <c r="S113" s="139" t="str">
        <f>IF($C113="","",IF(VLOOKUP($C113,'Control Sample Data'!$C$483:$M$578,5,FALSE)=0,"",VLOOKUP($C113,'Control Sample Data'!$C$483:$M$578,5,FALSE)))</f>
        <v/>
      </c>
      <c r="T113" s="139" t="str">
        <f>IF($C113="","",IF(VLOOKUP($C113,'Control Sample Data'!$C$483:$M$578,6,FALSE)=0,"",VLOOKUP($C113,'Control Sample Data'!$C$483:$M$578,6,FALSE)))</f>
        <v/>
      </c>
      <c r="U113" s="139" t="str">
        <f>IF($C113="","",IF(VLOOKUP($C113,'Control Sample Data'!$C$483:$M$578,7,FALSE)=0,"",VLOOKUP($C113,'Control Sample Data'!$C$483:$M$578,7,FALSE)))</f>
        <v/>
      </c>
      <c r="V113" s="139" t="str">
        <f>IF($C113="","",IF(VLOOKUP($C113,'Control Sample Data'!$C$483:$M$578,8,FALSE)=0,"",VLOOKUP($C113,'Control Sample Data'!$C$483:$M$578,8,FALSE)))</f>
        <v/>
      </c>
      <c r="W113" s="139" t="str">
        <f>IF($C113="","",IF(VLOOKUP($C113,'Control Sample Data'!$C$483:$M$578,9,FALSE)=0,"",VLOOKUP($C113,'Control Sample Data'!$C$483:$M$578,9,FALSE)))</f>
        <v/>
      </c>
      <c r="X113" s="139" t="str">
        <f>IF($C113="","",IF(VLOOKUP($C113,'Control Sample Data'!$C$483:$M$578,10,FALSE)=0,"",VLOOKUP($C113,'Control Sample Data'!$C$483:$M$578,10,FALSE)))</f>
        <v/>
      </c>
      <c r="Y113" s="139" t="str">
        <f>IF($C113="","",IF(VLOOKUP($C113,'Control Sample Data'!$C$483:$M$578,11,FALSE)=0,"",VLOOKUP($C113,'Control Sample Data'!$C$483:$M$578,11,FALSE)))</f>
        <v/>
      </c>
    </row>
    <row r="114" spans="1:25" ht="15" customHeight="1">
      <c r="A114" s="136"/>
      <c r="B114" s="145" t="str">
        <f t="shared" si="22"/>
        <v/>
      </c>
      <c r="C114" s="148" t="str">
        <f>IF('Choose Housekeeping Genes'!C9=0,"",'Choose Housekeeping Genes'!C9)</f>
        <v/>
      </c>
      <c r="D114" s="139" t="str">
        <f>IF($C114="","",IF(VLOOKUP($C114,'Test Sample Data'!$C$483:$M$578,2,FALSE)=0,"",VLOOKUP($C114,'Test Sample Data'!$C$483:$M$578,2,FALSE)))</f>
        <v/>
      </c>
      <c r="E114" s="139" t="str">
        <f>IF($C114="","",IF(VLOOKUP($C114,'Test Sample Data'!$C$483:$M$578,3,FALSE)=0,"",VLOOKUP($C114,'Test Sample Data'!$C$483:$M$578,3,FALSE)))</f>
        <v/>
      </c>
      <c r="F114" s="139" t="str">
        <f>IF($C114="","",IF(VLOOKUP($C114,'Test Sample Data'!$C$483:$M$578,4,FALSE)=0,"",VLOOKUP($C114,'Test Sample Data'!$C$483:$M$578,4,FALSE)))</f>
        <v/>
      </c>
      <c r="G114" s="139" t="str">
        <f>IF($C114="","",IF(VLOOKUP($C114,'Test Sample Data'!$C$483:$M$578,5,FALSE)=0,"",VLOOKUP($C114,'Test Sample Data'!$C$483:$M$578,5,FALSE)))</f>
        <v/>
      </c>
      <c r="H114" s="139" t="str">
        <f>IF($C114="","",IF(VLOOKUP($C114,'Test Sample Data'!$C$483:$M$578,6,FALSE)=0,"",VLOOKUP($C114,'Test Sample Data'!$C$483:$M$578,6,FALSE)))</f>
        <v/>
      </c>
      <c r="I114" s="139" t="str">
        <f>IF($C114="","",IF(VLOOKUP($C114,'Test Sample Data'!$C$483:$M$578,7,FALSE)=0,"",VLOOKUP($C114,'Test Sample Data'!$C$483:$M$578,7,FALSE)))</f>
        <v/>
      </c>
      <c r="J114" s="139" t="str">
        <f>IF($C114="","",IF(VLOOKUP($C114,'Test Sample Data'!$C$483:$M$578,8,FALSE)=0,"",VLOOKUP($C114,'Test Sample Data'!$C$483:$M$578,8,FALSE)))</f>
        <v/>
      </c>
      <c r="K114" s="139" t="str">
        <f>IF($C114="","",IF(VLOOKUP($C114,'Test Sample Data'!$C$483:$M$578,9,FALSE)=0,"",VLOOKUP($C114,'Test Sample Data'!$C$483:$M$578,9,FALSE)))</f>
        <v/>
      </c>
      <c r="L114" s="139" t="str">
        <f>IF($C114="","",IF(VLOOKUP($C114,'Test Sample Data'!$C$483:$M$578,10,FALSE)=0,"",VLOOKUP($C114,'Test Sample Data'!$C$483:$M$578,10,FALSE)))</f>
        <v/>
      </c>
      <c r="M114" s="139" t="str">
        <f>IF($C114="","",IF(VLOOKUP($C114,'Test Sample Data'!$C$483:$M$578,11,FALSE)=0,"",VLOOKUP($C114,'Test Sample Data'!$C$483:$M$578,11,FALSE)))</f>
        <v/>
      </c>
      <c r="N114" s="156" t="str">
        <f t="shared" si="23"/>
        <v/>
      </c>
      <c r="O114" s="122" t="str">
        <f>IF('Choose Housekeeping Genes'!C114=0,"",'Choose Housekeeping Genes'!C114)</f>
        <v/>
      </c>
      <c r="P114" s="139" t="str">
        <f>IF($C114="","",IF(VLOOKUP($C114,'Control Sample Data'!$C$483:$M$578,2,FALSE)=0,"",VLOOKUP($C114,'Control Sample Data'!$C$483:$M$578,2,FALSE)))</f>
        <v/>
      </c>
      <c r="Q114" s="139" t="str">
        <f>IF($C114="","",IF(VLOOKUP($C114,'Control Sample Data'!$C$483:$M$578,3,FALSE)=0,"",VLOOKUP($C114,'Control Sample Data'!$C$483:$M$578,3,FALSE)))</f>
        <v/>
      </c>
      <c r="R114" s="139" t="str">
        <f>IF($C114="","",IF(VLOOKUP($C114,'Control Sample Data'!$C$483:$M$578,4,FALSE)=0,"",VLOOKUP($C114,'Control Sample Data'!$C$483:$M$578,4,FALSE)))</f>
        <v/>
      </c>
      <c r="S114" s="139" t="str">
        <f>IF($C114="","",IF(VLOOKUP($C114,'Control Sample Data'!$C$483:$M$578,5,FALSE)=0,"",VLOOKUP($C114,'Control Sample Data'!$C$483:$M$578,5,FALSE)))</f>
        <v/>
      </c>
      <c r="T114" s="139" t="str">
        <f>IF($C114="","",IF(VLOOKUP($C114,'Control Sample Data'!$C$483:$M$578,6,FALSE)=0,"",VLOOKUP($C114,'Control Sample Data'!$C$483:$M$578,6,FALSE)))</f>
        <v/>
      </c>
      <c r="U114" s="139" t="str">
        <f>IF($C114="","",IF(VLOOKUP($C114,'Control Sample Data'!$C$483:$M$578,7,FALSE)=0,"",VLOOKUP($C114,'Control Sample Data'!$C$483:$M$578,7,FALSE)))</f>
        <v/>
      </c>
      <c r="V114" s="139" t="str">
        <f>IF($C114="","",IF(VLOOKUP($C114,'Control Sample Data'!$C$483:$M$578,8,FALSE)=0,"",VLOOKUP($C114,'Control Sample Data'!$C$483:$M$578,8,FALSE)))</f>
        <v/>
      </c>
      <c r="W114" s="139" t="str">
        <f>IF($C114="","",IF(VLOOKUP($C114,'Control Sample Data'!$C$483:$M$578,9,FALSE)=0,"",VLOOKUP($C114,'Control Sample Data'!$C$483:$M$578,9,FALSE)))</f>
        <v/>
      </c>
      <c r="X114" s="139" t="str">
        <f>IF($C114="","",IF(VLOOKUP($C114,'Control Sample Data'!$C$483:$M$578,10,FALSE)=0,"",VLOOKUP($C114,'Control Sample Data'!$C$483:$M$578,10,FALSE)))</f>
        <v/>
      </c>
      <c r="Y114" s="139" t="str">
        <f>IF($C114="","",IF(VLOOKUP($C114,'Control Sample Data'!$C$483:$M$578,11,FALSE)=0,"",VLOOKUP($C114,'Control Sample Data'!$C$483:$M$578,11,FALSE)))</f>
        <v/>
      </c>
    </row>
    <row r="115" spans="1:25" ht="15" customHeight="1">
      <c r="A115" s="136"/>
      <c r="B115" s="145" t="str">
        <f t="shared" si="22"/>
        <v/>
      </c>
      <c r="C115" s="148" t="str">
        <f>IF('Choose Housekeeping Genes'!C10=0,"",'Choose Housekeeping Genes'!C10)</f>
        <v/>
      </c>
      <c r="D115" s="139" t="str">
        <f>IF($C115="","",IF(VLOOKUP($C115,'Test Sample Data'!$C$483:$M$578,2,FALSE)=0,"",VLOOKUP($C115,'Test Sample Data'!$C$483:$M$578,2,FALSE)))</f>
        <v/>
      </c>
      <c r="E115" s="139" t="str">
        <f>IF($C115="","",IF(VLOOKUP($C115,'Test Sample Data'!$C$483:$M$578,3,FALSE)=0,"",VLOOKUP($C115,'Test Sample Data'!$C$483:$M$578,3,FALSE)))</f>
        <v/>
      </c>
      <c r="F115" s="139" t="str">
        <f>IF($C115="","",IF(VLOOKUP($C115,'Test Sample Data'!$C$483:$M$578,4,FALSE)=0,"",VLOOKUP($C115,'Test Sample Data'!$C$483:$M$578,4,FALSE)))</f>
        <v/>
      </c>
      <c r="G115" s="139" t="str">
        <f>IF($C115="","",IF(VLOOKUP($C115,'Test Sample Data'!$C$483:$M$578,5,FALSE)=0,"",VLOOKUP($C115,'Test Sample Data'!$C$483:$M$578,5,FALSE)))</f>
        <v/>
      </c>
      <c r="H115" s="139" t="str">
        <f>IF($C115="","",IF(VLOOKUP($C115,'Test Sample Data'!$C$483:$M$578,6,FALSE)=0,"",VLOOKUP($C115,'Test Sample Data'!$C$483:$M$578,6,FALSE)))</f>
        <v/>
      </c>
      <c r="I115" s="139" t="str">
        <f>IF($C115="","",IF(VLOOKUP($C115,'Test Sample Data'!$C$483:$M$578,7,FALSE)=0,"",VLOOKUP($C115,'Test Sample Data'!$C$483:$M$578,7,FALSE)))</f>
        <v/>
      </c>
      <c r="J115" s="139" t="str">
        <f>IF($C115="","",IF(VLOOKUP($C115,'Test Sample Data'!$C$483:$M$578,8,FALSE)=0,"",VLOOKUP($C115,'Test Sample Data'!$C$483:$M$578,8,FALSE)))</f>
        <v/>
      </c>
      <c r="K115" s="139" t="str">
        <f>IF($C115="","",IF(VLOOKUP($C115,'Test Sample Data'!$C$483:$M$578,9,FALSE)=0,"",VLOOKUP($C115,'Test Sample Data'!$C$483:$M$578,9,FALSE)))</f>
        <v/>
      </c>
      <c r="L115" s="139" t="str">
        <f>IF($C115="","",IF(VLOOKUP($C115,'Test Sample Data'!$C$483:$M$578,10,FALSE)=0,"",VLOOKUP($C115,'Test Sample Data'!$C$483:$M$578,10,FALSE)))</f>
        <v/>
      </c>
      <c r="M115" s="139" t="str">
        <f>IF($C115="","",IF(VLOOKUP($C115,'Test Sample Data'!$C$483:$M$578,11,FALSE)=0,"",VLOOKUP($C115,'Test Sample Data'!$C$483:$M$578,11,FALSE)))</f>
        <v/>
      </c>
      <c r="N115" s="156" t="str">
        <f t="shared" si="23"/>
        <v/>
      </c>
      <c r="O115" s="122" t="str">
        <f>IF('Choose Housekeeping Genes'!C115=0,"",'Choose Housekeeping Genes'!C115)</f>
        <v/>
      </c>
      <c r="P115" s="139" t="str">
        <f>IF($C115="","",IF(VLOOKUP($C115,'Control Sample Data'!$C$483:$M$578,2,FALSE)=0,"",VLOOKUP($C115,'Control Sample Data'!$C$483:$M$578,2,FALSE)))</f>
        <v/>
      </c>
      <c r="Q115" s="139" t="str">
        <f>IF($C115="","",IF(VLOOKUP($C115,'Control Sample Data'!$C$483:$M$578,3,FALSE)=0,"",VLOOKUP($C115,'Control Sample Data'!$C$483:$M$578,3,FALSE)))</f>
        <v/>
      </c>
      <c r="R115" s="139" t="str">
        <f>IF($C115="","",IF(VLOOKUP($C115,'Control Sample Data'!$C$483:$M$578,4,FALSE)=0,"",VLOOKUP($C115,'Control Sample Data'!$C$483:$M$578,4,FALSE)))</f>
        <v/>
      </c>
      <c r="S115" s="139" t="str">
        <f>IF($C115="","",IF(VLOOKUP($C115,'Control Sample Data'!$C$483:$M$578,5,FALSE)=0,"",VLOOKUP($C115,'Control Sample Data'!$C$483:$M$578,5,FALSE)))</f>
        <v/>
      </c>
      <c r="T115" s="139" t="str">
        <f>IF($C115="","",IF(VLOOKUP($C115,'Control Sample Data'!$C$483:$M$578,6,FALSE)=0,"",VLOOKUP($C115,'Control Sample Data'!$C$483:$M$578,6,FALSE)))</f>
        <v/>
      </c>
      <c r="U115" s="139" t="str">
        <f>IF($C115="","",IF(VLOOKUP($C115,'Control Sample Data'!$C$483:$M$578,7,FALSE)=0,"",VLOOKUP($C115,'Control Sample Data'!$C$483:$M$578,7,FALSE)))</f>
        <v/>
      </c>
      <c r="V115" s="139" t="str">
        <f>IF($C115="","",IF(VLOOKUP($C115,'Control Sample Data'!$C$483:$M$578,8,FALSE)=0,"",VLOOKUP($C115,'Control Sample Data'!$C$483:$M$578,8,FALSE)))</f>
        <v/>
      </c>
      <c r="W115" s="139" t="str">
        <f>IF($C115="","",IF(VLOOKUP($C115,'Control Sample Data'!$C$483:$M$578,9,FALSE)=0,"",VLOOKUP($C115,'Control Sample Data'!$C$483:$M$578,9,FALSE)))</f>
        <v/>
      </c>
      <c r="X115" s="139" t="str">
        <f>IF($C115="","",IF(VLOOKUP($C115,'Control Sample Data'!$C$483:$M$578,10,FALSE)=0,"",VLOOKUP($C115,'Control Sample Data'!$C$483:$M$578,10,FALSE)))</f>
        <v/>
      </c>
      <c r="Y115" s="139" t="str">
        <f>IF($C115="","",IF(VLOOKUP($C115,'Control Sample Data'!$C$483:$M$578,11,FALSE)=0,"",VLOOKUP($C115,'Control Sample Data'!$C$483:$M$578,11,FALSE)))</f>
        <v/>
      </c>
    </row>
    <row r="116" spans="1:25" ht="15" customHeight="1">
      <c r="A116" s="136"/>
      <c r="B116" s="145" t="str">
        <f t="shared" si="22"/>
        <v/>
      </c>
      <c r="C116" s="148" t="str">
        <f>IF('Choose Housekeeping Genes'!C11=0,"",'Choose Housekeeping Genes'!C11)</f>
        <v/>
      </c>
      <c r="D116" s="139" t="str">
        <f>IF($C116="","",IF(VLOOKUP($C116,'Test Sample Data'!$C$483:$M$578,2,FALSE)=0,"",VLOOKUP($C116,'Test Sample Data'!$C$483:$M$578,2,FALSE)))</f>
        <v/>
      </c>
      <c r="E116" s="139" t="str">
        <f>IF($C116="","",IF(VLOOKUP($C116,'Test Sample Data'!$C$483:$M$578,3,FALSE)=0,"",VLOOKUP($C116,'Test Sample Data'!$C$483:$M$578,3,FALSE)))</f>
        <v/>
      </c>
      <c r="F116" s="139" t="str">
        <f>IF($C116="","",IF(VLOOKUP($C116,'Test Sample Data'!$C$483:$M$578,4,FALSE)=0,"",VLOOKUP($C116,'Test Sample Data'!$C$483:$M$578,4,FALSE)))</f>
        <v/>
      </c>
      <c r="G116" s="139" t="str">
        <f>IF($C116="","",IF(VLOOKUP($C116,'Test Sample Data'!$C$483:$M$578,5,FALSE)=0,"",VLOOKUP($C116,'Test Sample Data'!$C$483:$M$578,5,FALSE)))</f>
        <v/>
      </c>
      <c r="H116" s="139" t="str">
        <f>IF($C116="","",IF(VLOOKUP($C116,'Test Sample Data'!$C$483:$M$578,6,FALSE)=0,"",VLOOKUP($C116,'Test Sample Data'!$C$483:$M$578,6,FALSE)))</f>
        <v/>
      </c>
      <c r="I116" s="139" t="str">
        <f>IF($C116="","",IF(VLOOKUP($C116,'Test Sample Data'!$C$483:$M$578,7,FALSE)=0,"",VLOOKUP($C116,'Test Sample Data'!$C$483:$M$578,7,FALSE)))</f>
        <v/>
      </c>
      <c r="J116" s="139" t="str">
        <f>IF($C116="","",IF(VLOOKUP($C116,'Test Sample Data'!$C$483:$M$578,8,FALSE)=0,"",VLOOKUP($C116,'Test Sample Data'!$C$483:$M$578,8,FALSE)))</f>
        <v/>
      </c>
      <c r="K116" s="139" t="str">
        <f>IF($C116="","",IF(VLOOKUP($C116,'Test Sample Data'!$C$483:$M$578,9,FALSE)=0,"",VLOOKUP($C116,'Test Sample Data'!$C$483:$M$578,9,FALSE)))</f>
        <v/>
      </c>
      <c r="L116" s="139" t="str">
        <f>IF($C116="","",IF(VLOOKUP($C116,'Test Sample Data'!$C$483:$M$578,10,FALSE)=0,"",VLOOKUP($C116,'Test Sample Data'!$C$483:$M$578,10,FALSE)))</f>
        <v/>
      </c>
      <c r="M116" s="139" t="str">
        <f>IF($C116="","",IF(VLOOKUP($C116,'Test Sample Data'!$C$483:$M$578,11,FALSE)=0,"",VLOOKUP($C116,'Test Sample Data'!$C$483:$M$578,11,FALSE)))</f>
        <v/>
      </c>
      <c r="N116" s="156" t="str">
        <f t="shared" si="23"/>
        <v/>
      </c>
      <c r="O116" s="122" t="str">
        <f>IF('Choose Housekeeping Genes'!C116=0,"",'Choose Housekeeping Genes'!C116)</f>
        <v/>
      </c>
      <c r="P116" s="139" t="str">
        <f>IF($C116="","",IF(VLOOKUP($C116,'Control Sample Data'!$C$483:$M$578,2,FALSE)=0,"",VLOOKUP($C116,'Control Sample Data'!$C$483:$M$578,2,FALSE)))</f>
        <v/>
      </c>
      <c r="Q116" s="139" t="str">
        <f>IF($C116="","",IF(VLOOKUP($C116,'Control Sample Data'!$C$483:$M$578,3,FALSE)=0,"",VLOOKUP($C116,'Control Sample Data'!$C$483:$M$578,3,FALSE)))</f>
        <v/>
      </c>
      <c r="R116" s="139" t="str">
        <f>IF($C116="","",IF(VLOOKUP($C116,'Control Sample Data'!$C$483:$M$578,4,FALSE)=0,"",VLOOKUP($C116,'Control Sample Data'!$C$483:$M$578,4,FALSE)))</f>
        <v/>
      </c>
      <c r="S116" s="139" t="str">
        <f>IF($C116="","",IF(VLOOKUP($C116,'Control Sample Data'!$C$483:$M$578,5,FALSE)=0,"",VLOOKUP($C116,'Control Sample Data'!$C$483:$M$578,5,FALSE)))</f>
        <v/>
      </c>
      <c r="T116" s="139" t="str">
        <f>IF($C116="","",IF(VLOOKUP($C116,'Control Sample Data'!$C$483:$M$578,6,FALSE)=0,"",VLOOKUP($C116,'Control Sample Data'!$C$483:$M$578,6,FALSE)))</f>
        <v/>
      </c>
      <c r="U116" s="139" t="str">
        <f>IF($C116="","",IF(VLOOKUP($C116,'Control Sample Data'!$C$483:$M$578,7,FALSE)=0,"",VLOOKUP($C116,'Control Sample Data'!$C$483:$M$578,7,FALSE)))</f>
        <v/>
      </c>
      <c r="V116" s="139" t="str">
        <f>IF($C116="","",IF(VLOOKUP($C116,'Control Sample Data'!$C$483:$M$578,8,FALSE)=0,"",VLOOKUP($C116,'Control Sample Data'!$C$483:$M$578,8,FALSE)))</f>
        <v/>
      </c>
      <c r="W116" s="139" t="str">
        <f>IF($C116="","",IF(VLOOKUP($C116,'Control Sample Data'!$C$483:$M$578,9,FALSE)=0,"",VLOOKUP($C116,'Control Sample Data'!$C$483:$M$578,9,FALSE)))</f>
        <v/>
      </c>
      <c r="X116" s="139" t="str">
        <f>IF($C116="","",IF(VLOOKUP($C116,'Control Sample Data'!$C$483:$M$578,10,FALSE)=0,"",VLOOKUP($C116,'Control Sample Data'!$C$483:$M$578,10,FALSE)))</f>
        <v/>
      </c>
      <c r="Y116" s="139" t="str">
        <f>IF($C116="","",IF(VLOOKUP($C116,'Control Sample Data'!$C$483:$M$578,11,FALSE)=0,"",VLOOKUP($C116,'Control Sample Data'!$C$483:$M$578,11,FALSE)))</f>
        <v/>
      </c>
    </row>
    <row r="117" spans="1:25" ht="15" customHeight="1">
      <c r="A117" s="136"/>
      <c r="B117" s="145" t="str">
        <f t="shared" si="22"/>
        <v/>
      </c>
      <c r="C117" s="148" t="str">
        <f>IF('Choose Housekeeping Genes'!C12=0,"",'Choose Housekeeping Genes'!C12)</f>
        <v/>
      </c>
      <c r="D117" s="139" t="str">
        <f>IF($C117="","",IF(VLOOKUP($C117,'Test Sample Data'!$C$483:$M$578,2,FALSE)=0,"",VLOOKUP($C117,'Test Sample Data'!$C$483:$M$578,2,FALSE)))</f>
        <v/>
      </c>
      <c r="E117" s="139" t="str">
        <f>IF($C117="","",IF(VLOOKUP($C117,'Test Sample Data'!$C$483:$M$578,3,FALSE)=0,"",VLOOKUP($C117,'Test Sample Data'!$C$483:$M$578,3,FALSE)))</f>
        <v/>
      </c>
      <c r="F117" s="139" t="str">
        <f>IF($C117="","",IF(VLOOKUP($C117,'Test Sample Data'!$C$483:$M$578,4,FALSE)=0,"",VLOOKUP($C117,'Test Sample Data'!$C$483:$M$578,4,FALSE)))</f>
        <v/>
      </c>
      <c r="G117" s="139" t="str">
        <f>IF($C117="","",IF(VLOOKUP($C117,'Test Sample Data'!$C$483:$M$578,5,FALSE)=0,"",VLOOKUP($C117,'Test Sample Data'!$C$483:$M$578,5,FALSE)))</f>
        <v/>
      </c>
      <c r="H117" s="139" t="str">
        <f>IF($C117="","",IF(VLOOKUP($C117,'Test Sample Data'!$C$483:$M$578,6,FALSE)=0,"",VLOOKUP($C117,'Test Sample Data'!$C$483:$M$578,6,FALSE)))</f>
        <v/>
      </c>
      <c r="I117" s="139" t="str">
        <f>IF($C117="","",IF(VLOOKUP($C117,'Test Sample Data'!$C$483:$M$578,7,FALSE)=0,"",VLOOKUP($C117,'Test Sample Data'!$C$483:$M$578,7,FALSE)))</f>
        <v/>
      </c>
      <c r="J117" s="139" t="str">
        <f>IF($C117="","",IF(VLOOKUP($C117,'Test Sample Data'!$C$483:$M$578,8,FALSE)=0,"",VLOOKUP($C117,'Test Sample Data'!$C$483:$M$578,8,FALSE)))</f>
        <v/>
      </c>
      <c r="K117" s="139" t="str">
        <f>IF($C117="","",IF(VLOOKUP($C117,'Test Sample Data'!$C$483:$M$578,9,FALSE)=0,"",VLOOKUP($C117,'Test Sample Data'!$C$483:$M$578,9,FALSE)))</f>
        <v/>
      </c>
      <c r="L117" s="139" t="str">
        <f>IF($C117="","",IF(VLOOKUP($C117,'Test Sample Data'!$C$483:$M$578,10,FALSE)=0,"",VLOOKUP($C117,'Test Sample Data'!$C$483:$M$578,10,FALSE)))</f>
        <v/>
      </c>
      <c r="M117" s="139" t="str">
        <f>IF($C117="","",IF(VLOOKUP($C117,'Test Sample Data'!$C$483:$M$578,11,FALSE)=0,"",VLOOKUP($C117,'Test Sample Data'!$C$483:$M$578,11,FALSE)))</f>
        <v/>
      </c>
      <c r="N117" s="156" t="str">
        <f t="shared" si="23"/>
        <v/>
      </c>
      <c r="O117" s="122" t="str">
        <f>IF('Choose Housekeeping Genes'!C117=0,"",'Choose Housekeeping Genes'!C117)</f>
        <v/>
      </c>
      <c r="P117" s="139" t="str">
        <f>IF($C117="","",IF(VLOOKUP($C117,'Control Sample Data'!$C$483:$M$578,2,FALSE)=0,"",VLOOKUP($C117,'Control Sample Data'!$C$483:$M$578,2,FALSE)))</f>
        <v/>
      </c>
      <c r="Q117" s="139" t="str">
        <f>IF($C117="","",IF(VLOOKUP($C117,'Control Sample Data'!$C$483:$M$578,3,FALSE)=0,"",VLOOKUP($C117,'Control Sample Data'!$C$483:$M$578,3,FALSE)))</f>
        <v/>
      </c>
      <c r="R117" s="139" t="str">
        <f>IF($C117="","",IF(VLOOKUP($C117,'Control Sample Data'!$C$483:$M$578,4,FALSE)=0,"",VLOOKUP($C117,'Control Sample Data'!$C$483:$M$578,4,FALSE)))</f>
        <v/>
      </c>
      <c r="S117" s="139" t="str">
        <f>IF($C117="","",IF(VLOOKUP($C117,'Control Sample Data'!$C$483:$M$578,5,FALSE)=0,"",VLOOKUP($C117,'Control Sample Data'!$C$483:$M$578,5,FALSE)))</f>
        <v/>
      </c>
      <c r="T117" s="139" t="str">
        <f>IF($C117="","",IF(VLOOKUP($C117,'Control Sample Data'!$C$483:$M$578,6,FALSE)=0,"",VLOOKUP($C117,'Control Sample Data'!$C$483:$M$578,6,FALSE)))</f>
        <v/>
      </c>
      <c r="U117" s="139" t="str">
        <f>IF($C117="","",IF(VLOOKUP($C117,'Control Sample Data'!$C$483:$M$578,7,FALSE)=0,"",VLOOKUP($C117,'Control Sample Data'!$C$483:$M$578,7,FALSE)))</f>
        <v/>
      </c>
      <c r="V117" s="139" t="str">
        <f>IF($C117="","",IF(VLOOKUP($C117,'Control Sample Data'!$C$483:$M$578,8,FALSE)=0,"",VLOOKUP($C117,'Control Sample Data'!$C$483:$M$578,8,FALSE)))</f>
        <v/>
      </c>
      <c r="W117" s="139" t="str">
        <f>IF($C117="","",IF(VLOOKUP($C117,'Control Sample Data'!$C$483:$M$578,9,FALSE)=0,"",VLOOKUP($C117,'Control Sample Data'!$C$483:$M$578,9,FALSE)))</f>
        <v/>
      </c>
      <c r="X117" s="139" t="str">
        <f>IF($C117="","",IF(VLOOKUP($C117,'Control Sample Data'!$C$483:$M$578,10,FALSE)=0,"",VLOOKUP($C117,'Control Sample Data'!$C$483:$M$578,10,FALSE)))</f>
        <v/>
      </c>
      <c r="Y117" s="139" t="str">
        <f>IF($C117="","",IF(VLOOKUP($C117,'Control Sample Data'!$C$483:$M$578,11,FALSE)=0,"",VLOOKUP($C117,'Control Sample Data'!$C$483:$M$578,11,FALSE)))</f>
        <v/>
      </c>
    </row>
    <row r="118" spans="1:25" ht="15" customHeight="1">
      <c r="A118" s="136"/>
      <c r="B118" s="145" t="str">
        <f t="shared" si="22"/>
        <v/>
      </c>
      <c r="C118" s="148" t="str">
        <f>IF('Choose Housekeeping Genes'!C13=0,"",'Choose Housekeeping Genes'!C13)</f>
        <v/>
      </c>
      <c r="D118" s="139" t="str">
        <f>IF($C118="","",IF(VLOOKUP($C118,'Test Sample Data'!$C$483:$M$578,2,FALSE)=0,"",VLOOKUP($C118,'Test Sample Data'!$C$483:$M$578,2,FALSE)))</f>
        <v/>
      </c>
      <c r="E118" s="139" t="str">
        <f>IF($C118="","",IF(VLOOKUP($C118,'Test Sample Data'!$C$483:$M$578,3,FALSE)=0,"",VLOOKUP($C118,'Test Sample Data'!$C$483:$M$578,3,FALSE)))</f>
        <v/>
      </c>
      <c r="F118" s="139" t="str">
        <f>IF($C118="","",IF(VLOOKUP($C118,'Test Sample Data'!$C$483:$M$578,4,FALSE)=0,"",VLOOKUP($C118,'Test Sample Data'!$C$483:$M$578,4,FALSE)))</f>
        <v/>
      </c>
      <c r="G118" s="139" t="str">
        <f>IF($C118="","",IF(VLOOKUP($C118,'Test Sample Data'!$C$483:$M$578,5,FALSE)=0,"",VLOOKUP($C118,'Test Sample Data'!$C$483:$M$578,5,FALSE)))</f>
        <v/>
      </c>
      <c r="H118" s="139" t="str">
        <f>IF($C118="","",IF(VLOOKUP($C118,'Test Sample Data'!$C$483:$M$578,6,FALSE)=0,"",VLOOKUP($C118,'Test Sample Data'!$C$483:$M$578,6,FALSE)))</f>
        <v/>
      </c>
      <c r="I118" s="139" t="str">
        <f>IF($C118="","",IF(VLOOKUP($C118,'Test Sample Data'!$C$483:$M$578,7,FALSE)=0,"",VLOOKUP($C118,'Test Sample Data'!$C$483:$M$578,7,FALSE)))</f>
        <v/>
      </c>
      <c r="J118" s="139" t="str">
        <f>IF($C118="","",IF(VLOOKUP($C118,'Test Sample Data'!$C$483:$M$578,8,FALSE)=0,"",VLOOKUP($C118,'Test Sample Data'!$C$483:$M$578,8,FALSE)))</f>
        <v/>
      </c>
      <c r="K118" s="139" t="str">
        <f>IF($C118="","",IF(VLOOKUP($C118,'Test Sample Data'!$C$483:$M$578,9,FALSE)=0,"",VLOOKUP($C118,'Test Sample Data'!$C$483:$M$578,9,FALSE)))</f>
        <v/>
      </c>
      <c r="L118" s="139" t="str">
        <f>IF($C118="","",IF(VLOOKUP($C118,'Test Sample Data'!$C$483:$M$578,10,FALSE)=0,"",VLOOKUP($C118,'Test Sample Data'!$C$483:$M$578,10,FALSE)))</f>
        <v/>
      </c>
      <c r="M118" s="139" t="str">
        <f>IF($C118="","",IF(VLOOKUP($C118,'Test Sample Data'!$C$483:$M$578,11,FALSE)=0,"",VLOOKUP($C118,'Test Sample Data'!$C$483:$M$578,11,FALSE)))</f>
        <v/>
      </c>
      <c r="N118" s="156" t="str">
        <f t="shared" si="23"/>
        <v/>
      </c>
      <c r="O118" s="122" t="str">
        <f>IF('Choose Housekeeping Genes'!C118=0,"",'Choose Housekeeping Genes'!C118)</f>
        <v/>
      </c>
      <c r="P118" s="139" t="str">
        <f>IF($C118="","",IF(VLOOKUP($C118,'Control Sample Data'!$C$483:$M$578,2,FALSE)=0,"",VLOOKUP($C118,'Control Sample Data'!$C$483:$M$578,2,FALSE)))</f>
        <v/>
      </c>
      <c r="Q118" s="139" t="str">
        <f>IF($C118="","",IF(VLOOKUP($C118,'Control Sample Data'!$C$483:$M$578,3,FALSE)=0,"",VLOOKUP($C118,'Control Sample Data'!$C$483:$M$578,3,FALSE)))</f>
        <v/>
      </c>
      <c r="R118" s="139" t="str">
        <f>IF($C118="","",IF(VLOOKUP($C118,'Control Sample Data'!$C$483:$M$578,4,FALSE)=0,"",VLOOKUP($C118,'Control Sample Data'!$C$483:$M$578,4,FALSE)))</f>
        <v/>
      </c>
      <c r="S118" s="139" t="str">
        <f>IF($C118="","",IF(VLOOKUP($C118,'Control Sample Data'!$C$483:$M$578,5,FALSE)=0,"",VLOOKUP($C118,'Control Sample Data'!$C$483:$M$578,5,FALSE)))</f>
        <v/>
      </c>
      <c r="T118" s="139" t="str">
        <f>IF($C118="","",IF(VLOOKUP($C118,'Control Sample Data'!$C$483:$M$578,6,FALSE)=0,"",VLOOKUP($C118,'Control Sample Data'!$C$483:$M$578,6,FALSE)))</f>
        <v/>
      </c>
      <c r="U118" s="139" t="str">
        <f>IF($C118="","",IF(VLOOKUP($C118,'Control Sample Data'!$C$483:$M$578,7,FALSE)=0,"",VLOOKUP($C118,'Control Sample Data'!$C$483:$M$578,7,FALSE)))</f>
        <v/>
      </c>
      <c r="V118" s="139" t="str">
        <f>IF($C118="","",IF(VLOOKUP($C118,'Control Sample Data'!$C$483:$M$578,8,FALSE)=0,"",VLOOKUP($C118,'Control Sample Data'!$C$483:$M$578,8,FALSE)))</f>
        <v/>
      </c>
      <c r="W118" s="139" t="str">
        <f>IF($C118="","",IF(VLOOKUP($C118,'Control Sample Data'!$C$483:$M$578,9,FALSE)=0,"",VLOOKUP($C118,'Control Sample Data'!$C$483:$M$578,9,FALSE)))</f>
        <v/>
      </c>
      <c r="X118" s="139" t="str">
        <f>IF($C118="","",IF(VLOOKUP($C118,'Control Sample Data'!$C$483:$M$578,10,FALSE)=0,"",VLOOKUP($C118,'Control Sample Data'!$C$483:$M$578,10,FALSE)))</f>
        <v/>
      </c>
      <c r="Y118" s="139" t="str">
        <f>IF($C118="","",IF(VLOOKUP($C118,'Control Sample Data'!$C$483:$M$578,11,FALSE)=0,"",VLOOKUP($C118,'Control Sample Data'!$C$483:$M$578,11,FALSE)))</f>
        <v/>
      </c>
    </row>
    <row r="119" spans="1:25" ht="15" customHeight="1">
      <c r="A119" s="136"/>
      <c r="B119" s="145" t="str">
        <f t="shared" si="22"/>
        <v/>
      </c>
      <c r="C119" s="148" t="str">
        <f>IF('Choose Housekeeping Genes'!C14=0,"",'Choose Housekeeping Genes'!C14)</f>
        <v/>
      </c>
      <c r="D119" s="139" t="str">
        <f>IF($C119="","",IF(VLOOKUP($C119,'Test Sample Data'!$C$483:$M$578,2,FALSE)=0,"",VLOOKUP($C119,'Test Sample Data'!$C$483:$M$578,2,FALSE)))</f>
        <v/>
      </c>
      <c r="E119" s="139" t="str">
        <f>IF($C119="","",IF(VLOOKUP($C119,'Test Sample Data'!$C$483:$M$578,3,FALSE)=0,"",VLOOKUP($C119,'Test Sample Data'!$C$483:$M$578,3,FALSE)))</f>
        <v/>
      </c>
      <c r="F119" s="139" t="str">
        <f>IF($C119="","",IF(VLOOKUP($C119,'Test Sample Data'!$C$483:$M$578,4,FALSE)=0,"",VLOOKUP($C119,'Test Sample Data'!$C$483:$M$578,4,FALSE)))</f>
        <v/>
      </c>
      <c r="G119" s="139" t="str">
        <f>IF($C119="","",IF(VLOOKUP($C119,'Test Sample Data'!$C$483:$M$578,5,FALSE)=0,"",VLOOKUP($C119,'Test Sample Data'!$C$483:$M$578,5,FALSE)))</f>
        <v/>
      </c>
      <c r="H119" s="139" t="str">
        <f>IF($C119="","",IF(VLOOKUP($C119,'Test Sample Data'!$C$483:$M$578,6,FALSE)=0,"",VLOOKUP($C119,'Test Sample Data'!$C$483:$M$578,6,FALSE)))</f>
        <v/>
      </c>
      <c r="I119" s="139" t="str">
        <f>IF($C119="","",IF(VLOOKUP($C119,'Test Sample Data'!$C$483:$M$578,7,FALSE)=0,"",VLOOKUP($C119,'Test Sample Data'!$C$483:$M$578,7,FALSE)))</f>
        <v/>
      </c>
      <c r="J119" s="139" t="str">
        <f>IF($C119="","",IF(VLOOKUP($C119,'Test Sample Data'!$C$483:$M$578,8,FALSE)=0,"",VLOOKUP($C119,'Test Sample Data'!$C$483:$M$578,8,FALSE)))</f>
        <v/>
      </c>
      <c r="K119" s="139" t="str">
        <f>IF($C119="","",IF(VLOOKUP($C119,'Test Sample Data'!$C$483:$M$578,9,FALSE)=0,"",VLOOKUP($C119,'Test Sample Data'!$C$483:$M$578,9,FALSE)))</f>
        <v/>
      </c>
      <c r="L119" s="139" t="str">
        <f>IF($C119="","",IF(VLOOKUP($C119,'Test Sample Data'!$C$483:$M$578,10,FALSE)=0,"",VLOOKUP($C119,'Test Sample Data'!$C$483:$M$578,10,FALSE)))</f>
        <v/>
      </c>
      <c r="M119" s="139" t="str">
        <f>IF($C119="","",IF(VLOOKUP($C119,'Test Sample Data'!$C$483:$M$578,11,FALSE)=0,"",VLOOKUP($C119,'Test Sample Data'!$C$483:$M$578,11,FALSE)))</f>
        <v/>
      </c>
      <c r="N119" s="156" t="str">
        <f t="shared" si="23"/>
        <v/>
      </c>
      <c r="O119" s="122" t="str">
        <f>IF('Choose Housekeeping Genes'!C119=0,"",'Choose Housekeeping Genes'!C119)</f>
        <v/>
      </c>
      <c r="P119" s="139" t="str">
        <f>IF($C119="","",IF(VLOOKUP($C119,'Control Sample Data'!$C$483:$M$578,2,FALSE)=0,"",VLOOKUP($C119,'Control Sample Data'!$C$483:$M$578,2,FALSE)))</f>
        <v/>
      </c>
      <c r="Q119" s="139" t="str">
        <f>IF($C119="","",IF(VLOOKUP($C119,'Control Sample Data'!$C$483:$M$578,3,FALSE)=0,"",VLOOKUP($C119,'Control Sample Data'!$C$483:$M$578,3,FALSE)))</f>
        <v/>
      </c>
      <c r="R119" s="139" t="str">
        <f>IF($C119="","",IF(VLOOKUP($C119,'Control Sample Data'!$C$483:$M$578,4,FALSE)=0,"",VLOOKUP($C119,'Control Sample Data'!$C$483:$M$578,4,FALSE)))</f>
        <v/>
      </c>
      <c r="S119" s="139" t="str">
        <f>IF($C119="","",IF(VLOOKUP($C119,'Control Sample Data'!$C$483:$M$578,5,FALSE)=0,"",VLOOKUP($C119,'Control Sample Data'!$C$483:$M$578,5,FALSE)))</f>
        <v/>
      </c>
      <c r="T119" s="139" t="str">
        <f>IF($C119="","",IF(VLOOKUP($C119,'Control Sample Data'!$C$483:$M$578,6,FALSE)=0,"",VLOOKUP($C119,'Control Sample Data'!$C$483:$M$578,6,FALSE)))</f>
        <v/>
      </c>
      <c r="U119" s="139" t="str">
        <f>IF($C119="","",IF(VLOOKUP($C119,'Control Sample Data'!$C$483:$M$578,7,FALSE)=0,"",VLOOKUP($C119,'Control Sample Data'!$C$483:$M$578,7,FALSE)))</f>
        <v/>
      </c>
      <c r="V119" s="139" t="str">
        <f>IF($C119="","",IF(VLOOKUP($C119,'Control Sample Data'!$C$483:$M$578,8,FALSE)=0,"",VLOOKUP($C119,'Control Sample Data'!$C$483:$M$578,8,FALSE)))</f>
        <v/>
      </c>
      <c r="W119" s="139" t="str">
        <f>IF($C119="","",IF(VLOOKUP($C119,'Control Sample Data'!$C$483:$M$578,9,FALSE)=0,"",VLOOKUP($C119,'Control Sample Data'!$C$483:$M$578,9,FALSE)))</f>
        <v/>
      </c>
      <c r="X119" s="139" t="str">
        <f>IF($C119="","",IF(VLOOKUP($C119,'Control Sample Data'!$C$483:$M$578,10,FALSE)=0,"",VLOOKUP($C119,'Control Sample Data'!$C$483:$M$578,10,FALSE)))</f>
        <v/>
      </c>
      <c r="Y119" s="139" t="str">
        <f>IF($C119="","",IF(VLOOKUP($C119,'Control Sample Data'!$C$483:$M$578,11,FALSE)=0,"",VLOOKUP($C119,'Control Sample Data'!$C$483:$M$578,11,FALSE)))</f>
        <v/>
      </c>
    </row>
    <row r="120" spans="1:25" ht="15" customHeight="1">
      <c r="A120" s="136"/>
      <c r="B120" s="145" t="str">
        <f t="shared" si="22"/>
        <v/>
      </c>
      <c r="C120" s="148" t="str">
        <f>IF('Choose Housekeeping Genes'!C15=0,"",'Choose Housekeeping Genes'!C15)</f>
        <v/>
      </c>
      <c r="D120" s="139" t="str">
        <f>IF($C120="","",IF(VLOOKUP($C120,'Test Sample Data'!$C$483:$M$578,2,FALSE)=0,"",VLOOKUP($C120,'Test Sample Data'!$C$483:$M$578,2,FALSE)))</f>
        <v/>
      </c>
      <c r="E120" s="139" t="str">
        <f>IF($C120="","",IF(VLOOKUP($C120,'Test Sample Data'!$C$483:$M$578,3,FALSE)=0,"",VLOOKUP($C120,'Test Sample Data'!$C$483:$M$578,3,FALSE)))</f>
        <v/>
      </c>
      <c r="F120" s="139" t="str">
        <f>IF($C120="","",IF(VLOOKUP($C120,'Test Sample Data'!$C$483:$M$578,4,FALSE)=0,"",VLOOKUP($C120,'Test Sample Data'!$C$483:$M$578,4,FALSE)))</f>
        <v/>
      </c>
      <c r="G120" s="139" t="str">
        <f>IF($C120="","",IF(VLOOKUP($C120,'Test Sample Data'!$C$483:$M$578,5,FALSE)=0,"",VLOOKUP($C120,'Test Sample Data'!$C$483:$M$578,5,FALSE)))</f>
        <v/>
      </c>
      <c r="H120" s="139" t="str">
        <f>IF($C120="","",IF(VLOOKUP($C120,'Test Sample Data'!$C$483:$M$578,6,FALSE)=0,"",VLOOKUP($C120,'Test Sample Data'!$C$483:$M$578,6,FALSE)))</f>
        <v/>
      </c>
      <c r="I120" s="139" t="str">
        <f>IF($C120="","",IF(VLOOKUP($C120,'Test Sample Data'!$C$483:$M$578,7,FALSE)=0,"",VLOOKUP($C120,'Test Sample Data'!$C$483:$M$578,7,FALSE)))</f>
        <v/>
      </c>
      <c r="J120" s="139" t="str">
        <f>IF($C120="","",IF(VLOOKUP($C120,'Test Sample Data'!$C$483:$M$578,8,FALSE)=0,"",VLOOKUP($C120,'Test Sample Data'!$C$483:$M$578,8,FALSE)))</f>
        <v/>
      </c>
      <c r="K120" s="139" t="str">
        <f>IF($C120="","",IF(VLOOKUP($C120,'Test Sample Data'!$C$483:$M$578,9,FALSE)=0,"",VLOOKUP($C120,'Test Sample Data'!$C$483:$M$578,9,FALSE)))</f>
        <v/>
      </c>
      <c r="L120" s="139" t="str">
        <f>IF($C120="","",IF(VLOOKUP($C120,'Test Sample Data'!$C$483:$M$578,10,FALSE)=0,"",VLOOKUP($C120,'Test Sample Data'!$C$483:$M$578,10,FALSE)))</f>
        <v/>
      </c>
      <c r="M120" s="139" t="str">
        <f>IF($C120="","",IF(VLOOKUP($C120,'Test Sample Data'!$C$483:$M$578,11,FALSE)=0,"",VLOOKUP($C120,'Test Sample Data'!$C$483:$M$578,11,FALSE)))</f>
        <v/>
      </c>
      <c r="N120" s="156" t="str">
        <f t="shared" si="23"/>
        <v/>
      </c>
      <c r="O120" s="122" t="str">
        <f>IF('Choose Housekeeping Genes'!C120=0,"",'Choose Housekeeping Genes'!C120)</f>
        <v/>
      </c>
      <c r="P120" s="139" t="str">
        <f>IF($C120="","",IF(VLOOKUP($C120,'Control Sample Data'!$C$483:$M$578,2,FALSE)=0,"",VLOOKUP($C120,'Control Sample Data'!$C$483:$M$578,2,FALSE)))</f>
        <v/>
      </c>
      <c r="Q120" s="139" t="str">
        <f>IF($C120="","",IF(VLOOKUP($C120,'Control Sample Data'!$C$483:$M$578,3,FALSE)=0,"",VLOOKUP($C120,'Control Sample Data'!$C$483:$M$578,3,FALSE)))</f>
        <v/>
      </c>
      <c r="R120" s="139" t="str">
        <f>IF($C120="","",IF(VLOOKUP($C120,'Control Sample Data'!$C$483:$M$578,4,FALSE)=0,"",VLOOKUP($C120,'Control Sample Data'!$C$483:$M$578,4,FALSE)))</f>
        <v/>
      </c>
      <c r="S120" s="139" t="str">
        <f>IF($C120="","",IF(VLOOKUP($C120,'Control Sample Data'!$C$483:$M$578,5,FALSE)=0,"",VLOOKUP($C120,'Control Sample Data'!$C$483:$M$578,5,FALSE)))</f>
        <v/>
      </c>
      <c r="T120" s="139" t="str">
        <f>IF($C120="","",IF(VLOOKUP($C120,'Control Sample Data'!$C$483:$M$578,6,FALSE)=0,"",VLOOKUP($C120,'Control Sample Data'!$C$483:$M$578,6,FALSE)))</f>
        <v/>
      </c>
      <c r="U120" s="139" t="str">
        <f>IF($C120="","",IF(VLOOKUP($C120,'Control Sample Data'!$C$483:$M$578,7,FALSE)=0,"",VLOOKUP($C120,'Control Sample Data'!$C$483:$M$578,7,FALSE)))</f>
        <v/>
      </c>
      <c r="V120" s="139" t="str">
        <f>IF($C120="","",IF(VLOOKUP($C120,'Control Sample Data'!$C$483:$M$578,8,FALSE)=0,"",VLOOKUP($C120,'Control Sample Data'!$C$483:$M$578,8,FALSE)))</f>
        <v/>
      </c>
      <c r="W120" s="139" t="str">
        <f>IF($C120="","",IF(VLOOKUP($C120,'Control Sample Data'!$C$483:$M$578,9,FALSE)=0,"",VLOOKUP($C120,'Control Sample Data'!$C$483:$M$578,9,FALSE)))</f>
        <v/>
      </c>
      <c r="X120" s="139" t="str">
        <f>IF($C120="","",IF(VLOOKUP($C120,'Control Sample Data'!$C$483:$M$578,10,FALSE)=0,"",VLOOKUP($C120,'Control Sample Data'!$C$483:$M$578,10,FALSE)))</f>
        <v/>
      </c>
      <c r="Y120" s="139" t="str">
        <f>IF($C120="","",IF(VLOOKUP($C120,'Control Sample Data'!$C$483:$M$578,11,FALSE)=0,"",VLOOKUP($C120,'Control Sample Data'!$C$483:$M$578,11,FALSE)))</f>
        <v/>
      </c>
    </row>
    <row r="121" spans="1:25" ht="15" customHeight="1">
      <c r="A121" s="136"/>
      <c r="B121" s="145" t="str">
        <f t="shared" si="22"/>
        <v/>
      </c>
      <c r="C121" s="148" t="str">
        <f>IF('Choose Housekeeping Genes'!C16=0,"",'Choose Housekeeping Genes'!C16)</f>
        <v/>
      </c>
      <c r="D121" s="139" t="str">
        <f>IF($C121="","",IF(VLOOKUP($C121,'Test Sample Data'!$C$483:$M$578,2,FALSE)=0,"",VLOOKUP($C121,'Test Sample Data'!$C$483:$M$578,2,FALSE)))</f>
        <v/>
      </c>
      <c r="E121" s="139" t="str">
        <f>IF($C121="","",IF(VLOOKUP($C121,'Test Sample Data'!$C$483:$M$578,3,FALSE)=0,"",VLOOKUP($C121,'Test Sample Data'!$C$483:$M$578,3,FALSE)))</f>
        <v/>
      </c>
      <c r="F121" s="139" t="str">
        <f>IF($C121="","",IF(VLOOKUP($C121,'Test Sample Data'!$C$483:$M$578,4,FALSE)=0,"",VLOOKUP($C121,'Test Sample Data'!$C$483:$M$578,4,FALSE)))</f>
        <v/>
      </c>
      <c r="G121" s="139" t="str">
        <f>IF($C121="","",IF(VLOOKUP($C121,'Test Sample Data'!$C$483:$M$578,5,FALSE)=0,"",VLOOKUP($C121,'Test Sample Data'!$C$483:$M$578,5,FALSE)))</f>
        <v/>
      </c>
      <c r="H121" s="139" t="str">
        <f>IF($C121="","",IF(VLOOKUP($C121,'Test Sample Data'!$C$483:$M$578,6,FALSE)=0,"",VLOOKUP($C121,'Test Sample Data'!$C$483:$M$578,6,FALSE)))</f>
        <v/>
      </c>
      <c r="I121" s="139" t="str">
        <f>IF($C121="","",IF(VLOOKUP($C121,'Test Sample Data'!$C$483:$M$578,7,FALSE)=0,"",VLOOKUP($C121,'Test Sample Data'!$C$483:$M$578,7,FALSE)))</f>
        <v/>
      </c>
      <c r="J121" s="139" t="str">
        <f>IF($C121="","",IF(VLOOKUP($C121,'Test Sample Data'!$C$483:$M$578,8,FALSE)=0,"",VLOOKUP($C121,'Test Sample Data'!$C$483:$M$578,8,FALSE)))</f>
        <v/>
      </c>
      <c r="K121" s="139" t="str">
        <f>IF($C121="","",IF(VLOOKUP($C121,'Test Sample Data'!$C$483:$M$578,9,FALSE)=0,"",VLOOKUP($C121,'Test Sample Data'!$C$483:$M$578,9,FALSE)))</f>
        <v/>
      </c>
      <c r="L121" s="139" t="str">
        <f>IF($C121="","",IF(VLOOKUP($C121,'Test Sample Data'!$C$483:$M$578,10,FALSE)=0,"",VLOOKUP($C121,'Test Sample Data'!$C$483:$M$578,10,FALSE)))</f>
        <v/>
      </c>
      <c r="M121" s="139" t="str">
        <f>IF($C121="","",IF(VLOOKUP($C121,'Test Sample Data'!$C$483:$M$578,11,FALSE)=0,"",VLOOKUP($C121,'Test Sample Data'!$C$483:$M$578,11,FALSE)))</f>
        <v/>
      </c>
      <c r="N121" s="156" t="str">
        <f t="shared" si="23"/>
        <v/>
      </c>
      <c r="O121" s="122" t="str">
        <f>IF('Choose Housekeeping Genes'!C121=0,"",'Choose Housekeeping Genes'!C121)</f>
        <v/>
      </c>
      <c r="P121" s="139" t="str">
        <f>IF($C121="","",IF(VLOOKUP($C121,'Control Sample Data'!$C$483:$M$578,2,FALSE)=0,"",VLOOKUP($C121,'Control Sample Data'!$C$483:$M$578,2,FALSE)))</f>
        <v/>
      </c>
      <c r="Q121" s="139" t="str">
        <f>IF($C121="","",IF(VLOOKUP($C121,'Control Sample Data'!$C$483:$M$578,3,FALSE)=0,"",VLOOKUP($C121,'Control Sample Data'!$C$483:$M$578,3,FALSE)))</f>
        <v/>
      </c>
      <c r="R121" s="139" t="str">
        <f>IF($C121="","",IF(VLOOKUP($C121,'Control Sample Data'!$C$483:$M$578,4,FALSE)=0,"",VLOOKUP($C121,'Control Sample Data'!$C$483:$M$578,4,FALSE)))</f>
        <v/>
      </c>
      <c r="S121" s="139" t="str">
        <f>IF($C121="","",IF(VLOOKUP($C121,'Control Sample Data'!$C$483:$M$578,5,FALSE)=0,"",VLOOKUP($C121,'Control Sample Data'!$C$483:$M$578,5,FALSE)))</f>
        <v/>
      </c>
      <c r="T121" s="139" t="str">
        <f>IF($C121="","",IF(VLOOKUP($C121,'Control Sample Data'!$C$483:$M$578,6,FALSE)=0,"",VLOOKUP($C121,'Control Sample Data'!$C$483:$M$578,6,FALSE)))</f>
        <v/>
      </c>
      <c r="U121" s="139" t="str">
        <f>IF($C121="","",IF(VLOOKUP($C121,'Control Sample Data'!$C$483:$M$578,7,FALSE)=0,"",VLOOKUP($C121,'Control Sample Data'!$C$483:$M$578,7,FALSE)))</f>
        <v/>
      </c>
      <c r="V121" s="139" t="str">
        <f>IF($C121="","",IF(VLOOKUP($C121,'Control Sample Data'!$C$483:$M$578,8,FALSE)=0,"",VLOOKUP($C121,'Control Sample Data'!$C$483:$M$578,8,FALSE)))</f>
        <v/>
      </c>
      <c r="W121" s="139" t="str">
        <f>IF($C121="","",IF(VLOOKUP($C121,'Control Sample Data'!$C$483:$M$578,9,FALSE)=0,"",VLOOKUP($C121,'Control Sample Data'!$C$483:$M$578,9,FALSE)))</f>
        <v/>
      </c>
      <c r="X121" s="139" t="str">
        <f>IF($C121="","",IF(VLOOKUP($C121,'Control Sample Data'!$C$483:$M$578,10,FALSE)=0,"",VLOOKUP($C121,'Control Sample Data'!$C$483:$M$578,10,FALSE)))</f>
        <v/>
      </c>
      <c r="Y121" s="139" t="str">
        <f>IF($C121="","",IF(VLOOKUP($C121,'Control Sample Data'!$C$483:$M$578,11,FALSE)=0,"",VLOOKUP($C121,'Control Sample Data'!$C$483:$M$578,11,FALSE)))</f>
        <v/>
      </c>
    </row>
    <row r="122" spans="1:25" ht="15" customHeight="1">
      <c r="A122" s="136"/>
      <c r="B122" s="145" t="str">
        <f t="shared" si="22"/>
        <v/>
      </c>
      <c r="C122" s="148" t="str">
        <f>IF('Choose Housekeeping Genes'!C17=0,"",'Choose Housekeeping Genes'!C17)</f>
        <v/>
      </c>
      <c r="D122" s="139" t="str">
        <f>IF($C122="","",IF(VLOOKUP($C122,'Test Sample Data'!$C$483:$M$578,2,FALSE)=0,"",VLOOKUP($C122,'Test Sample Data'!$C$483:$M$578,2,FALSE)))</f>
        <v/>
      </c>
      <c r="E122" s="139" t="str">
        <f>IF($C122="","",IF(VLOOKUP($C122,'Test Sample Data'!$C$483:$M$578,3,FALSE)=0,"",VLOOKUP($C122,'Test Sample Data'!$C$483:$M$578,3,FALSE)))</f>
        <v/>
      </c>
      <c r="F122" s="139" t="str">
        <f>IF($C122="","",IF(VLOOKUP($C122,'Test Sample Data'!$C$483:$M$578,4,FALSE)=0,"",VLOOKUP($C122,'Test Sample Data'!$C$483:$M$578,4,FALSE)))</f>
        <v/>
      </c>
      <c r="G122" s="139" t="str">
        <f>IF($C122="","",IF(VLOOKUP($C122,'Test Sample Data'!$C$483:$M$578,5,FALSE)=0,"",VLOOKUP($C122,'Test Sample Data'!$C$483:$M$578,5,FALSE)))</f>
        <v/>
      </c>
      <c r="H122" s="139" t="str">
        <f>IF($C122="","",IF(VLOOKUP($C122,'Test Sample Data'!$C$483:$M$578,6,FALSE)=0,"",VLOOKUP($C122,'Test Sample Data'!$C$483:$M$578,6,FALSE)))</f>
        <v/>
      </c>
      <c r="I122" s="139" t="str">
        <f>IF($C122="","",IF(VLOOKUP($C122,'Test Sample Data'!$C$483:$M$578,7,FALSE)=0,"",VLOOKUP($C122,'Test Sample Data'!$C$483:$M$578,7,FALSE)))</f>
        <v/>
      </c>
      <c r="J122" s="139" t="str">
        <f>IF($C122="","",IF(VLOOKUP($C122,'Test Sample Data'!$C$483:$M$578,8,FALSE)=0,"",VLOOKUP($C122,'Test Sample Data'!$C$483:$M$578,8,FALSE)))</f>
        <v/>
      </c>
      <c r="K122" s="139" t="str">
        <f>IF($C122="","",IF(VLOOKUP($C122,'Test Sample Data'!$C$483:$M$578,9,FALSE)=0,"",VLOOKUP($C122,'Test Sample Data'!$C$483:$M$578,9,FALSE)))</f>
        <v/>
      </c>
      <c r="L122" s="139" t="str">
        <f>IF($C122="","",IF(VLOOKUP($C122,'Test Sample Data'!$C$483:$M$578,10,FALSE)=0,"",VLOOKUP($C122,'Test Sample Data'!$C$483:$M$578,10,FALSE)))</f>
        <v/>
      </c>
      <c r="M122" s="139" t="str">
        <f>IF($C122="","",IF(VLOOKUP($C122,'Test Sample Data'!$C$483:$M$578,11,FALSE)=0,"",VLOOKUP($C122,'Test Sample Data'!$C$483:$M$578,11,FALSE)))</f>
        <v/>
      </c>
      <c r="N122" s="156" t="str">
        <f t="shared" si="23"/>
        <v/>
      </c>
      <c r="O122" s="122" t="str">
        <f>IF('Choose Housekeeping Genes'!C122=0,"",'Choose Housekeeping Genes'!C122)</f>
        <v/>
      </c>
      <c r="P122" s="139" t="str">
        <f>IF($C122="","",IF(VLOOKUP($C122,'Control Sample Data'!$C$483:$M$578,2,FALSE)=0,"",VLOOKUP($C122,'Control Sample Data'!$C$483:$M$578,2,FALSE)))</f>
        <v/>
      </c>
      <c r="Q122" s="139" t="str">
        <f>IF($C122="","",IF(VLOOKUP($C122,'Control Sample Data'!$C$483:$M$578,3,FALSE)=0,"",VLOOKUP($C122,'Control Sample Data'!$C$483:$M$578,3,FALSE)))</f>
        <v/>
      </c>
      <c r="R122" s="139" t="str">
        <f>IF($C122="","",IF(VLOOKUP($C122,'Control Sample Data'!$C$483:$M$578,4,FALSE)=0,"",VLOOKUP($C122,'Control Sample Data'!$C$483:$M$578,4,FALSE)))</f>
        <v/>
      </c>
      <c r="S122" s="139" t="str">
        <f>IF($C122="","",IF(VLOOKUP($C122,'Control Sample Data'!$C$483:$M$578,5,FALSE)=0,"",VLOOKUP($C122,'Control Sample Data'!$C$483:$M$578,5,FALSE)))</f>
        <v/>
      </c>
      <c r="T122" s="139" t="str">
        <f>IF($C122="","",IF(VLOOKUP($C122,'Control Sample Data'!$C$483:$M$578,6,FALSE)=0,"",VLOOKUP($C122,'Control Sample Data'!$C$483:$M$578,6,FALSE)))</f>
        <v/>
      </c>
      <c r="U122" s="139" t="str">
        <f>IF($C122="","",IF(VLOOKUP($C122,'Control Sample Data'!$C$483:$M$578,7,FALSE)=0,"",VLOOKUP($C122,'Control Sample Data'!$C$483:$M$578,7,FALSE)))</f>
        <v/>
      </c>
      <c r="V122" s="139" t="str">
        <f>IF($C122="","",IF(VLOOKUP($C122,'Control Sample Data'!$C$483:$M$578,8,FALSE)=0,"",VLOOKUP($C122,'Control Sample Data'!$C$483:$M$578,8,FALSE)))</f>
        <v/>
      </c>
      <c r="W122" s="139" t="str">
        <f>IF($C122="","",IF(VLOOKUP($C122,'Control Sample Data'!$C$483:$M$578,9,FALSE)=0,"",VLOOKUP($C122,'Control Sample Data'!$C$483:$M$578,9,FALSE)))</f>
        <v/>
      </c>
      <c r="X122" s="139" t="str">
        <f>IF($C122="","",IF(VLOOKUP($C122,'Control Sample Data'!$C$483:$M$578,10,FALSE)=0,"",VLOOKUP($C122,'Control Sample Data'!$C$483:$M$578,10,FALSE)))</f>
        <v/>
      </c>
      <c r="Y122" s="139" t="str">
        <f>IF($C122="","",IF(VLOOKUP($C122,'Control Sample Data'!$C$483:$M$578,11,FALSE)=0,"",VLOOKUP($C122,'Control Sample Data'!$C$483:$M$578,11,FALSE)))</f>
        <v/>
      </c>
    </row>
    <row r="123" spans="1:25" ht="15" customHeight="1">
      <c r="A123" s="136"/>
      <c r="B123" s="145" t="str">
        <f t="shared" si="22"/>
        <v/>
      </c>
      <c r="C123" s="148" t="str">
        <f>IF('Choose Housekeeping Genes'!C18=0,"",'Choose Housekeeping Genes'!C18)</f>
        <v/>
      </c>
      <c r="D123" s="139" t="str">
        <f>IF($C123="","",IF(VLOOKUP($C123,'Test Sample Data'!$C$483:$M$578,2,FALSE)=0,"",VLOOKUP($C123,'Test Sample Data'!$C$483:$M$578,2,FALSE)))</f>
        <v/>
      </c>
      <c r="E123" s="139" t="str">
        <f>IF($C123="","",IF(VLOOKUP($C123,'Test Sample Data'!$C$483:$M$578,3,FALSE)=0,"",VLOOKUP($C123,'Test Sample Data'!$C$483:$M$578,3,FALSE)))</f>
        <v/>
      </c>
      <c r="F123" s="139" t="str">
        <f>IF($C123="","",IF(VLOOKUP($C123,'Test Sample Data'!$C$483:$M$578,4,FALSE)=0,"",VLOOKUP($C123,'Test Sample Data'!$C$483:$M$578,4,FALSE)))</f>
        <v/>
      </c>
      <c r="G123" s="139" t="str">
        <f>IF($C123="","",IF(VLOOKUP($C123,'Test Sample Data'!$C$483:$M$578,5,FALSE)=0,"",VLOOKUP($C123,'Test Sample Data'!$C$483:$M$578,5,FALSE)))</f>
        <v/>
      </c>
      <c r="H123" s="139" t="str">
        <f>IF($C123="","",IF(VLOOKUP($C123,'Test Sample Data'!$C$483:$M$578,6,FALSE)=0,"",VLOOKUP($C123,'Test Sample Data'!$C$483:$M$578,6,FALSE)))</f>
        <v/>
      </c>
      <c r="I123" s="139" t="str">
        <f>IF($C123="","",IF(VLOOKUP($C123,'Test Sample Data'!$C$483:$M$578,7,FALSE)=0,"",VLOOKUP($C123,'Test Sample Data'!$C$483:$M$578,7,FALSE)))</f>
        <v/>
      </c>
      <c r="J123" s="139" t="str">
        <f>IF($C123="","",IF(VLOOKUP($C123,'Test Sample Data'!$C$483:$M$578,8,FALSE)=0,"",VLOOKUP($C123,'Test Sample Data'!$C$483:$M$578,8,FALSE)))</f>
        <v/>
      </c>
      <c r="K123" s="139" t="str">
        <f>IF($C123="","",IF(VLOOKUP($C123,'Test Sample Data'!$C$483:$M$578,9,FALSE)=0,"",VLOOKUP($C123,'Test Sample Data'!$C$483:$M$578,9,FALSE)))</f>
        <v/>
      </c>
      <c r="L123" s="139" t="str">
        <f>IF($C123="","",IF(VLOOKUP($C123,'Test Sample Data'!$C$483:$M$578,10,FALSE)=0,"",VLOOKUP($C123,'Test Sample Data'!$C$483:$M$578,10,FALSE)))</f>
        <v/>
      </c>
      <c r="M123" s="139" t="str">
        <f>IF($C123="","",IF(VLOOKUP($C123,'Test Sample Data'!$C$483:$M$578,11,FALSE)=0,"",VLOOKUP($C123,'Test Sample Data'!$C$483:$M$578,11,FALSE)))</f>
        <v/>
      </c>
      <c r="N123" s="156" t="str">
        <f t="shared" si="23"/>
        <v/>
      </c>
      <c r="O123" s="122" t="str">
        <f>IF('Choose Housekeeping Genes'!C123=0,"",'Choose Housekeeping Genes'!C123)</f>
        <v/>
      </c>
      <c r="P123" s="139" t="str">
        <f>IF($C123="","",IF(VLOOKUP($C123,'Control Sample Data'!$C$483:$M$578,2,FALSE)=0,"",VLOOKUP($C123,'Control Sample Data'!$C$483:$M$578,2,FALSE)))</f>
        <v/>
      </c>
      <c r="Q123" s="139" t="str">
        <f>IF($C123="","",IF(VLOOKUP($C123,'Control Sample Data'!$C$483:$M$578,3,FALSE)=0,"",VLOOKUP($C123,'Control Sample Data'!$C$483:$M$578,3,FALSE)))</f>
        <v/>
      </c>
      <c r="R123" s="139" t="str">
        <f>IF($C123="","",IF(VLOOKUP($C123,'Control Sample Data'!$C$483:$M$578,4,FALSE)=0,"",VLOOKUP($C123,'Control Sample Data'!$C$483:$M$578,4,FALSE)))</f>
        <v/>
      </c>
      <c r="S123" s="139" t="str">
        <f>IF($C123="","",IF(VLOOKUP($C123,'Control Sample Data'!$C$483:$M$578,5,FALSE)=0,"",VLOOKUP($C123,'Control Sample Data'!$C$483:$M$578,5,FALSE)))</f>
        <v/>
      </c>
      <c r="T123" s="139" t="str">
        <f>IF($C123="","",IF(VLOOKUP($C123,'Control Sample Data'!$C$483:$M$578,6,FALSE)=0,"",VLOOKUP($C123,'Control Sample Data'!$C$483:$M$578,6,FALSE)))</f>
        <v/>
      </c>
      <c r="U123" s="139" t="str">
        <f>IF($C123="","",IF(VLOOKUP($C123,'Control Sample Data'!$C$483:$M$578,7,FALSE)=0,"",VLOOKUP($C123,'Control Sample Data'!$C$483:$M$578,7,FALSE)))</f>
        <v/>
      </c>
      <c r="V123" s="139" t="str">
        <f>IF($C123="","",IF(VLOOKUP($C123,'Control Sample Data'!$C$483:$M$578,8,FALSE)=0,"",VLOOKUP($C123,'Control Sample Data'!$C$483:$M$578,8,FALSE)))</f>
        <v/>
      </c>
      <c r="W123" s="139" t="str">
        <f>IF($C123="","",IF(VLOOKUP($C123,'Control Sample Data'!$C$483:$M$578,9,FALSE)=0,"",VLOOKUP($C123,'Control Sample Data'!$C$483:$M$578,9,FALSE)))</f>
        <v/>
      </c>
      <c r="X123" s="139" t="str">
        <f>IF($C123="","",IF(VLOOKUP($C123,'Control Sample Data'!$C$483:$M$578,10,FALSE)=0,"",VLOOKUP($C123,'Control Sample Data'!$C$483:$M$578,10,FALSE)))</f>
        <v/>
      </c>
      <c r="Y123" s="139" t="str">
        <f>IF($C123="","",IF(VLOOKUP($C123,'Control Sample Data'!$C$483:$M$578,11,FALSE)=0,"",VLOOKUP($C123,'Control Sample Data'!$C$483:$M$578,11,FALSE)))</f>
        <v/>
      </c>
    </row>
    <row r="124" spans="1:25" ht="15" customHeight="1">
      <c r="A124" s="136"/>
      <c r="B124" s="145" t="str">
        <f t="shared" si="22"/>
        <v/>
      </c>
      <c r="C124" s="148" t="str">
        <f>IF('Choose Housekeeping Genes'!C19=0,"",'Choose Housekeeping Genes'!C19)</f>
        <v/>
      </c>
      <c r="D124" s="139" t="str">
        <f>IF($C124="","",IF(VLOOKUP($C124,'Test Sample Data'!$C$483:$M$578,2,FALSE)=0,"",VLOOKUP($C124,'Test Sample Data'!$C$483:$M$578,2,FALSE)))</f>
        <v/>
      </c>
      <c r="E124" s="139" t="str">
        <f>IF($C124="","",IF(VLOOKUP($C124,'Test Sample Data'!$C$483:$M$578,3,FALSE)=0,"",VLOOKUP($C124,'Test Sample Data'!$C$483:$M$578,3,FALSE)))</f>
        <v/>
      </c>
      <c r="F124" s="139" t="str">
        <f>IF($C124="","",IF(VLOOKUP($C124,'Test Sample Data'!$C$483:$M$578,4,FALSE)=0,"",VLOOKUP($C124,'Test Sample Data'!$C$483:$M$578,4,FALSE)))</f>
        <v/>
      </c>
      <c r="G124" s="139" t="str">
        <f>IF($C124="","",IF(VLOOKUP($C124,'Test Sample Data'!$C$483:$M$578,5,FALSE)=0,"",VLOOKUP($C124,'Test Sample Data'!$C$483:$M$578,5,FALSE)))</f>
        <v/>
      </c>
      <c r="H124" s="139" t="str">
        <f>IF($C124="","",IF(VLOOKUP($C124,'Test Sample Data'!$C$483:$M$578,6,FALSE)=0,"",VLOOKUP($C124,'Test Sample Data'!$C$483:$M$578,6,FALSE)))</f>
        <v/>
      </c>
      <c r="I124" s="139" t="str">
        <f>IF($C124="","",IF(VLOOKUP($C124,'Test Sample Data'!$C$483:$M$578,7,FALSE)=0,"",VLOOKUP($C124,'Test Sample Data'!$C$483:$M$578,7,FALSE)))</f>
        <v/>
      </c>
      <c r="J124" s="139" t="str">
        <f>IF($C124="","",IF(VLOOKUP($C124,'Test Sample Data'!$C$483:$M$578,8,FALSE)=0,"",VLOOKUP($C124,'Test Sample Data'!$C$483:$M$578,8,FALSE)))</f>
        <v/>
      </c>
      <c r="K124" s="139" t="str">
        <f>IF($C124="","",IF(VLOOKUP($C124,'Test Sample Data'!$C$483:$M$578,9,FALSE)=0,"",VLOOKUP($C124,'Test Sample Data'!$C$483:$M$578,9,FALSE)))</f>
        <v/>
      </c>
      <c r="L124" s="139" t="str">
        <f>IF($C124="","",IF(VLOOKUP($C124,'Test Sample Data'!$C$483:$M$578,10,FALSE)=0,"",VLOOKUP($C124,'Test Sample Data'!$C$483:$M$578,10,FALSE)))</f>
        <v/>
      </c>
      <c r="M124" s="139" t="str">
        <f>IF($C124="","",IF(VLOOKUP($C124,'Test Sample Data'!$C$483:$M$578,11,FALSE)=0,"",VLOOKUP($C124,'Test Sample Data'!$C$483:$M$578,11,FALSE)))</f>
        <v/>
      </c>
      <c r="N124" s="156" t="str">
        <f t="shared" si="23"/>
        <v/>
      </c>
      <c r="O124" s="122" t="str">
        <f>IF('Choose Housekeeping Genes'!C124=0,"",'Choose Housekeeping Genes'!C124)</f>
        <v/>
      </c>
      <c r="P124" s="139" t="str">
        <f>IF($C124="","",IF(VLOOKUP($C124,'Control Sample Data'!$C$483:$M$578,2,FALSE)=0,"",VLOOKUP($C124,'Control Sample Data'!$C$483:$M$578,2,FALSE)))</f>
        <v/>
      </c>
      <c r="Q124" s="139" t="str">
        <f>IF($C124="","",IF(VLOOKUP($C124,'Control Sample Data'!$C$483:$M$578,3,FALSE)=0,"",VLOOKUP($C124,'Control Sample Data'!$C$483:$M$578,3,FALSE)))</f>
        <v/>
      </c>
      <c r="R124" s="139" t="str">
        <f>IF($C124="","",IF(VLOOKUP($C124,'Control Sample Data'!$C$483:$M$578,4,FALSE)=0,"",VLOOKUP($C124,'Control Sample Data'!$C$483:$M$578,4,FALSE)))</f>
        <v/>
      </c>
      <c r="S124" s="139" t="str">
        <f>IF($C124="","",IF(VLOOKUP($C124,'Control Sample Data'!$C$483:$M$578,5,FALSE)=0,"",VLOOKUP($C124,'Control Sample Data'!$C$483:$M$578,5,FALSE)))</f>
        <v/>
      </c>
      <c r="T124" s="139" t="str">
        <f>IF($C124="","",IF(VLOOKUP($C124,'Control Sample Data'!$C$483:$M$578,6,FALSE)=0,"",VLOOKUP($C124,'Control Sample Data'!$C$483:$M$578,6,FALSE)))</f>
        <v/>
      </c>
      <c r="U124" s="139" t="str">
        <f>IF($C124="","",IF(VLOOKUP($C124,'Control Sample Data'!$C$483:$M$578,7,FALSE)=0,"",VLOOKUP($C124,'Control Sample Data'!$C$483:$M$578,7,FALSE)))</f>
        <v/>
      </c>
      <c r="V124" s="139" t="str">
        <f>IF($C124="","",IF(VLOOKUP($C124,'Control Sample Data'!$C$483:$M$578,8,FALSE)=0,"",VLOOKUP($C124,'Control Sample Data'!$C$483:$M$578,8,FALSE)))</f>
        <v/>
      </c>
      <c r="W124" s="139" t="str">
        <f>IF($C124="","",IF(VLOOKUP($C124,'Control Sample Data'!$C$483:$M$578,9,FALSE)=0,"",VLOOKUP($C124,'Control Sample Data'!$C$483:$M$578,9,FALSE)))</f>
        <v/>
      </c>
      <c r="X124" s="139" t="str">
        <f>IF($C124="","",IF(VLOOKUP($C124,'Control Sample Data'!$C$483:$M$578,10,FALSE)=0,"",VLOOKUP($C124,'Control Sample Data'!$C$483:$M$578,10,FALSE)))</f>
        <v/>
      </c>
      <c r="Y124" s="139" t="str">
        <f>IF($C124="","",IF(VLOOKUP($C124,'Control Sample Data'!$C$483:$M$578,11,FALSE)=0,"",VLOOKUP($C124,'Control Sample Data'!$C$483:$M$578,11,FALSE)))</f>
        <v/>
      </c>
    </row>
    <row r="125" spans="1:25" ht="15" customHeight="1">
      <c r="A125" s="136"/>
      <c r="B125" s="145" t="str">
        <f t="shared" si="22"/>
        <v/>
      </c>
      <c r="C125" s="148" t="str">
        <f>IF('Choose Housekeeping Genes'!C20=0,"",'Choose Housekeeping Genes'!C20)</f>
        <v/>
      </c>
      <c r="D125" s="139" t="str">
        <f>IF($C125="","",IF(VLOOKUP($C125,'Test Sample Data'!$C$483:$M$578,2,FALSE)=0,"",VLOOKUP($C125,'Test Sample Data'!$C$483:$M$578,2,FALSE)))</f>
        <v/>
      </c>
      <c r="E125" s="139" t="str">
        <f>IF($C125="","",IF(VLOOKUP($C125,'Test Sample Data'!$C$483:$M$578,3,FALSE)=0,"",VLOOKUP($C125,'Test Sample Data'!$C$483:$M$578,3,FALSE)))</f>
        <v/>
      </c>
      <c r="F125" s="139" t="str">
        <f>IF($C125="","",IF(VLOOKUP($C125,'Test Sample Data'!$C$483:$M$578,4,FALSE)=0,"",VLOOKUP($C125,'Test Sample Data'!$C$483:$M$578,4,FALSE)))</f>
        <v/>
      </c>
      <c r="G125" s="139" t="str">
        <f>IF($C125="","",IF(VLOOKUP($C125,'Test Sample Data'!$C$483:$M$578,5,FALSE)=0,"",VLOOKUP($C125,'Test Sample Data'!$C$483:$M$578,5,FALSE)))</f>
        <v/>
      </c>
      <c r="H125" s="139" t="str">
        <f>IF($C125="","",IF(VLOOKUP($C125,'Test Sample Data'!$C$483:$M$578,6,FALSE)=0,"",VLOOKUP($C125,'Test Sample Data'!$C$483:$M$578,6,FALSE)))</f>
        <v/>
      </c>
      <c r="I125" s="139" t="str">
        <f>IF($C125="","",IF(VLOOKUP($C125,'Test Sample Data'!$C$483:$M$578,7,FALSE)=0,"",VLOOKUP($C125,'Test Sample Data'!$C$483:$M$578,7,FALSE)))</f>
        <v/>
      </c>
      <c r="J125" s="139" t="str">
        <f>IF($C125="","",IF(VLOOKUP($C125,'Test Sample Data'!$C$483:$M$578,8,FALSE)=0,"",VLOOKUP($C125,'Test Sample Data'!$C$483:$M$578,8,FALSE)))</f>
        <v/>
      </c>
      <c r="K125" s="139" t="str">
        <f>IF($C125="","",IF(VLOOKUP($C125,'Test Sample Data'!$C$483:$M$578,9,FALSE)=0,"",VLOOKUP($C125,'Test Sample Data'!$C$483:$M$578,9,FALSE)))</f>
        <v/>
      </c>
      <c r="L125" s="139" t="str">
        <f>IF($C125="","",IF(VLOOKUP($C125,'Test Sample Data'!$C$483:$M$578,10,FALSE)=0,"",VLOOKUP($C125,'Test Sample Data'!$C$483:$M$578,10,FALSE)))</f>
        <v/>
      </c>
      <c r="M125" s="139" t="str">
        <f>IF($C125="","",IF(VLOOKUP($C125,'Test Sample Data'!$C$483:$M$578,11,FALSE)=0,"",VLOOKUP($C125,'Test Sample Data'!$C$483:$M$578,11,FALSE)))</f>
        <v/>
      </c>
      <c r="N125" s="156" t="str">
        <f t="shared" si="23"/>
        <v/>
      </c>
      <c r="O125" s="122" t="str">
        <f>IF('Choose Housekeeping Genes'!C125=0,"",'Choose Housekeeping Genes'!C125)</f>
        <v/>
      </c>
      <c r="P125" s="139" t="str">
        <f>IF($C125="","",IF(VLOOKUP($C125,'Control Sample Data'!$C$483:$M$578,2,FALSE)=0,"",VLOOKUP($C125,'Control Sample Data'!$C$483:$M$578,2,FALSE)))</f>
        <v/>
      </c>
      <c r="Q125" s="139" t="str">
        <f>IF($C125="","",IF(VLOOKUP($C125,'Control Sample Data'!$C$483:$M$578,3,FALSE)=0,"",VLOOKUP($C125,'Control Sample Data'!$C$483:$M$578,3,FALSE)))</f>
        <v/>
      </c>
      <c r="R125" s="139" t="str">
        <f>IF($C125="","",IF(VLOOKUP($C125,'Control Sample Data'!$C$483:$M$578,4,FALSE)=0,"",VLOOKUP($C125,'Control Sample Data'!$C$483:$M$578,4,FALSE)))</f>
        <v/>
      </c>
      <c r="S125" s="139" t="str">
        <f>IF($C125="","",IF(VLOOKUP($C125,'Control Sample Data'!$C$483:$M$578,5,FALSE)=0,"",VLOOKUP($C125,'Control Sample Data'!$C$483:$M$578,5,FALSE)))</f>
        <v/>
      </c>
      <c r="T125" s="139" t="str">
        <f>IF($C125="","",IF(VLOOKUP($C125,'Control Sample Data'!$C$483:$M$578,6,FALSE)=0,"",VLOOKUP($C125,'Control Sample Data'!$C$483:$M$578,6,FALSE)))</f>
        <v/>
      </c>
      <c r="U125" s="139" t="str">
        <f>IF($C125="","",IF(VLOOKUP($C125,'Control Sample Data'!$C$483:$M$578,7,FALSE)=0,"",VLOOKUP($C125,'Control Sample Data'!$C$483:$M$578,7,FALSE)))</f>
        <v/>
      </c>
      <c r="V125" s="139" t="str">
        <f>IF($C125="","",IF(VLOOKUP($C125,'Control Sample Data'!$C$483:$M$578,8,FALSE)=0,"",VLOOKUP($C125,'Control Sample Data'!$C$483:$M$578,8,FALSE)))</f>
        <v/>
      </c>
      <c r="W125" s="139" t="str">
        <f>IF($C125="","",IF(VLOOKUP($C125,'Control Sample Data'!$C$483:$M$578,9,FALSE)=0,"",VLOOKUP($C125,'Control Sample Data'!$C$483:$M$578,9,FALSE)))</f>
        <v/>
      </c>
      <c r="X125" s="139" t="str">
        <f>IF($C125="","",IF(VLOOKUP($C125,'Control Sample Data'!$C$483:$M$578,10,FALSE)=0,"",VLOOKUP($C125,'Control Sample Data'!$C$483:$M$578,10,FALSE)))</f>
        <v/>
      </c>
      <c r="Y125" s="139" t="str">
        <f>IF($C125="","",IF(VLOOKUP($C125,'Control Sample Data'!$C$483:$M$578,11,FALSE)=0,"",VLOOKUP($C125,'Control Sample Data'!$C$483:$M$578,11,FALSE)))</f>
        <v/>
      </c>
    </row>
    <row r="126" spans="1:25" ht="15" customHeight="1">
      <c r="A126" s="136"/>
      <c r="B126" s="145" t="str">
        <f t="shared" si="22"/>
        <v/>
      </c>
      <c r="C126" s="148" t="str">
        <f>IF('Choose Housekeeping Genes'!C21=0,"",'Choose Housekeeping Genes'!C21)</f>
        <v/>
      </c>
      <c r="D126" s="139" t="str">
        <f>IF($C126="","",IF(VLOOKUP($C126,'Test Sample Data'!$C$483:$M$578,2,FALSE)=0,"",VLOOKUP($C126,'Test Sample Data'!$C$483:$M$578,2,FALSE)))</f>
        <v/>
      </c>
      <c r="E126" s="139" t="str">
        <f>IF($C126="","",IF(VLOOKUP($C126,'Test Sample Data'!$C$483:$M$578,3,FALSE)=0,"",VLOOKUP($C126,'Test Sample Data'!$C$483:$M$578,3,FALSE)))</f>
        <v/>
      </c>
      <c r="F126" s="139" t="str">
        <f>IF($C126="","",IF(VLOOKUP($C126,'Test Sample Data'!$C$483:$M$578,4,FALSE)=0,"",VLOOKUP($C126,'Test Sample Data'!$C$483:$M$578,4,FALSE)))</f>
        <v/>
      </c>
      <c r="G126" s="139" t="str">
        <f>IF($C126="","",IF(VLOOKUP($C126,'Test Sample Data'!$C$483:$M$578,5,FALSE)=0,"",VLOOKUP($C126,'Test Sample Data'!$C$483:$M$578,5,FALSE)))</f>
        <v/>
      </c>
      <c r="H126" s="139" t="str">
        <f>IF($C126="","",IF(VLOOKUP($C126,'Test Sample Data'!$C$483:$M$578,6,FALSE)=0,"",VLOOKUP($C126,'Test Sample Data'!$C$483:$M$578,6,FALSE)))</f>
        <v/>
      </c>
      <c r="I126" s="139" t="str">
        <f>IF($C126="","",IF(VLOOKUP($C126,'Test Sample Data'!$C$483:$M$578,7,FALSE)=0,"",VLOOKUP($C126,'Test Sample Data'!$C$483:$M$578,7,FALSE)))</f>
        <v/>
      </c>
      <c r="J126" s="139" t="str">
        <f>IF($C126="","",IF(VLOOKUP($C126,'Test Sample Data'!$C$483:$M$578,8,FALSE)=0,"",VLOOKUP($C126,'Test Sample Data'!$C$483:$M$578,8,FALSE)))</f>
        <v/>
      </c>
      <c r="K126" s="139" t="str">
        <f>IF($C126="","",IF(VLOOKUP($C126,'Test Sample Data'!$C$483:$M$578,9,FALSE)=0,"",VLOOKUP($C126,'Test Sample Data'!$C$483:$M$578,9,FALSE)))</f>
        <v/>
      </c>
      <c r="L126" s="139" t="str">
        <f>IF($C126="","",IF(VLOOKUP($C126,'Test Sample Data'!$C$483:$M$578,10,FALSE)=0,"",VLOOKUP($C126,'Test Sample Data'!$C$483:$M$578,10,FALSE)))</f>
        <v/>
      </c>
      <c r="M126" s="139" t="str">
        <f>IF($C126="","",IF(VLOOKUP($C126,'Test Sample Data'!$C$483:$M$578,11,FALSE)=0,"",VLOOKUP($C126,'Test Sample Data'!$C$483:$M$578,11,FALSE)))</f>
        <v/>
      </c>
      <c r="N126" s="156" t="str">
        <f t="shared" si="23"/>
        <v/>
      </c>
      <c r="O126" s="122" t="str">
        <f>IF('Choose Housekeeping Genes'!C126=0,"",'Choose Housekeeping Genes'!C126)</f>
        <v/>
      </c>
      <c r="P126" s="139" t="str">
        <f>IF($C126="","",IF(VLOOKUP($C126,'Control Sample Data'!$C$483:$M$578,2,FALSE)=0,"",VLOOKUP($C126,'Control Sample Data'!$C$483:$M$578,2,FALSE)))</f>
        <v/>
      </c>
      <c r="Q126" s="139" t="str">
        <f>IF($C126="","",IF(VLOOKUP($C126,'Control Sample Data'!$C$483:$M$578,3,FALSE)=0,"",VLOOKUP($C126,'Control Sample Data'!$C$483:$M$578,3,FALSE)))</f>
        <v/>
      </c>
      <c r="R126" s="139" t="str">
        <f>IF($C126="","",IF(VLOOKUP($C126,'Control Sample Data'!$C$483:$M$578,4,FALSE)=0,"",VLOOKUP($C126,'Control Sample Data'!$C$483:$M$578,4,FALSE)))</f>
        <v/>
      </c>
      <c r="S126" s="139" t="str">
        <f>IF($C126="","",IF(VLOOKUP($C126,'Control Sample Data'!$C$483:$M$578,5,FALSE)=0,"",VLOOKUP($C126,'Control Sample Data'!$C$483:$M$578,5,FALSE)))</f>
        <v/>
      </c>
      <c r="T126" s="139" t="str">
        <f>IF($C126="","",IF(VLOOKUP($C126,'Control Sample Data'!$C$483:$M$578,6,FALSE)=0,"",VLOOKUP($C126,'Control Sample Data'!$C$483:$M$578,6,FALSE)))</f>
        <v/>
      </c>
      <c r="U126" s="139" t="str">
        <f>IF($C126="","",IF(VLOOKUP($C126,'Control Sample Data'!$C$483:$M$578,7,FALSE)=0,"",VLOOKUP($C126,'Control Sample Data'!$C$483:$M$578,7,FALSE)))</f>
        <v/>
      </c>
      <c r="V126" s="139" t="str">
        <f>IF($C126="","",IF(VLOOKUP($C126,'Control Sample Data'!$C$483:$M$578,8,FALSE)=0,"",VLOOKUP($C126,'Control Sample Data'!$C$483:$M$578,8,FALSE)))</f>
        <v/>
      </c>
      <c r="W126" s="139" t="str">
        <f>IF($C126="","",IF(VLOOKUP($C126,'Control Sample Data'!$C$483:$M$578,9,FALSE)=0,"",VLOOKUP($C126,'Control Sample Data'!$C$483:$M$578,9,FALSE)))</f>
        <v/>
      </c>
      <c r="X126" s="139" t="str">
        <f>IF($C126="","",IF(VLOOKUP($C126,'Control Sample Data'!$C$483:$M$578,10,FALSE)=0,"",VLOOKUP($C126,'Control Sample Data'!$C$483:$M$578,10,FALSE)))</f>
        <v/>
      </c>
      <c r="Y126" s="139" t="str">
        <f>IF($C126="","",IF(VLOOKUP($C126,'Control Sample Data'!$C$483:$M$578,11,FALSE)=0,"",VLOOKUP($C126,'Control Sample Data'!$C$483:$M$578,11,FALSE)))</f>
        <v/>
      </c>
    </row>
    <row r="127" spans="1:25" ht="15" customHeight="1">
      <c r="A127" s="136"/>
      <c r="B127" s="145" t="str">
        <f t="shared" si="22"/>
        <v/>
      </c>
      <c r="C127" s="148" t="str">
        <f>IF('Choose Housekeeping Genes'!C22=0,"",'Choose Housekeeping Genes'!C22)</f>
        <v/>
      </c>
      <c r="D127" s="139" t="str">
        <f>IF($C127="","",IF(VLOOKUP($C127,'Test Sample Data'!$C$483:$M$578,2,FALSE)=0,"",VLOOKUP($C127,'Test Sample Data'!$C$483:$M$578,2,FALSE)))</f>
        <v/>
      </c>
      <c r="E127" s="139" t="str">
        <f>IF($C127="","",IF(VLOOKUP($C127,'Test Sample Data'!$C$483:$M$578,3,FALSE)=0,"",VLOOKUP($C127,'Test Sample Data'!$C$483:$M$578,3,FALSE)))</f>
        <v/>
      </c>
      <c r="F127" s="139" t="str">
        <f>IF($C127="","",IF(VLOOKUP($C127,'Test Sample Data'!$C$483:$M$578,4,FALSE)=0,"",VLOOKUP($C127,'Test Sample Data'!$C$483:$M$578,4,FALSE)))</f>
        <v/>
      </c>
      <c r="G127" s="139" t="str">
        <f>IF($C127="","",IF(VLOOKUP($C127,'Test Sample Data'!$C$483:$M$578,5,FALSE)=0,"",VLOOKUP($C127,'Test Sample Data'!$C$483:$M$578,5,FALSE)))</f>
        <v/>
      </c>
      <c r="H127" s="139" t="str">
        <f>IF($C127="","",IF(VLOOKUP($C127,'Test Sample Data'!$C$483:$M$578,6,FALSE)=0,"",VLOOKUP($C127,'Test Sample Data'!$C$483:$M$578,6,FALSE)))</f>
        <v/>
      </c>
      <c r="I127" s="139" t="str">
        <f>IF($C127="","",IF(VLOOKUP($C127,'Test Sample Data'!$C$483:$M$578,7,FALSE)=0,"",VLOOKUP($C127,'Test Sample Data'!$C$483:$M$578,7,FALSE)))</f>
        <v/>
      </c>
      <c r="J127" s="139" t="str">
        <f>IF($C127="","",IF(VLOOKUP($C127,'Test Sample Data'!$C$483:$M$578,8,FALSE)=0,"",VLOOKUP($C127,'Test Sample Data'!$C$483:$M$578,8,FALSE)))</f>
        <v/>
      </c>
      <c r="K127" s="139" t="str">
        <f>IF($C127="","",IF(VLOOKUP($C127,'Test Sample Data'!$C$483:$M$578,9,FALSE)=0,"",VLOOKUP($C127,'Test Sample Data'!$C$483:$M$578,9,FALSE)))</f>
        <v/>
      </c>
      <c r="L127" s="139" t="str">
        <f>IF($C127="","",IF(VLOOKUP($C127,'Test Sample Data'!$C$483:$M$578,10,FALSE)=0,"",VLOOKUP($C127,'Test Sample Data'!$C$483:$M$578,10,FALSE)))</f>
        <v/>
      </c>
      <c r="M127" s="139" t="str">
        <f>IF($C127="","",IF(VLOOKUP($C127,'Test Sample Data'!$C$483:$M$578,11,FALSE)=0,"",VLOOKUP($C127,'Test Sample Data'!$C$483:$M$578,11,FALSE)))</f>
        <v/>
      </c>
      <c r="N127" s="156" t="str">
        <f t="shared" si="23"/>
        <v/>
      </c>
      <c r="O127" s="122" t="str">
        <f>IF('Choose Housekeeping Genes'!C127=0,"",'Choose Housekeeping Genes'!C127)</f>
        <v/>
      </c>
      <c r="P127" s="139" t="str">
        <f>IF($C127="","",IF(VLOOKUP($C127,'Control Sample Data'!$C$483:$M$578,2,FALSE)=0,"",VLOOKUP($C127,'Control Sample Data'!$C$483:$M$578,2,FALSE)))</f>
        <v/>
      </c>
      <c r="Q127" s="139" t="str">
        <f>IF($C127="","",IF(VLOOKUP($C127,'Control Sample Data'!$C$483:$M$578,3,FALSE)=0,"",VLOOKUP($C127,'Control Sample Data'!$C$483:$M$578,3,FALSE)))</f>
        <v/>
      </c>
      <c r="R127" s="139" t="str">
        <f>IF($C127="","",IF(VLOOKUP($C127,'Control Sample Data'!$C$483:$M$578,4,FALSE)=0,"",VLOOKUP($C127,'Control Sample Data'!$C$483:$M$578,4,FALSE)))</f>
        <v/>
      </c>
      <c r="S127" s="139" t="str">
        <f>IF($C127="","",IF(VLOOKUP($C127,'Control Sample Data'!$C$483:$M$578,5,FALSE)=0,"",VLOOKUP($C127,'Control Sample Data'!$C$483:$M$578,5,FALSE)))</f>
        <v/>
      </c>
      <c r="T127" s="139" t="str">
        <f>IF($C127="","",IF(VLOOKUP($C127,'Control Sample Data'!$C$483:$M$578,6,FALSE)=0,"",VLOOKUP($C127,'Control Sample Data'!$C$483:$M$578,6,FALSE)))</f>
        <v/>
      </c>
      <c r="U127" s="139" t="str">
        <f>IF($C127="","",IF(VLOOKUP($C127,'Control Sample Data'!$C$483:$M$578,7,FALSE)=0,"",VLOOKUP($C127,'Control Sample Data'!$C$483:$M$578,7,FALSE)))</f>
        <v/>
      </c>
      <c r="V127" s="139" t="str">
        <f>IF($C127="","",IF(VLOOKUP($C127,'Control Sample Data'!$C$483:$M$578,8,FALSE)=0,"",VLOOKUP($C127,'Control Sample Data'!$C$483:$M$578,8,FALSE)))</f>
        <v/>
      </c>
      <c r="W127" s="139" t="str">
        <f>IF($C127="","",IF(VLOOKUP($C127,'Control Sample Data'!$C$483:$M$578,9,FALSE)=0,"",VLOOKUP($C127,'Control Sample Data'!$C$483:$M$578,9,FALSE)))</f>
        <v/>
      </c>
      <c r="X127" s="139" t="str">
        <f>IF($C127="","",IF(VLOOKUP($C127,'Control Sample Data'!$C$483:$M$578,10,FALSE)=0,"",VLOOKUP($C127,'Control Sample Data'!$C$483:$M$578,10,FALSE)))</f>
        <v/>
      </c>
      <c r="Y127" s="139" t="str">
        <f>IF($C127="","",IF(VLOOKUP($C127,'Control Sample Data'!$C$483:$M$578,11,FALSE)=0,"",VLOOKUP($C127,'Control Sample Data'!$C$483:$M$578,11,FALSE)))</f>
        <v/>
      </c>
    </row>
    <row r="128" spans="1:25" ht="15" customHeight="1">
      <c r="A128" s="136"/>
      <c r="B128" s="140" t="s">
        <v>1661</v>
      </c>
      <c r="C128" s="141"/>
      <c r="D128" s="142" t="str">
        <f>IF(ISERROR(AVERAGE(D108:D127)),"",AVERAGE(D108:D127))</f>
        <v/>
      </c>
      <c r="E128" s="142" t="str">
        <f aca="true" t="shared" si="24" ref="E128:M128">IF(ISERROR(AVERAGE(E108:E127)),"",AVERAGE(E108:E127))</f>
        <v/>
      </c>
      <c r="F128" s="142" t="str">
        <f t="shared" si="24"/>
        <v/>
      </c>
      <c r="G128" s="142" t="str">
        <f t="shared" si="24"/>
        <v/>
      </c>
      <c r="H128" s="142" t="str">
        <f t="shared" si="24"/>
        <v/>
      </c>
      <c r="I128" s="142" t="str">
        <f t="shared" si="24"/>
        <v/>
      </c>
      <c r="J128" s="142" t="str">
        <f t="shared" si="24"/>
        <v/>
      </c>
      <c r="K128" s="142" t="str">
        <f t="shared" si="24"/>
        <v/>
      </c>
      <c r="L128" s="142" t="str">
        <f t="shared" si="24"/>
        <v/>
      </c>
      <c r="M128" s="142" t="str">
        <f t="shared" si="24"/>
        <v/>
      </c>
      <c r="N128" s="140" t="s">
        <v>1661</v>
      </c>
      <c r="O128" s="141"/>
      <c r="P128" s="142" t="str">
        <f>IF(ISERROR(AVERAGE(P108:P127)),"",AVERAGE(P108:P127))</f>
        <v/>
      </c>
      <c r="Q128" s="142" t="str">
        <f aca="true" t="shared" si="25" ref="Q128:Y128">IF(ISERROR(AVERAGE(Q108:Q127)),"",AVERAGE(Q108:Q127))</f>
        <v/>
      </c>
      <c r="R128" s="142" t="str">
        <f t="shared" si="25"/>
        <v/>
      </c>
      <c r="S128" s="142" t="str">
        <f t="shared" si="25"/>
        <v/>
      </c>
      <c r="T128" s="142" t="str">
        <f t="shared" si="25"/>
        <v/>
      </c>
      <c r="U128" s="142" t="str">
        <f t="shared" si="25"/>
        <v/>
      </c>
      <c r="V128" s="142" t="str">
        <f t="shared" si="25"/>
        <v/>
      </c>
      <c r="W128" s="142" t="str">
        <f t="shared" si="25"/>
        <v/>
      </c>
      <c r="X128" s="142" t="str">
        <f t="shared" si="25"/>
        <v/>
      </c>
      <c r="Y128" s="142" t="str">
        <f t="shared" si="25"/>
        <v/>
      </c>
    </row>
    <row r="129" spans="1:2" ht="15" customHeight="1">
      <c r="A129" s="157"/>
      <c r="B129" s="125"/>
    </row>
    <row r="130" spans="1:2" ht="15" customHeight="1">
      <c r="A130" s="157"/>
      <c r="B130" s="125"/>
    </row>
    <row r="131" spans="1:2" ht="15" customHeight="1">
      <c r="A131" s="157"/>
      <c r="B131" s="125"/>
    </row>
    <row r="132" spans="1:2" ht="15" customHeight="1">
      <c r="A132" s="157"/>
      <c r="B132" s="125"/>
    </row>
    <row r="133" spans="1:2" ht="15" customHeight="1">
      <c r="A133" s="157"/>
      <c r="B133" s="125"/>
    </row>
    <row r="134" spans="1:2" ht="15" customHeight="1">
      <c r="A134" s="157"/>
      <c r="B134" s="125"/>
    </row>
    <row r="135" spans="1:2" ht="15" customHeight="1">
      <c r="A135" s="157"/>
      <c r="B135" s="125"/>
    </row>
    <row r="136" spans="1:2" ht="15" customHeight="1">
      <c r="A136" s="157"/>
      <c r="B136" s="125"/>
    </row>
    <row r="137" spans="1:2" ht="15" customHeight="1">
      <c r="A137" s="157"/>
      <c r="B137" s="125"/>
    </row>
    <row r="138" spans="1:2" ht="15" customHeight="1">
      <c r="A138" s="157"/>
      <c r="B138" s="125"/>
    </row>
    <row r="139" spans="1:2" ht="15" customHeight="1">
      <c r="A139" s="157"/>
      <c r="B139" s="125"/>
    </row>
    <row r="140" spans="1:2" ht="15" customHeight="1">
      <c r="A140" s="157"/>
      <c r="B140" s="125"/>
    </row>
    <row r="141" spans="1:2" ht="15" customHeight="1">
      <c r="A141" s="157"/>
      <c r="B141" s="125"/>
    </row>
    <row r="142" spans="1:2" ht="15" customHeight="1">
      <c r="A142" s="157"/>
      <c r="B142" s="125"/>
    </row>
    <row r="143" spans="1:2" ht="15" customHeight="1">
      <c r="A143" s="157"/>
      <c r="B143" s="125"/>
    </row>
    <row r="144" spans="1:2" ht="15" customHeight="1">
      <c r="A144" s="157"/>
      <c r="B144" s="125"/>
    </row>
    <row r="145" spans="1:2" ht="15" customHeight="1">
      <c r="A145" s="157"/>
      <c r="B145" s="125"/>
    </row>
    <row r="146" spans="1:2" ht="15" customHeight="1">
      <c r="A146" s="157"/>
      <c r="B146" s="125"/>
    </row>
    <row r="147" spans="1:2" ht="15" customHeight="1">
      <c r="A147" s="157"/>
      <c r="B147" s="125"/>
    </row>
    <row r="148" spans="1:2" ht="15" customHeight="1">
      <c r="A148" s="157"/>
      <c r="B148" s="125"/>
    </row>
    <row r="149" spans="1:2" ht="15" customHeight="1">
      <c r="A149" s="157"/>
      <c r="B149" s="125"/>
    </row>
    <row r="150" spans="1:2" ht="15" customHeight="1">
      <c r="A150" s="157"/>
      <c r="B150" s="125"/>
    </row>
    <row r="151" spans="1:2" ht="15" customHeight="1">
      <c r="A151" s="157"/>
      <c r="B151" s="125"/>
    </row>
    <row r="152" spans="1:2" ht="15" customHeight="1">
      <c r="A152" s="157"/>
      <c r="B152" s="125"/>
    </row>
    <row r="153" spans="1:2" ht="15" customHeight="1">
      <c r="A153" s="157"/>
      <c r="B153" s="125"/>
    </row>
    <row r="154" spans="1:2" ht="15" customHeight="1">
      <c r="A154" s="157"/>
      <c r="B154" s="125"/>
    </row>
    <row r="155" spans="1:2" ht="15" customHeight="1">
      <c r="A155" s="157"/>
      <c r="B155" s="125"/>
    </row>
    <row r="156" spans="1:2" ht="15" customHeight="1">
      <c r="A156" s="157"/>
      <c r="B156" s="125"/>
    </row>
    <row r="157" spans="1:2" ht="15" customHeight="1">
      <c r="A157" s="157"/>
      <c r="B157" s="125"/>
    </row>
    <row r="158" spans="1:2" ht="15" customHeight="1">
      <c r="A158" s="157"/>
      <c r="B158" s="125"/>
    </row>
    <row r="159" spans="1:2" ht="15" customHeight="1">
      <c r="A159" s="125"/>
      <c r="B159" s="125"/>
    </row>
    <row r="160" spans="1:2" ht="15" customHeight="1">
      <c r="A160" s="158"/>
      <c r="B160" s="125"/>
    </row>
    <row r="161" spans="1:2" ht="15" customHeight="1">
      <c r="A161" s="158"/>
      <c r="B161" s="125"/>
    </row>
    <row r="162" spans="1:2" ht="15" customHeight="1">
      <c r="A162" s="158"/>
      <c r="B162" s="125"/>
    </row>
    <row r="163" spans="1:2" ht="15" customHeight="1">
      <c r="A163" s="158"/>
      <c r="B163" s="125"/>
    </row>
    <row r="164" spans="1:2" ht="15" customHeight="1">
      <c r="A164" s="158"/>
      <c r="B164" s="125"/>
    </row>
    <row r="165" spans="1:2" ht="15" customHeight="1">
      <c r="A165" s="158"/>
      <c r="B165" s="125"/>
    </row>
    <row r="166" spans="1:2" ht="15" customHeight="1">
      <c r="A166" s="158"/>
      <c r="B166" s="125"/>
    </row>
    <row r="167" spans="1:2" ht="15" customHeight="1">
      <c r="A167" s="158"/>
      <c r="B167" s="125"/>
    </row>
    <row r="168" spans="1:2" ht="15" customHeight="1">
      <c r="A168" s="158"/>
      <c r="B168" s="125"/>
    </row>
    <row r="169" spans="1:2" ht="15" customHeight="1">
      <c r="A169" s="158"/>
      <c r="B169" s="125"/>
    </row>
    <row r="170" spans="1:2" ht="15" customHeight="1">
      <c r="A170" s="158"/>
      <c r="B170" s="125"/>
    </row>
    <row r="171" spans="1:2" ht="15" customHeight="1">
      <c r="A171" s="158"/>
      <c r="B171" s="125"/>
    </row>
    <row r="172" spans="1:2" ht="15" customHeight="1">
      <c r="A172" s="158"/>
      <c r="B172" s="125"/>
    </row>
    <row r="173" spans="1:2" ht="15" customHeight="1">
      <c r="A173" s="158"/>
      <c r="B173" s="125"/>
    </row>
    <row r="174" spans="1:2" ht="15" customHeight="1">
      <c r="A174" s="158"/>
      <c r="B174" s="125"/>
    </row>
    <row r="175" spans="1:2" ht="15" customHeight="1">
      <c r="A175" s="158"/>
      <c r="B175" s="125"/>
    </row>
    <row r="176" spans="1:2" ht="15" customHeight="1">
      <c r="A176" s="158"/>
      <c r="B176" s="125"/>
    </row>
    <row r="177" spans="1:2" ht="15" customHeight="1">
      <c r="A177" s="158"/>
      <c r="B177" s="125"/>
    </row>
    <row r="178" spans="1:2" ht="15" customHeight="1">
      <c r="A178" s="158"/>
      <c r="B178" s="125"/>
    </row>
    <row r="179" spans="1:2" ht="15" customHeight="1">
      <c r="A179" s="158"/>
      <c r="B179" s="125"/>
    </row>
    <row r="180" spans="1:2" ht="15" customHeight="1">
      <c r="A180" s="158"/>
      <c r="B180" s="125"/>
    </row>
    <row r="181" spans="1:2" ht="15" customHeight="1">
      <c r="A181" s="158"/>
      <c r="B181" s="125"/>
    </row>
    <row r="182" spans="1:2" ht="15" customHeight="1">
      <c r="A182" s="158"/>
      <c r="B182" s="125"/>
    </row>
    <row r="183" spans="1:2" ht="15" customHeight="1">
      <c r="A183" s="158"/>
      <c r="B183" s="125"/>
    </row>
    <row r="184" spans="1:2" ht="15" customHeight="1">
      <c r="A184" s="158"/>
      <c r="B184" s="125"/>
    </row>
    <row r="185" spans="1:2" ht="15" customHeight="1">
      <c r="A185" s="158"/>
      <c r="B185" s="125"/>
    </row>
    <row r="186" spans="1:2" ht="15" customHeight="1">
      <c r="A186" s="158"/>
      <c r="B186" s="125"/>
    </row>
    <row r="187" spans="1:2" ht="15" customHeight="1">
      <c r="A187" s="158"/>
      <c r="B187" s="125"/>
    </row>
    <row r="188" spans="1:2" ht="15" customHeight="1">
      <c r="A188" s="158"/>
      <c r="B188" s="125"/>
    </row>
    <row r="189" spans="1:2" ht="15" customHeight="1">
      <c r="A189" s="158"/>
      <c r="B189" s="125"/>
    </row>
    <row r="190" spans="1:2" ht="15" customHeight="1">
      <c r="A190" s="158"/>
      <c r="B190" s="125"/>
    </row>
    <row r="191" spans="1:2" ht="15" customHeight="1">
      <c r="A191" s="158"/>
      <c r="B191" s="125"/>
    </row>
    <row r="192" spans="1:2" ht="15" customHeight="1">
      <c r="A192" s="158"/>
      <c r="B192" s="125"/>
    </row>
    <row r="193" spans="1:2" ht="15" customHeight="1">
      <c r="A193" s="158"/>
      <c r="B193" s="125"/>
    </row>
    <row r="194" spans="1:2" ht="15" customHeight="1">
      <c r="A194" s="158"/>
      <c r="B194" s="125"/>
    </row>
    <row r="195" spans="1:2" ht="15" customHeight="1">
      <c r="A195" s="158"/>
      <c r="B195" s="125"/>
    </row>
    <row r="196" spans="1:2" ht="15" customHeight="1">
      <c r="A196" s="158"/>
      <c r="B196" s="125"/>
    </row>
    <row r="197" spans="1:2" ht="15" customHeight="1">
      <c r="A197" s="158"/>
      <c r="B197" s="125"/>
    </row>
    <row r="198" spans="1:2" ht="15" customHeight="1">
      <c r="A198" s="158"/>
      <c r="B198" s="125"/>
    </row>
    <row r="199" spans="1:2" ht="15" customHeight="1">
      <c r="A199" s="158"/>
      <c r="B199" s="125"/>
    </row>
    <row r="200" spans="1:2" ht="15" customHeight="1">
      <c r="A200" s="158"/>
      <c r="B200" s="125"/>
    </row>
    <row r="201" spans="1:2" ht="15" customHeight="1">
      <c r="A201" s="158"/>
      <c r="B201" s="125"/>
    </row>
    <row r="202" spans="1:2" ht="15" customHeight="1">
      <c r="A202" s="158"/>
      <c r="B202" s="125"/>
    </row>
    <row r="203" spans="1:2" ht="15" customHeight="1">
      <c r="A203" s="158"/>
      <c r="B203" s="125"/>
    </row>
    <row r="204" spans="1:2" ht="15" customHeight="1">
      <c r="A204" s="158"/>
      <c r="B204" s="125"/>
    </row>
    <row r="205" spans="1:2" ht="15" customHeight="1">
      <c r="A205" s="158"/>
      <c r="B205" s="125"/>
    </row>
    <row r="206" spans="1:2" ht="15" customHeight="1">
      <c r="A206" s="158"/>
      <c r="B206" s="125"/>
    </row>
    <row r="207" spans="1:2" ht="15" customHeight="1">
      <c r="A207" s="158"/>
      <c r="B207" s="125"/>
    </row>
    <row r="208" spans="1:2" ht="15" customHeight="1">
      <c r="A208" s="158"/>
      <c r="B208" s="125"/>
    </row>
    <row r="209" spans="1:2" ht="15" customHeight="1">
      <c r="A209" s="158"/>
      <c r="B209" s="125"/>
    </row>
    <row r="210" spans="1:2" ht="15" customHeight="1">
      <c r="A210" s="158"/>
      <c r="B210" s="125"/>
    </row>
    <row r="211" spans="1:2" ht="15" customHeight="1">
      <c r="A211" s="158"/>
      <c r="B211" s="125"/>
    </row>
    <row r="212" spans="1:2" ht="15" customHeight="1">
      <c r="A212" s="158"/>
      <c r="B212" s="125"/>
    </row>
    <row r="213" spans="1:2" ht="15" customHeight="1">
      <c r="A213" s="158"/>
      <c r="B213" s="125"/>
    </row>
    <row r="214" spans="1:2" ht="15" customHeight="1">
      <c r="A214" s="158"/>
      <c r="B214" s="125"/>
    </row>
    <row r="215" spans="1:2" ht="15" customHeight="1">
      <c r="A215" s="158"/>
      <c r="B215" s="125"/>
    </row>
    <row r="216" spans="1:2" ht="15" customHeight="1">
      <c r="A216" s="158"/>
      <c r="B216" s="125"/>
    </row>
    <row r="217" spans="1:2" ht="15" customHeight="1">
      <c r="A217" s="158"/>
      <c r="B217" s="125"/>
    </row>
    <row r="218" spans="1:2" ht="15" customHeight="1">
      <c r="A218" s="158"/>
      <c r="B218" s="125"/>
    </row>
    <row r="219" spans="1:2" ht="15" customHeight="1">
      <c r="A219" s="158"/>
      <c r="B219" s="125"/>
    </row>
    <row r="220" spans="1:2" ht="15" customHeight="1">
      <c r="A220" s="158"/>
      <c r="B220" s="125"/>
    </row>
    <row r="221" spans="1:2" ht="15" customHeight="1">
      <c r="A221" s="158"/>
      <c r="B221" s="125"/>
    </row>
    <row r="222" spans="1:2" ht="15" customHeight="1">
      <c r="A222" s="158"/>
      <c r="B222" s="125"/>
    </row>
    <row r="223" spans="1:2" ht="15" customHeight="1">
      <c r="A223" s="158"/>
      <c r="B223" s="125"/>
    </row>
    <row r="224" spans="1:2" ht="15" customHeight="1">
      <c r="A224" s="158"/>
      <c r="B224" s="125"/>
    </row>
    <row r="225" spans="1:2" ht="15" customHeight="1">
      <c r="A225" s="158"/>
      <c r="B225" s="125"/>
    </row>
    <row r="226" spans="1:2" ht="15" customHeight="1">
      <c r="A226" s="158"/>
      <c r="B226" s="125"/>
    </row>
    <row r="227" spans="1:2" ht="15" customHeight="1">
      <c r="A227" s="158"/>
      <c r="B227" s="125"/>
    </row>
    <row r="228" spans="1:2" ht="15" customHeight="1">
      <c r="A228" s="158"/>
      <c r="B228" s="125"/>
    </row>
    <row r="229" spans="1:2" ht="15" customHeight="1">
      <c r="A229" s="158"/>
      <c r="B229" s="125"/>
    </row>
    <row r="230" spans="1:2" ht="15" customHeight="1">
      <c r="A230" s="158"/>
      <c r="B230" s="125"/>
    </row>
    <row r="231" spans="1:2" ht="15" customHeight="1">
      <c r="A231" s="158"/>
      <c r="B231" s="125"/>
    </row>
    <row r="232" spans="1:2" ht="15" customHeight="1">
      <c r="A232" s="158"/>
      <c r="B232" s="125"/>
    </row>
    <row r="233" spans="1:2" ht="15" customHeight="1">
      <c r="A233" s="158"/>
      <c r="B233" s="125"/>
    </row>
    <row r="234" spans="1:2" ht="15" customHeight="1">
      <c r="A234" s="158"/>
      <c r="B234" s="125"/>
    </row>
    <row r="235" spans="1:2" ht="15" customHeight="1">
      <c r="A235" s="158"/>
      <c r="B235" s="125"/>
    </row>
    <row r="236" spans="1:2" ht="15" customHeight="1">
      <c r="A236" s="158"/>
      <c r="B236" s="125"/>
    </row>
    <row r="237" spans="1:2" ht="15" customHeight="1">
      <c r="A237" s="158"/>
      <c r="B237" s="125"/>
    </row>
    <row r="238" spans="1:2" ht="15" customHeight="1">
      <c r="A238" s="158"/>
      <c r="B238" s="125"/>
    </row>
    <row r="239" spans="1:2" ht="15" customHeight="1">
      <c r="A239" s="158"/>
      <c r="B239" s="125"/>
    </row>
    <row r="240" spans="1:2" ht="15" customHeight="1">
      <c r="A240" s="158"/>
      <c r="B240" s="125"/>
    </row>
    <row r="241" spans="1:2" ht="15" customHeight="1">
      <c r="A241" s="158"/>
      <c r="B241" s="125"/>
    </row>
    <row r="242" spans="1:2" ht="15" customHeight="1">
      <c r="A242" s="158"/>
      <c r="B242" s="125"/>
    </row>
    <row r="243" spans="1:2" ht="15" customHeight="1">
      <c r="A243" s="158"/>
      <c r="B243" s="125"/>
    </row>
    <row r="244" spans="1:2" ht="15" customHeight="1">
      <c r="A244" s="158"/>
      <c r="B244" s="125"/>
    </row>
    <row r="245" spans="1:2" ht="15" customHeight="1">
      <c r="A245" s="158"/>
      <c r="B245" s="125"/>
    </row>
    <row r="246" spans="1:2" ht="15" customHeight="1">
      <c r="A246" s="158"/>
      <c r="B246" s="125"/>
    </row>
    <row r="247" spans="1:2" ht="15" customHeight="1">
      <c r="A247" s="158"/>
      <c r="B247" s="125"/>
    </row>
    <row r="248" spans="1:2" ht="15" customHeight="1">
      <c r="A248" s="158"/>
      <c r="B248" s="125"/>
    </row>
    <row r="249" spans="1:2" ht="15" customHeight="1">
      <c r="A249" s="158"/>
      <c r="B249" s="125"/>
    </row>
    <row r="250" spans="1:2" ht="15" customHeight="1">
      <c r="A250" s="158"/>
      <c r="B250" s="125"/>
    </row>
    <row r="251" spans="1:2" ht="15" customHeight="1">
      <c r="A251" s="158"/>
      <c r="B251" s="125"/>
    </row>
    <row r="252" spans="1:2" ht="15" customHeight="1">
      <c r="A252" s="158"/>
      <c r="B252" s="125"/>
    </row>
    <row r="253" spans="1:2" ht="15" customHeight="1">
      <c r="A253" s="158"/>
      <c r="B253" s="125"/>
    </row>
    <row r="254" spans="1:2" ht="15" customHeight="1">
      <c r="A254" s="158"/>
      <c r="B254" s="125"/>
    </row>
    <row r="255" spans="1:2" ht="15" customHeight="1">
      <c r="A255" s="158"/>
      <c r="B255" s="125"/>
    </row>
    <row r="256" spans="1:2" ht="15" customHeight="1">
      <c r="A256" s="125"/>
      <c r="B256" s="125"/>
    </row>
    <row r="257" spans="1:2" ht="15" customHeight="1">
      <c r="A257" s="125"/>
      <c r="B257" s="125"/>
    </row>
    <row r="258" spans="1:2" ht="15" customHeight="1">
      <c r="A258" s="125"/>
      <c r="B258" s="125"/>
    </row>
    <row r="259" spans="1:2" ht="15" customHeight="1">
      <c r="A259" s="125"/>
      <c r="B259" s="125"/>
    </row>
    <row r="260" spans="1:2" ht="15" customHeight="1">
      <c r="A260" s="125"/>
      <c r="B260" s="125"/>
    </row>
    <row r="261" ht="15" customHeight="1">
      <c r="A261" s="159"/>
    </row>
    <row r="262" ht="15" customHeight="1">
      <c r="A262" s="159"/>
    </row>
    <row r="263" ht="15" customHeight="1">
      <c r="A263" s="159"/>
    </row>
    <row r="264" ht="15" customHeight="1">
      <c r="A264" s="159"/>
    </row>
    <row r="265" ht="15" customHeight="1">
      <c r="A265" s="159"/>
    </row>
    <row r="266" ht="15" customHeight="1">
      <c r="A266" s="159"/>
    </row>
    <row r="267" ht="15" customHeight="1">
      <c r="A267" s="159"/>
    </row>
    <row r="268" ht="15" customHeight="1">
      <c r="A268" s="159"/>
    </row>
    <row r="269" ht="15" customHeight="1">
      <c r="A269" s="159"/>
    </row>
    <row r="270" ht="15" customHeight="1">
      <c r="A270" s="159"/>
    </row>
    <row r="271" ht="15" customHeight="1">
      <c r="A271" s="159"/>
    </row>
    <row r="272" ht="15" customHeight="1">
      <c r="A272" s="159"/>
    </row>
    <row r="273" ht="15" customHeight="1">
      <c r="A273" s="159"/>
    </row>
    <row r="274" ht="15" customHeight="1">
      <c r="A274" s="159"/>
    </row>
    <row r="275" ht="15" customHeight="1">
      <c r="A275" s="159"/>
    </row>
    <row r="276" ht="15" customHeight="1">
      <c r="A276" s="159"/>
    </row>
    <row r="277" ht="15" customHeight="1">
      <c r="A277" s="159"/>
    </row>
    <row r="278" ht="15" customHeight="1">
      <c r="A278" s="159"/>
    </row>
    <row r="279" ht="15" customHeight="1">
      <c r="A279" s="159"/>
    </row>
    <row r="280" ht="15" customHeight="1">
      <c r="A280" s="159"/>
    </row>
    <row r="281" ht="15" customHeight="1">
      <c r="A281" s="159"/>
    </row>
    <row r="282" ht="15" customHeight="1">
      <c r="A282" s="159"/>
    </row>
    <row r="283" ht="15" customHeight="1">
      <c r="A283" s="159"/>
    </row>
    <row r="284" ht="15" customHeight="1">
      <c r="A284" s="159"/>
    </row>
    <row r="285" ht="15" customHeight="1">
      <c r="A285" s="159"/>
    </row>
    <row r="286" ht="15" customHeight="1">
      <c r="A286" s="159"/>
    </row>
    <row r="287" ht="15" customHeight="1">
      <c r="A287" s="159"/>
    </row>
    <row r="288" ht="15" customHeight="1">
      <c r="A288" s="159"/>
    </row>
    <row r="289" ht="15" customHeight="1">
      <c r="A289" s="159"/>
    </row>
    <row r="290" ht="15" customHeight="1">
      <c r="A290" s="159"/>
    </row>
    <row r="291" ht="15" customHeight="1">
      <c r="A291" s="159"/>
    </row>
    <row r="292" ht="15" customHeight="1">
      <c r="A292" s="159"/>
    </row>
    <row r="293" ht="15" customHeight="1">
      <c r="A293" s="159"/>
    </row>
    <row r="294" ht="15" customHeight="1">
      <c r="A294" s="159"/>
    </row>
    <row r="295" ht="15" customHeight="1">
      <c r="A295" s="159"/>
    </row>
    <row r="296" ht="15" customHeight="1">
      <c r="A296" s="159"/>
    </row>
    <row r="297" ht="15" customHeight="1">
      <c r="A297" s="159"/>
    </row>
    <row r="298" ht="15" customHeight="1">
      <c r="A298" s="159"/>
    </row>
    <row r="299" ht="15" customHeight="1">
      <c r="A299" s="159"/>
    </row>
    <row r="300" ht="15" customHeight="1">
      <c r="A300" s="159"/>
    </row>
    <row r="301" ht="15" customHeight="1">
      <c r="A301" s="159"/>
    </row>
    <row r="302" ht="15" customHeight="1">
      <c r="A302" s="159"/>
    </row>
    <row r="303" ht="15" customHeight="1">
      <c r="A303" s="159"/>
    </row>
    <row r="304" ht="15" customHeight="1">
      <c r="A304" s="159"/>
    </row>
    <row r="305" ht="15" customHeight="1">
      <c r="A305" s="159"/>
    </row>
    <row r="306" ht="15" customHeight="1">
      <c r="A306" s="159"/>
    </row>
    <row r="307" ht="15" customHeight="1">
      <c r="A307" s="159"/>
    </row>
    <row r="308" ht="15" customHeight="1">
      <c r="A308" s="159"/>
    </row>
    <row r="309" ht="15" customHeight="1">
      <c r="A309" s="159"/>
    </row>
    <row r="310" ht="15" customHeight="1">
      <c r="A310" s="159"/>
    </row>
    <row r="311" ht="15" customHeight="1">
      <c r="A311" s="159"/>
    </row>
    <row r="312" ht="15" customHeight="1">
      <c r="A312" s="159"/>
    </row>
    <row r="313" ht="15" customHeight="1">
      <c r="A313" s="159"/>
    </row>
    <row r="314" ht="15" customHeight="1">
      <c r="A314" s="159"/>
    </row>
    <row r="315" ht="15" customHeight="1">
      <c r="A315" s="159"/>
    </row>
    <row r="316" ht="15" customHeight="1">
      <c r="A316" s="159"/>
    </row>
    <row r="317" ht="15" customHeight="1">
      <c r="A317" s="159"/>
    </row>
    <row r="318" ht="15" customHeight="1">
      <c r="A318" s="159"/>
    </row>
    <row r="319" ht="15" customHeight="1">
      <c r="A319" s="159"/>
    </row>
    <row r="320" ht="15" customHeight="1">
      <c r="A320" s="159"/>
    </row>
    <row r="321" ht="15" customHeight="1">
      <c r="A321" s="159"/>
    </row>
    <row r="322" ht="15" customHeight="1">
      <c r="A322" s="159"/>
    </row>
    <row r="323" ht="15" customHeight="1">
      <c r="A323" s="159"/>
    </row>
    <row r="324" ht="15" customHeight="1">
      <c r="A324" s="159"/>
    </row>
    <row r="325" ht="15" customHeight="1">
      <c r="A325" s="159"/>
    </row>
    <row r="326" ht="15" customHeight="1">
      <c r="A326" s="159"/>
    </row>
    <row r="327" ht="15" customHeight="1">
      <c r="A327" s="159"/>
    </row>
    <row r="328" ht="15" customHeight="1">
      <c r="A328" s="159"/>
    </row>
    <row r="329" ht="15" customHeight="1">
      <c r="A329" s="159"/>
    </row>
    <row r="330" ht="15" customHeight="1">
      <c r="A330" s="159"/>
    </row>
    <row r="331" ht="15" customHeight="1">
      <c r="A331" s="159"/>
    </row>
    <row r="332" ht="15" customHeight="1">
      <c r="A332" s="159"/>
    </row>
    <row r="333" ht="15" customHeight="1">
      <c r="A333" s="159"/>
    </row>
    <row r="334" ht="15" customHeight="1">
      <c r="A334" s="159"/>
    </row>
    <row r="335" ht="15" customHeight="1">
      <c r="A335" s="159"/>
    </row>
  </sheetData>
  <mergeCells count="26">
    <mergeCell ref="D1:M1"/>
    <mergeCell ref="P1:Y1"/>
    <mergeCell ref="B23:C23"/>
    <mergeCell ref="N23:O23"/>
    <mergeCell ref="B44:C44"/>
    <mergeCell ref="N44:O44"/>
    <mergeCell ref="B65:C65"/>
    <mergeCell ref="N65:O65"/>
    <mergeCell ref="B86:C86"/>
    <mergeCell ref="N86:O86"/>
    <mergeCell ref="B107:C107"/>
    <mergeCell ref="N107:O107"/>
    <mergeCell ref="B128:C128"/>
    <mergeCell ref="N128:O128"/>
    <mergeCell ref="A1:A2"/>
    <mergeCell ref="A3:A23"/>
    <mergeCell ref="A24:A44"/>
    <mergeCell ref="A45:A65"/>
    <mergeCell ref="A66:A86"/>
    <mergeCell ref="A87:A107"/>
    <mergeCell ref="A108:A128"/>
    <mergeCell ref="A160:A255"/>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97"/>
  <sheetViews>
    <sheetView workbookViewId="0" topLeftCell="A1">
      <pane ySplit="2" topLeftCell="A3" activePane="bottomLeft" state="frozen"/>
      <selection pane="bottomLeft" activeCell="B196" sqref="B196"/>
    </sheetView>
  </sheetViews>
  <sheetFormatPr defaultColWidth="9.00390625" defaultRowHeight="15" customHeight="1"/>
  <cols>
    <col min="1" max="1" width="28.7109375" style="0" customWidth="1"/>
    <col min="2" max="2" width="7.57421875" style="0" customWidth="1"/>
    <col min="3" max="11" width="7.7109375" style="0" customWidth="1"/>
    <col min="12" max="13" width="14.7109375" style="0" customWidth="1"/>
  </cols>
  <sheetData>
    <row r="1" spans="1:13" ht="15" customHeight="1">
      <c r="A1" s="101" t="s">
        <v>1662</v>
      </c>
      <c r="B1" s="102"/>
      <c r="C1" s="102"/>
      <c r="D1" s="102"/>
      <c r="E1" s="102"/>
      <c r="F1" s="102"/>
      <c r="G1" s="102"/>
      <c r="H1" s="103"/>
      <c r="I1" s="29" t="s">
        <v>1663</v>
      </c>
      <c r="J1" s="49"/>
      <c r="K1" s="49"/>
      <c r="L1" s="122" t="str">
        <f>Results!F2</f>
        <v>Test Sample</v>
      </c>
      <c r="M1" s="23"/>
    </row>
    <row r="2" spans="1:13" s="66" customFormat="1" ht="15" customHeight="1">
      <c r="A2" s="104" t="s">
        <v>1664</v>
      </c>
      <c r="B2" s="105"/>
      <c r="C2" s="105" t="str">
        <f>'Gene Table'!C1</f>
        <v>QG063</v>
      </c>
      <c r="D2" s="106"/>
      <c r="E2" s="107"/>
      <c r="F2" s="108"/>
      <c r="G2" s="108"/>
      <c r="H2" s="109"/>
      <c r="I2" s="29" t="s">
        <v>1665</v>
      </c>
      <c r="J2" s="49"/>
      <c r="K2" s="49"/>
      <c r="L2" s="122" t="str">
        <f>Results!G2</f>
        <v>Control Sample</v>
      </c>
      <c r="M2" s="122"/>
    </row>
    <row r="3" spans="1:13" s="66" customFormat="1" ht="15" customHeight="1">
      <c r="A3" s="110"/>
      <c r="B3" s="111"/>
      <c r="C3" s="111"/>
      <c r="D3" s="111"/>
      <c r="E3" s="111"/>
      <c r="F3" s="111"/>
      <c r="G3" s="111"/>
      <c r="H3" s="111"/>
      <c r="I3" s="111"/>
      <c r="J3" s="111"/>
      <c r="K3" s="111"/>
      <c r="L3" s="111"/>
      <c r="M3" s="123"/>
    </row>
    <row r="4" spans="1:13" s="66" customFormat="1" ht="15" customHeight="1">
      <c r="A4" s="112" t="s">
        <v>1666</v>
      </c>
      <c r="B4" s="113"/>
      <c r="C4" s="114" t="s">
        <v>1667</v>
      </c>
      <c r="D4" s="115">
        <v>3</v>
      </c>
      <c r="E4" s="116"/>
      <c r="F4" s="117"/>
      <c r="G4" s="117"/>
      <c r="H4" s="117"/>
      <c r="I4" s="117"/>
      <c r="J4" s="117"/>
      <c r="K4" s="117"/>
      <c r="L4" s="117"/>
      <c r="M4" s="124"/>
    </row>
    <row r="5" spans="1:13" s="66" customFormat="1" ht="15" customHeight="1">
      <c r="A5" s="110"/>
      <c r="B5" s="111"/>
      <c r="C5" s="111"/>
      <c r="D5" s="111"/>
      <c r="E5" s="111"/>
      <c r="F5" s="111"/>
      <c r="G5" s="111"/>
      <c r="H5" s="111"/>
      <c r="I5" s="111"/>
      <c r="J5" s="111"/>
      <c r="K5" s="111"/>
      <c r="L5" s="111"/>
      <c r="M5" s="123"/>
    </row>
    <row r="6" spans="1:18" s="66" customFormat="1" ht="15" customHeight="1">
      <c r="A6" s="104" t="str">
        <f>'Gene Table'!A3</f>
        <v>Plate 1</v>
      </c>
      <c r="B6" s="102"/>
      <c r="C6" s="102"/>
      <c r="D6" s="102"/>
      <c r="E6" s="102"/>
      <c r="F6" s="102"/>
      <c r="G6" s="102"/>
      <c r="H6" s="102"/>
      <c r="I6" s="102"/>
      <c r="J6" s="102"/>
      <c r="K6" s="102"/>
      <c r="L6" s="102"/>
      <c r="M6" s="103"/>
      <c r="N6" s="125"/>
      <c r="O6" s="125"/>
      <c r="P6" s="125"/>
      <c r="Q6" s="125"/>
      <c r="R6" s="125"/>
    </row>
    <row r="7" spans="1:13" ht="15" customHeight="1">
      <c r="A7" s="118" t="s">
        <v>1668</v>
      </c>
      <c r="B7" s="102"/>
      <c r="C7" s="102"/>
      <c r="D7" s="102"/>
      <c r="E7" s="102"/>
      <c r="F7" s="102"/>
      <c r="G7" s="102"/>
      <c r="H7" s="102"/>
      <c r="I7" s="102"/>
      <c r="J7" s="102"/>
      <c r="K7" s="102"/>
      <c r="L7" s="102"/>
      <c r="M7" s="103"/>
    </row>
    <row r="8" spans="1:13" ht="15" customHeight="1">
      <c r="A8" s="68" t="str">
        <f>L1</f>
        <v>Test Sample</v>
      </c>
      <c r="B8" s="68"/>
      <c r="C8" s="68"/>
      <c r="D8" s="68"/>
      <c r="E8" s="68"/>
      <c r="F8" s="68"/>
      <c r="G8" s="68"/>
      <c r="H8" s="68"/>
      <c r="I8" s="68"/>
      <c r="J8" s="68"/>
      <c r="K8" s="68"/>
      <c r="L8" s="68"/>
      <c r="M8" s="68"/>
    </row>
    <row r="9" spans="1:13" ht="15" customHeight="1">
      <c r="A9" s="68" t="s">
        <v>1639</v>
      </c>
      <c r="B9" s="68" t="s">
        <v>1644</v>
      </c>
      <c r="C9" s="68" t="s">
        <v>1645</v>
      </c>
      <c r="D9" s="68" t="s">
        <v>1646</v>
      </c>
      <c r="E9" s="68" t="s">
        <v>1647</v>
      </c>
      <c r="F9" s="68" t="s">
        <v>1648</v>
      </c>
      <c r="G9" s="68" t="s">
        <v>1649</v>
      </c>
      <c r="H9" s="68" t="s">
        <v>1650</v>
      </c>
      <c r="I9" s="68" t="s">
        <v>1651</v>
      </c>
      <c r="J9" s="68" t="s">
        <v>1652</v>
      </c>
      <c r="K9" s="68" t="s">
        <v>1653</v>
      </c>
      <c r="L9" s="80" t="s">
        <v>1669</v>
      </c>
      <c r="M9" s="126" t="s">
        <v>1670</v>
      </c>
    </row>
    <row r="10" spans="1:13" ht="15" customHeight="1">
      <c r="A10" s="68" t="s">
        <v>1671</v>
      </c>
      <c r="B10" s="119" t="str">
        <f>IF(ISERROR(AVERAGE(Calculations!D98:D99)),"",AVERAGE(Calculations!D98:D99))</f>
        <v/>
      </c>
      <c r="C10" s="119" t="str">
        <f>IF(ISERROR(AVERAGE(Calculations!E98:E99)),"",AVERAGE(Calculations!E98:E99))</f>
        <v/>
      </c>
      <c r="D10" s="119" t="str">
        <f>IF(ISERROR(AVERAGE(Calculations!F98:F99)),"",AVERAGE(Calculations!F98:F99))</f>
        <v/>
      </c>
      <c r="E10" s="119" t="str">
        <f>IF(ISERROR(AVERAGE(Calculations!G98:G99)),"",AVERAGE(Calculations!G98:G99))</f>
        <v/>
      </c>
      <c r="F10" s="119" t="str">
        <f>IF(ISERROR(AVERAGE(Calculations!H98:H99)),"",AVERAGE(Calculations!H98:H99))</f>
        <v/>
      </c>
      <c r="G10" s="119" t="str">
        <f>IF(ISERROR(AVERAGE(Calculations!I98:I99)),"",AVERAGE(Calculations!I98:I99))</f>
        <v/>
      </c>
      <c r="H10" s="119" t="str">
        <f>IF(ISERROR(AVERAGE(Calculations!J98:J99)),"",AVERAGE(Calculations!J98:J99))</f>
        <v/>
      </c>
      <c r="I10" s="119" t="str">
        <f>IF(ISERROR(AVERAGE(Calculations!K98:K99)),"",AVERAGE(Calculations!K98:K99))</f>
        <v/>
      </c>
      <c r="J10" s="119" t="str">
        <f>IF(ISERROR(AVERAGE(Calculations!L98:L99)),"",AVERAGE(Calculations!L98:L99))</f>
        <v/>
      </c>
      <c r="K10" s="119" t="str">
        <f>IF(ISERROR(AVERAGE(Calculations!M98:M99)),"",AVERAGE(Calculations!M98:M99))</f>
        <v/>
      </c>
      <c r="L10" s="127" t="e">
        <f aca="true" t="shared" si="0" ref="L10:L13">AVERAGE(B10:K10)</f>
        <v>#DIV/0!</v>
      </c>
      <c r="M10" s="127" t="e">
        <f>STDEV(B10:K10)</f>
        <v>#DIV/0!</v>
      </c>
    </row>
    <row r="11" spans="1:13" ht="15" customHeight="1">
      <c r="A11" s="80" t="s">
        <v>1672</v>
      </c>
      <c r="B11" s="119" t="str">
        <f>IF(ISERROR(STDEV(Calculations!D98:D99)),"",STDEV(Calculations!D98:D99))</f>
        <v/>
      </c>
      <c r="C11" s="119" t="str">
        <f>IF(ISERROR(STDEV(Calculations!E98:E99)),"",STDEV(Calculations!E98:E99))</f>
        <v/>
      </c>
      <c r="D11" s="119" t="str">
        <f>IF(ISERROR(STDEV(Calculations!F98:F99)),"",STDEV(Calculations!F98:F99))</f>
        <v/>
      </c>
      <c r="E11" s="119" t="str">
        <f>IF(ISERROR(STDEV(Calculations!G98:G99)),"",STDEV(Calculations!G98:G99))</f>
        <v/>
      </c>
      <c r="F11" s="119" t="str">
        <f>IF(ISERROR(STDEV(Calculations!H98:H99)),"",STDEV(Calculations!H98:H99))</f>
        <v/>
      </c>
      <c r="G11" s="119" t="str">
        <f>IF(ISERROR(STDEV(Calculations!I98:I99)),"",STDEV(Calculations!I98:I99))</f>
        <v/>
      </c>
      <c r="H11" s="119" t="str">
        <f>IF(ISERROR(STDEV(Calculations!J98:J99)),"",STDEV(Calculations!J98:J99))</f>
        <v/>
      </c>
      <c r="I11" s="119" t="str">
        <f>IF(ISERROR(STDEV(Calculations!K98:K99)),"",STDEV(Calculations!K98:K99))</f>
        <v/>
      </c>
      <c r="J11" s="119" t="str">
        <f>IF(ISERROR(STDEV(Calculations!L98:L99)),"",STDEV(Calculations!L98:L99))</f>
        <v/>
      </c>
      <c r="K11" s="119" t="str">
        <f>IF(ISERROR(STDEV(Calculations!M98:M99)),"",STDEV(Calculations!M98:M99))</f>
        <v/>
      </c>
      <c r="L11" s="127" t="e">
        <f t="shared" si="0"/>
        <v>#DIV/0!</v>
      </c>
      <c r="M11" s="127" t="s">
        <v>1673</v>
      </c>
    </row>
    <row r="12" spans="1:13" ht="15" customHeight="1">
      <c r="A12" s="68" t="s">
        <v>1674</v>
      </c>
      <c r="B12" s="119" t="str">
        <f>IF(ISERROR(AVERAGE(Calculations!D96:D97)),"",AVERAGE(Calculations!D96:D97))</f>
        <v/>
      </c>
      <c r="C12" s="119" t="str">
        <f>IF(ISERROR(AVERAGE(Calculations!E96:E97)),"",AVERAGE(Calculations!E96:E97))</f>
        <v/>
      </c>
      <c r="D12" s="119" t="str">
        <f>IF(ISERROR(AVERAGE(Calculations!F96:F97)),"",AVERAGE(Calculations!F96:F97))</f>
        <v/>
      </c>
      <c r="E12" s="119" t="str">
        <f>IF(ISERROR(AVERAGE(Calculations!G96:G97)),"",AVERAGE(Calculations!G96:G97))</f>
        <v/>
      </c>
      <c r="F12" s="119" t="str">
        <f>IF(ISERROR(AVERAGE(Calculations!H96:H97)),"",AVERAGE(Calculations!H96:H97))</f>
        <v/>
      </c>
      <c r="G12" s="119" t="str">
        <f>IF(ISERROR(AVERAGE(Calculations!I96:I97)),"",AVERAGE(Calculations!I96:I97))</f>
        <v/>
      </c>
      <c r="H12" s="119" t="str">
        <f>IF(ISERROR(AVERAGE(Calculations!J96:J97)),"",AVERAGE(Calculations!J96:J97))</f>
        <v/>
      </c>
      <c r="I12" s="119" t="str">
        <f>IF(ISERROR(AVERAGE(Calculations!K96:K97)),"",AVERAGE(Calculations!K96:K97))</f>
        <v/>
      </c>
      <c r="J12" s="119" t="str">
        <f>IF(ISERROR(AVERAGE(Calculations!L96:L97)),"",AVERAGE(Calculations!L96:L97))</f>
        <v/>
      </c>
      <c r="K12" s="119" t="str">
        <f>IF(ISERROR(AVERAGE(Calculations!M96:M97)),"",AVERAGE(Calculations!M96:M97))</f>
        <v/>
      </c>
      <c r="L12" s="127" t="e">
        <f t="shared" si="0"/>
        <v>#DIV/0!</v>
      </c>
      <c r="M12" s="127" t="e">
        <f>STDEV(B12:K12)</f>
        <v>#DIV/0!</v>
      </c>
    </row>
    <row r="13" spans="1:13" ht="15" customHeight="1">
      <c r="A13" s="80" t="s">
        <v>1675</v>
      </c>
      <c r="B13" s="119" t="str">
        <f>IF(ISERROR(STDEV(Calculations!D96:D97)),"",STDEV(Calculations!D96:D97))</f>
        <v/>
      </c>
      <c r="C13" s="119" t="str">
        <f>IF(ISERROR(STDEV(Calculations!E96:E97)),"",STDEV(Calculations!E96:E97))</f>
        <v/>
      </c>
      <c r="D13" s="119" t="str">
        <f>IF(ISERROR(STDEV(Calculations!F96:F97)),"",STDEV(Calculations!F96:F97))</f>
        <v/>
      </c>
      <c r="E13" s="119" t="str">
        <f>IF(ISERROR(STDEV(Calculations!G96:G97)),"",STDEV(Calculations!G96:G97))</f>
        <v/>
      </c>
      <c r="F13" s="119" t="str">
        <f>IF(ISERROR(STDEV(Calculations!H96:H97)),"",STDEV(Calculations!H96:H97))</f>
        <v/>
      </c>
      <c r="G13" s="119" t="str">
        <f>IF(ISERROR(STDEV(Calculations!I96:I97)),"",STDEV(Calculations!I96:I97))</f>
        <v/>
      </c>
      <c r="H13" s="119" t="str">
        <f>IF(ISERROR(STDEV(Calculations!J96:J97)),"",STDEV(Calculations!J96:J97))</f>
        <v/>
      </c>
      <c r="I13" s="119" t="str">
        <f>IF(ISERROR(STDEV(Calculations!K96:K97)),"",STDEV(Calculations!K96:K97))</f>
        <v/>
      </c>
      <c r="J13" s="119" t="str">
        <f>IF(ISERROR(STDEV(Calculations!L96:L97)),"",STDEV(Calculations!L96:L97))</f>
        <v/>
      </c>
      <c r="K13" s="119" t="str">
        <f>IF(ISERROR(STDEV(Calculations!M96:M97)),"",STDEV(Calculations!M96:M97))</f>
        <v/>
      </c>
      <c r="L13" s="127" t="e">
        <f t="shared" si="0"/>
        <v>#DIV/0!</v>
      </c>
      <c r="M13" s="127" t="s">
        <v>1673</v>
      </c>
    </row>
    <row r="14" spans="1:13" ht="15" customHeight="1">
      <c r="A14" s="63" t="str">
        <f>L2</f>
        <v>Control Sample</v>
      </c>
      <c r="B14" s="64"/>
      <c r="C14" s="64"/>
      <c r="D14" s="64"/>
      <c r="E14" s="64"/>
      <c r="F14" s="64"/>
      <c r="G14" s="64"/>
      <c r="H14" s="64"/>
      <c r="I14" s="64"/>
      <c r="J14" s="64"/>
      <c r="K14" s="64"/>
      <c r="L14" s="64"/>
      <c r="M14" s="65"/>
    </row>
    <row r="15" spans="1:13" ht="15" customHeight="1">
      <c r="A15" s="68" t="s">
        <v>1639</v>
      </c>
      <c r="B15" s="68" t="s">
        <v>1644</v>
      </c>
      <c r="C15" s="68" t="s">
        <v>1645</v>
      </c>
      <c r="D15" s="68" t="s">
        <v>1646</v>
      </c>
      <c r="E15" s="68" t="s">
        <v>1647</v>
      </c>
      <c r="F15" s="68" t="s">
        <v>1648</v>
      </c>
      <c r="G15" s="68" t="s">
        <v>1649</v>
      </c>
      <c r="H15" s="68" t="s">
        <v>1650</v>
      </c>
      <c r="I15" s="68" t="s">
        <v>1651</v>
      </c>
      <c r="J15" s="68" t="s">
        <v>1652</v>
      </c>
      <c r="K15" s="68" t="s">
        <v>1653</v>
      </c>
      <c r="L15" s="80" t="s">
        <v>1669</v>
      </c>
      <c r="M15" s="126" t="s">
        <v>1670</v>
      </c>
    </row>
    <row r="16" spans="1:13" ht="15" customHeight="1">
      <c r="A16" s="68" t="s">
        <v>1671</v>
      </c>
      <c r="B16" s="119" t="str">
        <f>IF(ISERROR(AVERAGE(Calculations!P98:P99)),"",AVERAGE(Calculations!P98:P99))</f>
        <v/>
      </c>
      <c r="C16" s="119" t="str">
        <f>IF(ISERROR(AVERAGE(Calculations!Q98:Q99)),"",AVERAGE(Calculations!Q98:Q99))</f>
        <v/>
      </c>
      <c r="D16" s="119" t="str">
        <f>IF(ISERROR(AVERAGE(Calculations!R98:R99)),"",AVERAGE(Calculations!R98:R99))</f>
        <v/>
      </c>
      <c r="E16" s="119" t="str">
        <f>IF(ISERROR(AVERAGE(Calculations!S98:S99)),"",AVERAGE(Calculations!S98:S99))</f>
        <v/>
      </c>
      <c r="F16" s="119" t="str">
        <f>IF(ISERROR(AVERAGE(Calculations!T98:T99)),"",AVERAGE(Calculations!T98:T99))</f>
        <v/>
      </c>
      <c r="G16" s="119" t="str">
        <f>IF(ISERROR(AVERAGE(Calculations!U98:U99)),"",AVERAGE(Calculations!U98:U99))</f>
        <v/>
      </c>
      <c r="H16" s="119" t="str">
        <f>IF(ISERROR(AVERAGE(Calculations!V98:V99)),"",AVERAGE(Calculations!V98:V99))</f>
        <v/>
      </c>
      <c r="I16" s="119" t="str">
        <f>IF(ISERROR(AVERAGE(Calculations!W98:W99)),"",AVERAGE(Calculations!W98:W99))</f>
        <v/>
      </c>
      <c r="J16" s="119" t="str">
        <f>IF(ISERROR(AVERAGE(Calculations!X98:X99)),"",AVERAGE(Calculations!X98:X99))</f>
        <v/>
      </c>
      <c r="K16" s="119" t="str">
        <f>IF(ISERROR(AVERAGE(Calculations!Y98:Y99)),"",AVERAGE(Calculations!Y98:Y99))</f>
        <v/>
      </c>
      <c r="L16" s="127" t="e">
        <f aca="true" t="shared" si="1" ref="L16:L19">AVERAGE(B16:K16)</f>
        <v>#DIV/0!</v>
      </c>
      <c r="M16" s="127" t="e">
        <f>STDEV(B16:K16)</f>
        <v>#DIV/0!</v>
      </c>
    </row>
    <row r="17" spans="1:13" ht="15" customHeight="1">
      <c r="A17" s="80" t="s">
        <v>1672</v>
      </c>
      <c r="B17" s="119" t="str">
        <f>IF(ISERROR(STDEV(Calculations!P98:P99)),"",STDEV(Calculations!P98:P99))</f>
        <v/>
      </c>
      <c r="C17" s="119" t="str">
        <f>IF(ISERROR(STDEV(Calculations!Q98:Q99)),"",STDEV(Calculations!Q98:Q99))</f>
        <v/>
      </c>
      <c r="D17" s="119" t="str">
        <f>IF(ISERROR(STDEV(Calculations!R98:R99)),"",STDEV(Calculations!R98:R99))</f>
        <v/>
      </c>
      <c r="E17" s="119" t="str">
        <f>IF(ISERROR(STDEV(Calculations!S98:S99)),"",STDEV(Calculations!S98:S99))</f>
        <v/>
      </c>
      <c r="F17" s="119" t="str">
        <f>IF(ISERROR(STDEV(Calculations!T98:T99)),"",STDEV(Calculations!T98:T99))</f>
        <v/>
      </c>
      <c r="G17" s="119" t="str">
        <f>IF(ISERROR(STDEV(Calculations!U98:U99)),"",STDEV(Calculations!U98:U99))</f>
        <v/>
      </c>
      <c r="H17" s="119" t="str">
        <f>IF(ISERROR(STDEV(Calculations!V98:V99)),"",STDEV(Calculations!V98:V99))</f>
        <v/>
      </c>
      <c r="I17" s="119" t="str">
        <f>IF(ISERROR(STDEV(Calculations!W98:W99)),"",STDEV(Calculations!W98:W99))</f>
        <v/>
      </c>
      <c r="J17" s="119" t="str">
        <f>IF(ISERROR(STDEV(Calculations!X98:X99)),"",STDEV(Calculations!X98:X99))</f>
        <v/>
      </c>
      <c r="K17" s="119" t="str">
        <f>IF(ISERROR(STDEV(Calculations!Y98:Y99)),"",STDEV(Calculations!Y98:Y99))</f>
        <v/>
      </c>
      <c r="L17" s="127" t="e">
        <f t="shared" si="1"/>
        <v>#DIV/0!</v>
      </c>
      <c r="M17" s="127" t="s">
        <v>1673</v>
      </c>
    </row>
    <row r="18" spans="1:13" ht="15" customHeight="1">
      <c r="A18" s="68" t="s">
        <v>1674</v>
      </c>
      <c r="B18" s="119" t="str">
        <f>IF(ISERROR(AVERAGE(Calculations!P96:P97)),"",AVERAGE(Calculations!P96:P97))</f>
        <v/>
      </c>
      <c r="C18" s="119" t="str">
        <f>IF(ISERROR(AVERAGE(Calculations!Q96:Q97)),"",AVERAGE(Calculations!Q96:Q97))</f>
        <v/>
      </c>
      <c r="D18" s="119" t="str">
        <f>IF(ISERROR(AVERAGE(Calculations!R96:R97)),"",AVERAGE(Calculations!R96:R97))</f>
        <v/>
      </c>
      <c r="E18" s="119" t="str">
        <f>IF(ISERROR(AVERAGE(Calculations!S96:S97)),"",AVERAGE(Calculations!S96:S97))</f>
        <v/>
      </c>
      <c r="F18" s="119" t="str">
        <f>IF(ISERROR(AVERAGE(Calculations!T96:T97)),"",AVERAGE(Calculations!T96:T97))</f>
        <v/>
      </c>
      <c r="G18" s="119" t="str">
        <f>IF(ISERROR(AVERAGE(Calculations!U96:U97)),"",AVERAGE(Calculations!U96:U97))</f>
        <v/>
      </c>
      <c r="H18" s="119" t="str">
        <f>IF(ISERROR(AVERAGE(Calculations!V96:V97)),"",AVERAGE(Calculations!V96:V97))</f>
        <v/>
      </c>
      <c r="I18" s="119" t="str">
        <f>IF(ISERROR(AVERAGE(Calculations!W96:W97)),"",AVERAGE(Calculations!W96:W97))</f>
        <v/>
      </c>
      <c r="J18" s="119" t="str">
        <f>IF(ISERROR(AVERAGE(Calculations!X96:X97)),"",AVERAGE(Calculations!X96:X97))</f>
        <v/>
      </c>
      <c r="K18" s="119" t="str">
        <f>IF(ISERROR(AVERAGE(Calculations!Y96:Y97)),"",AVERAGE(Calculations!Y96:Y97))</f>
        <v/>
      </c>
      <c r="L18" s="127" t="e">
        <f t="shared" si="1"/>
        <v>#DIV/0!</v>
      </c>
      <c r="M18" s="127" t="e">
        <f>STDEV(B18:K18)</f>
        <v>#DIV/0!</v>
      </c>
    </row>
    <row r="19" spans="1:13" ht="15" customHeight="1">
      <c r="A19" s="80" t="s">
        <v>1675</v>
      </c>
      <c r="B19" s="119" t="str">
        <f>IF(ISERROR(STDEV(Calculations!P96:P97)),"",STDEV(Calculations!P96:P97))</f>
        <v/>
      </c>
      <c r="C19" s="119" t="str">
        <f>IF(ISERROR(STDEV(Calculations!Q96:Q97)),"",STDEV(Calculations!Q96:Q97))</f>
        <v/>
      </c>
      <c r="D19" s="119" t="str">
        <f>IF(ISERROR(STDEV(Calculations!R96:R97)),"",STDEV(Calculations!R96:R97))</f>
        <v/>
      </c>
      <c r="E19" s="119" t="str">
        <f>IF(ISERROR(STDEV(Calculations!S96:S97)),"",STDEV(Calculations!S96:S97))</f>
        <v/>
      </c>
      <c r="F19" s="119" t="str">
        <f>IF(ISERROR(STDEV(Calculations!T96:T97)),"",STDEV(Calculations!T96:T97))</f>
        <v/>
      </c>
      <c r="G19" s="119" t="str">
        <f>IF(ISERROR(STDEV(Calculations!U96:U97)),"",STDEV(Calculations!U96:U97))</f>
        <v/>
      </c>
      <c r="H19" s="119" t="str">
        <f>IF(ISERROR(STDEV(Calculations!V96:V97)),"",STDEV(Calculations!V96:V97))</f>
        <v/>
      </c>
      <c r="I19" s="119" t="str">
        <f>IF(ISERROR(STDEV(Calculations!W96:W97)),"",STDEV(Calculations!W96:W97))</f>
        <v/>
      </c>
      <c r="J19" s="119" t="str">
        <f>IF(ISERROR(STDEV(Calculations!X96:X97)),"",STDEV(Calculations!X96:X97))</f>
        <v/>
      </c>
      <c r="K19" s="119" t="str">
        <f>IF(ISERROR(STDEV(Calculations!Y96:Y97)),"",STDEV(Calculations!Y96:Y97))</f>
        <v/>
      </c>
      <c r="L19" s="127" t="e">
        <f t="shared" si="1"/>
        <v>#DIV/0!</v>
      </c>
      <c r="M19" s="127" t="s">
        <v>1673</v>
      </c>
    </row>
    <row r="20" spans="1:11" ht="15" customHeight="1">
      <c r="A20" s="118" t="s">
        <v>1676</v>
      </c>
      <c r="B20" s="102"/>
      <c r="C20" s="102"/>
      <c r="D20" s="102"/>
      <c r="E20" s="102"/>
      <c r="F20" s="102"/>
      <c r="G20" s="102"/>
      <c r="H20" s="102"/>
      <c r="I20" s="102"/>
      <c r="J20" s="102"/>
      <c r="K20" s="103"/>
    </row>
    <row r="21" spans="1:13" ht="15" customHeight="1">
      <c r="A21" s="68" t="str">
        <f>L1</f>
        <v>Test Sample</v>
      </c>
      <c r="B21" s="68"/>
      <c r="C21" s="68"/>
      <c r="D21" s="68"/>
      <c r="E21" s="68"/>
      <c r="F21" s="68"/>
      <c r="G21" s="68"/>
      <c r="H21" s="68"/>
      <c r="I21" s="68"/>
      <c r="J21" s="68"/>
      <c r="K21" s="68"/>
      <c r="L21" s="128"/>
      <c r="M21" s="128"/>
    </row>
    <row r="22" spans="1:13" ht="15" customHeight="1">
      <c r="A22" s="68" t="s">
        <v>1639</v>
      </c>
      <c r="B22" s="68" t="s">
        <v>1644</v>
      </c>
      <c r="C22" s="68" t="s">
        <v>1645</v>
      </c>
      <c r="D22" s="68" t="s">
        <v>1646</v>
      </c>
      <c r="E22" s="68" t="s">
        <v>1647</v>
      </c>
      <c r="F22" s="68" t="s">
        <v>1648</v>
      </c>
      <c r="G22" s="68" t="s">
        <v>1649</v>
      </c>
      <c r="H22" s="68" t="s">
        <v>1650</v>
      </c>
      <c r="I22" s="68" t="s">
        <v>1651</v>
      </c>
      <c r="J22" s="68" t="s">
        <v>1652</v>
      </c>
      <c r="K22" s="68" t="s">
        <v>1653</v>
      </c>
      <c r="L22" s="128"/>
      <c r="M22" s="128"/>
    </row>
    <row r="23" spans="1:13" ht="15" customHeight="1">
      <c r="A23" s="68" t="s">
        <v>1677</v>
      </c>
      <c r="B23" s="119" t="str">
        <f>IF(ISERR(B12-B10),"",B12-B10)</f>
        <v/>
      </c>
      <c r="C23" s="119" t="str">
        <f aca="true" t="shared" si="2" ref="C23:K23">IF(ISERR(C12-C10),"",C12-C10)</f>
        <v/>
      </c>
      <c r="D23" s="119" t="str">
        <f t="shared" si="2"/>
        <v/>
      </c>
      <c r="E23" s="119" t="str">
        <f t="shared" si="2"/>
        <v/>
      </c>
      <c r="F23" s="119" t="str">
        <f t="shared" si="2"/>
        <v/>
      </c>
      <c r="G23" s="119" t="str">
        <f t="shared" si="2"/>
        <v/>
      </c>
      <c r="H23" s="119" t="str">
        <f t="shared" si="2"/>
        <v/>
      </c>
      <c r="I23" s="119" t="str">
        <f t="shared" si="2"/>
        <v/>
      </c>
      <c r="J23" s="119" t="str">
        <f t="shared" si="2"/>
        <v/>
      </c>
      <c r="K23" s="119" t="str">
        <f t="shared" si="2"/>
        <v/>
      </c>
      <c r="L23" s="129"/>
      <c r="M23" s="130"/>
    </row>
    <row r="24" spans="1:13" ht="15" customHeight="1">
      <c r="A24" s="80" t="s">
        <v>1678</v>
      </c>
      <c r="B24" s="120" t="str">
        <f>IF(B23="","",IF(B23&lt;$D$4,"Pass","FAIL"))</f>
        <v/>
      </c>
      <c r="C24" s="120" t="str">
        <f aca="true" t="shared" si="3" ref="C24:K24">IF(C23="","",IF(C23&lt;$D$4,"Pass","FAIL"))</f>
        <v/>
      </c>
      <c r="D24" s="120" t="str">
        <f t="shared" si="3"/>
        <v/>
      </c>
      <c r="E24" s="120" t="str">
        <f t="shared" si="3"/>
        <v/>
      </c>
      <c r="F24" s="120" t="str">
        <f t="shared" si="3"/>
        <v/>
      </c>
      <c r="G24" s="120" t="str">
        <f t="shared" si="3"/>
        <v/>
      </c>
      <c r="H24" s="120" t="str">
        <f t="shared" si="3"/>
        <v/>
      </c>
      <c r="I24" s="120" t="str">
        <f t="shared" si="3"/>
        <v/>
      </c>
      <c r="J24" s="120" t="str">
        <f t="shared" si="3"/>
        <v/>
      </c>
      <c r="K24" s="120" t="str">
        <f t="shared" si="3"/>
        <v/>
      </c>
      <c r="L24" s="131"/>
      <c r="M24" s="131"/>
    </row>
    <row r="25" spans="1:11" ht="15" customHeight="1">
      <c r="A25" s="68" t="str">
        <f>L2</f>
        <v>Control Sample</v>
      </c>
      <c r="B25" s="68"/>
      <c r="C25" s="68"/>
      <c r="D25" s="68"/>
      <c r="E25" s="68"/>
      <c r="F25" s="68"/>
      <c r="G25" s="68"/>
      <c r="H25" s="68"/>
      <c r="I25" s="68"/>
      <c r="J25" s="68"/>
      <c r="K25" s="68"/>
    </row>
    <row r="26" spans="1:11" ht="15" customHeight="1">
      <c r="A26" s="68" t="s">
        <v>1639</v>
      </c>
      <c r="B26" s="68" t="s">
        <v>1644</v>
      </c>
      <c r="C26" s="68" t="s">
        <v>1645</v>
      </c>
      <c r="D26" s="68" t="s">
        <v>1646</v>
      </c>
      <c r="E26" s="68" t="s">
        <v>1647</v>
      </c>
      <c r="F26" s="68" t="s">
        <v>1648</v>
      </c>
      <c r="G26" s="68" t="s">
        <v>1649</v>
      </c>
      <c r="H26" s="68" t="s">
        <v>1650</v>
      </c>
      <c r="I26" s="68" t="s">
        <v>1651</v>
      </c>
      <c r="J26" s="68" t="s">
        <v>1652</v>
      </c>
      <c r="K26" s="68" t="s">
        <v>1653</v>
      </c>
    </row>
    <row r="27" spans="1:11" ht="15" customHeight="1">
      <c r="A27" s="68" t="s">
        <v>1677</v>
      </c>
      <c r="B27" s="119" t="str">
        <f>IF(ISERR(B18-B16),"",B18-B16)</f>
        <v/>
      </c>
      <c r="C27" s="119" t="str">
        <f aca="true" t="shared" si="4" ref="C27:K27">IF(ISERR(C18-C16),"",C18-C16)</f>
        <v/>
      </c>
      <c r="D27" s="119" t="str">
        <f t="shared" si="4"/>
        <v/>
      </c>
      <c r="E27" s="119" t="str">
        <f t="shared" si="4"/>
        <v/>
      </c>
      <c r="F27" s="119" t="str">
        <f t="shared" si="4"/>
        <v/>
      </c>
      <c r="G27" s="119" t="str">
        <f t="shared" si="4"/>
        <v/>
      </c>
      <c r="H27" s="119" t="str">
        <f t="shared" si="4"/>
        <v/>
      </c>
      <c r="I27" s="119" t="str">
        <f t="shared" si="4"/>
        <v/>
      </c>
      <c r="J27" s="119" t="str">
        <f t="shared" si="4"/>
        <v/>
      </c>
      <c r="K27" s="119" t="str">
        <f t="shared" si="4"/>
        <v/>
      </c>
    </row>
    <row r="28" spans="1:11" ht="15" customHeight="1">
      <c r="A28" s="80" t="s">
        <v>1678</v>
      </c>
      <c r="B28" s="120" t="str">
        <f>IF(B27="","",IF(B27&lt;$D$4,"Pass","FAIL"))</f>
        <v/>
      </c>
      <c r="C28" s="120" t="str">
        <f aca="true" t="shared" si="5" ref="C28:K28">IF(C27="","",IF(C27&lt;$D$4,"Pass","FAIL"))</f>
        <v/>
      </c>
      <c r="D28" s="120" t="str">
        <f t="shared" si="5"/>
        <v/>
      </c>
      <c r="E28" s="120" t="str">
        <f t="shared" si="5"/>
        <v/>
      </c>
      <c r="F28" s="120" t="str">
        <f t="shared" si="5"/>
        <v/>
      </c>
      <c r="G28" s="120" t="str">
        <f t="shared" si="5"/>
        <v/>
      </c>
      <c r="H28" s="120" t="str">
        <f t="shared" si="5"/>
        <v/>
      </c>
      <c r="I28" s="120" t="str">
        <f t="shared" si="5"/>
        <v/>
      </c>
      <c r="J28" s="120" t="str">
        <f t="shared" si="5"/>
        <v/>
      </c>
      <c r="K28" s="120" t="str">
        <f t="shared" si="5"/>
        <v/>
      </c>
    </row>
    <row r="29" spans="1:18" s="66" customFormat="1" ht="15" customHeight="1">
      <c r="A29" s="118" t="s">
        <v>1679</v>
      </c>
      <c r="B29" s="102"/>
      <c r="C29" s="102"/>
      <c r="D29" s="102"/>
      <c r="E29" s="102"/>
      <c r="F29" s="102"/>
      <c r="G29" s="102"/>
      <c r="H29" s="102"/>
      <c r="I29" s="102"/>
      <c r="J29" s="102"/>
      <c r="K29" s="103"/>
      <c r="L29"/>
      <c r="M29"/>
      <c r="N29" s="125"/>
      <c r="O29" s="125"/>
      <c r="P29" s="125"/>
      <c r="Q29" s="125"/>
      <c r="R29" s="125"/>
    </row>
    <row r="30" spans="1:11" ht="15" customHeight="1">
      <c r="A30" s="68" t="str">
        <f>$L$1</f>
        <v>Test Sample</v>
      </c>
      <c r="B30" s="68"/>
      <c r="C30" s="68"/>
      <c r="D30" s="68"/>
      <c r="E30" s="68"/>
      <c r="F30" s="68"/>
      <c r="G30" s="68"/>
      <c r="H30" s="68"/>
      <c r="I30" s="68"/>
      <c r="J30" s="68"/>
      <c r="K30" s="68"/>
    </row>
    <row r="31" spans="1:11" ht="15" customHeight="1">
      <c r="A31" s="68" t="s">
        <v>1639</v>
      </c>
      <c r="B31" s="68" t="s">
        <v>1644</v>
      </c>
      <c r="C31" s="68" t="s">
        <v>1645</v>
      </c>
      <c r="D31" s="68" t="s">
        <v>1646</v>
      </c>
      <c r="E31" s="68" t="s">
        <v>1647</v>
      </c>
      <c r="F31" s="68" t="s">
        <v>1648</v>
      </c>
      <c r="G31" s="68" t="s">
        <v>1649</v>
      </c>
      <c r="H31" s="68" t="s">
        <v>1650</v>
      </c>
      <c r="I31" s="68" t="s">
        <v>1651</v>
      </c>
      <c r="J31" s="68" t="s">
        <v>1652</v>
      </c>
      <c r="K31" s="68" t="s">
        <v>1653</v>
      </c>
    </row>
    <row r="32" spans="1:11" ht="15" customHeight="1">
      <c r="A32" s="68" t="s">
        <v>1680</v>
      </c>
      <c r="B32" s="119" t="str">
        <f>IF(ISERR(STDEV(Calculations!D88:D89)),"",STDEV(Calculations!D88:D89))</f>
        <v/>
      </c>
      <c r="C32" s="119" t="str">
        <f>IF(ISERR(STDEV(Calculations!E88:E89)),"",STDEV(Calculations!E88:E89))</f>
        <v/>
      </c>
      <c r="D32" s="119" t="str">
        <f>IF(ISERR(STDEV(Calculations!F88:F89)),"",STDEV(Calculations!F88:F89))</f>
        <v/>
      </c>
      <c r="E32" s="119" t="str">
        <f>IF(ISERR(STDEV(Calculations!G88:G89)),"",STDEV(Calculations!G88:G89))</f>
        <v/>
      </c>
      <c r="F32" s="119" t="str">
        <f>IF(ISERR(STDEV(Calculations!H88:H89)),"",STDEV(Calculations!H88:H89))</f>
        <v/>
      </c>
      <c r="G32" s="119" t="str">
        <f>IF(ISERR(STDEV(Calculations!I88:I89)),"",STDEV(Calculations!I88:I89))</f>
        <v/>
      </c>
      <c r="H32" s="119" t="str">
        <f>IF(ISERR(STDEV(Calculations!J88:J89)),"",STDEV(Calculations!J88:J89))</f>
        <v/>
      </c>
      <c r="I32" s="119" t="str">
        <f>IF(ISERR(STDEV(Calculations!K88:K89)),"",STDEV(Calculations!K88:K89))</f>
        <v/>
      </c>
      <c r="J32" s="119" t="str">
        <f>IF(ISERR(STDEV(Calculations!L88:L89)),"",STDEV(Calculations!L88:L89))</f>
        <v/>
      </c>
      <c r="K32" s="119" t="str">
        <f>IF(ISERR(STDEV(Calculations!M88:M89)),"",STDEV(Calculations!M88:M89))</f>
        <v/>
      </c>
    </row>
    <row r="33" spans="1:11" ht="15" customHeight="1">
      <c r="A33" s="80" t="s">
        <v>1681</v>
      </c>
      <c r="B33" s="120" t="str">
        <f>IF(B32="","",IF(OR(B32&lt;&gt;0,Calculations!D88&lt;&gt;35,Calculations!D89&lt;&gt;35),"No","Pass"))</f>
        <v/>
      </c>
      <c r="C33" s="120" t="str">
        <f>IF(C32="","",IF(OR(C32&lt;&gt;0,Calculations!E88&lt;&gt;35,Calculations!E89&lt;&gt;35),"No","Pass"))</f>
        <v/>
      </c>
      <c r="D33" s="120" t="str">
        <f>IF(D32="","",IF(OR(D32&lt;&gt;0,Calculations!F88&lt;&gt;35,Calculations!F89&lt;&gt;35),"No","Pass"))</f>
        <v/>
      </c>
      <c r="E33" s="120" t="str">
        <f>IF(E32="","",IF(OR(E32&lt;&gt;0,Calculations!G88&lt;&gt;35,Calculations!G89&lt;&gt;35),"No","Pass"))</f>
        <v/>
      </c>
      <c r="F33" s="120" t="str">
        <f>IF(F32="","",IF(OR(F32&lt;&gt;0,Calculations!H88&lt;&gt;35,Calculations!H89&lt;&gt;35),"No","Pass"))</f>
        <v/>
      </c>
      <c r="G33" s="120" t="str">
        <f>IF(G32="","",IF(OR(G32&lt;&gt;0,Calculations!I88&lt;&gt;35,Calculations!I89&lt;&gt;35),"No","Pass"))</f>
        <v/>
      </c>
      <c r="H33" s="120" t="str">
        <f>IF(H32="","",IF(OR(H32&lt;&gt;0,Calculations!J88&lt;&gt;35,Calculations!J89&lt;&gt;35),"No","Pass"))</f>
        <v/>
      </c>
      <c r="I33" s="120" t="str">
        <f>IF(I32="","",IF(OR(I32&lt;&gt;0,Calculations!K88&lt;&gt;35,Calculations!K89&lt;&gt;35),"No","Pass"))</f>
        <v/>
      </c>
      <c r="J33" s="120" t="str">
        <f>IF(J32="","",IF(OR(J32&lt;&gt;0,Calculations!L88&lt;&gt;35,Calculations!L89&lt;&gt;35),"No","Pass"))</f>
        <v/>
      </c>
      <c r="K33" s="120" t="str">
        <f>IF(K32="","",IF(OR(K32&lt;&gt;0,Calculations!M88&lt;&gt;35,Calculations!M89&lt;&gt;35),"No","Pass"))</f>
        <v/>
      </c>
    </row>
    <row r="34" spans="1:11" ht="15" customHeight="1">
      <c r="A34" s="68" t="str">
        <f>$L$2</f>
        <v>Control Sample</v>
      </c>
      <c r="B34" s="68"/>
      <c r="C34" s="68"/>
      <c r="D34" s="68"/>
      <c r="E34" s="68"/>
      <c r="F34" s="68"/>
      <c r="G34" s="68"/>
      <c r="H34" s="68"/>
      <c r="I34" s="68"/>
      <c r="J34" s="68"/>
      <c r="K34" s="68"/>
    </row>
    <row r="35" spans="1:11" ht="15" customHeight="1">
      <c r="A35" s="68" t="s">
        <v>1639</v>
      </c>
      <c r="B35" s="68" t="s">
        <v>1644</v>
      </c>
      <c r="C35" s="68" t="s">
        <v>1645</v>
      </c>
      <c r="D35" s="68" t="s">
        <v>1646</v>
      </c>
      <c r="E35" s="68" t="s">
        <v>1647</v>
      </c>
      <c r="F35" s="68" t="s">
        <v>1648</v>
      </c>
      <c r="G35" s="68" t="s">
        <v>1649</v>
      </c>
      <c r="H35" s="68" t="s">
        <v>1650</v>
      </c>
      <c r="I35" s="68" t="s">
        <v>1651</v>
      </c>
      <c r="J35" s="68" t="s">
        <v>1652</v>
      </c>
      <c r="K35" s="68" t="s">
        <v>1653</v>
      </c>
    </row>
    <row r="36" spans="1:11" ht="15" customHeight="1">
      <c r="A36" s="68" t="s">
        <v>1680</v>
      </c>
      <c r="B36" s="119" t="str">
        <f>IF(ISERR(STDEV(Calculations!P88:P89)),"",STDEV(Calculations!P88:P89))</f>
        <v/>
      </c>
      <c r="C36" s="119" t="str">
        <f>IF(ISERR(STDEV(Calculations!Q88:Q89)),"",STDEV(Calculations!Q88:Q89))</f>
        <v/>
      </c>
      <c r="D36" s="119" t="str">
        <f>IF(ISERR(STDEV(Calculations!R88:R89)),"",STDEV(Calculations!R88:R89))</f>
        <v/>
      </c>
      <c r="E36" s="119" t="str">
        <f>IF(ISERR(STDEV(Calculations!S88:S89)),"",STDEV(Calculations!S88:S89))</f>
        <v/>
      </c>
      <c r="F36" s="119" t="str">
        <f>IF(ISERR(STDEV(Calculations!T88:T89)),"",STDEV(Calculations!T88:T89))</f>
        <v/>
      </c>
      <c r="G36" s="119" t="str">
        <f>IF(ISERR(STDEV(Calculations!U88:U89)),"",STDEV(Calculations!U88:U89))</f>
        <v/>
      </c>
      <c r="H36" s="119" t="str">
        <f>IF(ISERR(STDEV(Calculations!V88:V89)),"",STDEV(Calculations!V88:V89))</f>
        <v/>
      </c>
      <c r="I36" s="119" t="str">
        <f>IF(ISERR(STDEV(Calculations!W88:W89)),"",STDEV(Calculations!W88:W89))</f>
        <v/>
      </c>
      <c r="J36" s="119" t="str">
        <f>IF(ISERR(STDEV(Calculations!X88:X89)),"",STDEV(Calculations!X88:X89))</f>
        <v/>
      </c>
      <c r="K36" s="119" t="str">
        <f>IF(ISERR(STDEV(Calculations!Y88:Y89)),"",STDEV(Calculations!Y88:Y89))</f>
        <v/>
      </c>
    </row>
    <row r="37" spans="1:11" ht="15" customHeight="1">
      <c r="A37" s="80" t="s">
        <v>1681</v>
      </c>
      <c r="B37" s="120" t="str">
        <f>IF(B36="","",IF(OR(B36&lt;&gt;0,Calculations!P88&lt;&gt;35,Calculations!P89&lt;&gt;35),"No","Pass"))</f>
        <v/>
      </c>
      <c r="C37" s="120" t="str">
        <f>IF(C36="","",IF(OR(C36&lt;&gt;0,Calculations!Q88&lt;&gt;35,Calculations!Q89&lt;&gt;35),"No","Pass"))</f>
        <v/>
      </c>
      <c r="D37" s="120" t="str">
        <f>IF(D36="","",IF(OR(D36&lt;&gt;0,Calculations!R88&lt;&gt;35,Calculations!R89&lt;&gt;35),"No","Pass"))</f>
        <v/>
      </c>
      <c r="E37" s="120" t="str">
        <f>IF(E36="","",IF(OR(E36&lt;&gt;0,Calculations!S88&lt;&gt;35,Calculations!S89&lt;&gt;35),"No","Pass"))</f>
        <v/>
      </c>
      <c r="F37" s="120" t="str">
        <f>IF(F36="","",IF(OR(F36&lt;&gt;0,Calculations!T88&lt;&gt;35,Calculations!T89&lt;&gt;35),"No","Pass"))</f>
        <v/>
      </c>
      <c r="G37" s="120" t="str">
        <f>IF(G36="","",IF(OR(G36&lt;&gt;0,Calculations!U88&lt;&gt;35,Calculations!U89&lt;&gt;35),"No","Pass"))</f>
        <v/>
      </c>
      <c r="H37" s="120" t="str">
        <f>IF(H36="","",IF(OR(H36&lt;&gt;0,Calculations!V88&lt;&gt;35,Calculations!V89&lt;&gt;35),"No","Pass"))</f>
        <v/>
      </c>
      <c r="I37" s="120" t="str">
        <f>IF(I36="","",IF(OR(I36&lt;&gt;0,Calculations!W88&lt;&gt;35,Calculations!W89&lt;&gt;35),"No","Pass"))</f>
        <v/>
      </c>
      <c r="J37" s="120" t="str">
        <f>IF(J36="","",IF(OR(J36&lt;&gt;0,Calculations!X88&lt;&gt;35,Calculations!X89&lt;&gt;35),"No","Pass"))</f>
        <v/>
      </c>
      <c r="K37" s="120" t="str">
        <f>IF(K36="","",IF(OR(K36&lt;&gt;0,Calculations!Y88&lt;&gt;35,Calculations!Y89&lt;&gt;35),"No","Pass"))</f>
        <v/>
      </c>
    </row>
    <row r="38" spans="1:13" ht="15" customHeight="1">
      <c r="A38" s="104" t="str">
        <f>'Gene Table'!A99</f>
        <v>Plate 2</v>
      </c>
      <c r="B38" s="105"/>
      <c r="C38" s="105"/>
      <c r="D38" s="105"/>
      <c r="E38" s="105"/>
      <c r="F38" s="105"/>
      <c r="G38" s="105"/>
      <c r="H38" s="105"/>
      <c r="I38" s="105"/>
      <c r="J38" s="105"/>
      <c r="K38" s="105"/>
      <c r="L38" s="105"/>
      <c r="M38" s="132"/>
    </row>
    <row r="39" spans="1:13" ht="15" customHeight="1">
      <c r="A39" s="118" t="s">
        <v>1668</v>
      </c>
      <c r="B39" s="121"/>
      <c r="C39" s="121"/>
      <c r="D39" s="121"/>
      <c r="E39" s="121"/>
      <c r="F39" s="121"/>
      <c r="G39" s="121"/>
      <c r="H39" s="121"/>
      <c r="I39" s="121"/>
      <c r="J39" s="121"/>
      <c r="K39" s="121"/>
      <c r="L39" s="121"/>
      <c r="M39" s="133"/>
    </row>
    <row r="40" spans="1:13" ht="15" customHeight="1">
      <c r="A40" s="63" t="str">
        <f>L1</f>
        <v>Test Sample</v>
      </c>
      <c r="B40" s="64"/>
      <c r="C40" s="64"/>
      <c r="D40" s="64"/>
      <c r="E40" s="64"/>
      <c r="F40" s="64"/>
      <c r="G40" s="64"/>
      <c r="H40" s="64"/>
      <c r="I40" s="64"/>
      <c r="J40" s="64"/>
      <c r="K40" s="64"/>
      <c r="L40" s="64"/>
      <c r="M40" s="65"/>
    </row>
    <row r="41" spans="1:13" ht="15" customHeight="1">
      <c r="A41" s="68" t="s">
        <v>1639</v>
      </c>
      <c r="B41" s="68" t="s">
        <v>1644</v>
      </c>
      <c r="C41" s="68" t="s">
        <v>1645</v>
      </c>
      <c r="D41" s="68" t="s">
        <v>1646</v>
      </c>
      <c r="E41" s="68" t="s">
        <v>1647</v>
      </c>
      <c r="F41" s="68" t="s">
        <v>1648</v>
      </c>
      <c r="G41" s="68" t="s">
        <v>1649</v>
      </c>
      <c r="H41" s="68" t="s">
        <v>1650</v>
      </c>
      <c r="I41" s="68" t="s">
        <v>1651</v>
      </c>
      <c r="J41" s="68" t="s">
        <v>1652</v>
      </c>
      <c r="K41" s="68" t="s">
        <v>1653</v>
      </c>
      <c r="L41" s="80" t="s">
        <v>1669</v>
      </c>
      <c r="M41" s="126" t="s">
        <v>1670</v>
      </c>
    </row>
    <row r="42" spans="1:13" ht="15" customHeight="1">
      <c r="A42" s="68" t="s">
        <v>1671</v>
      </c>
      <c r="B42" s="119" t="str">
        <f>IF(ISERROR(AVERAGE(Calculations!D194:D195)),"",AVERAGE(Calculations!D194:D195))</f>
        <v/>
      </c>
      <c r="C42" s="119" t="str">
        <f>IF(ISERROR(AVERAGE(Calculations!E194:E195)),"",AVERAGE(Calculations!E194:E195))</f>
        <v/>
      </c>
      <c r="D42" s="119" t="str">
        <f>IF(ISERROR(AVERAGE(Calculations!F194:F195)),"",AVERAGE(Calculations!F194:F195))</f>
        <v/>
      </c>
      <c r="E42" s="119" t="str">
        <f>IF(ISERROR(AVERAGE(Calculations!G194:G195)),"",AVERAGE(Calculations!G194:G195))</f>
        <v/>
      </c>
      <c r="F42" s="119" t="str">
        <f>IF(ISERROR(AVERAGE(Calculations!H194:H195)),"",AVERAGE(Calculations!H194:H195))</f>
        <v/>
      </c>
      <c r="G42" s="119" t="str">
        <f>IF(ISERROR(AVERAGE(Calculations!I194:I195)),"",AVERAGE(Calculations!I194:I195))</f>
        <v/>
      </c>
      <c r="H42" s="119" t="str">
        <f>IF(ISERROR(AVERAGE(Calculations!J194:J195)),"",AVERAGE(Calculations!J194:J195))</f>
        <v/>
      </c>
      <c r="I42" s="119" t="str">
        <f>IF(ISERROR(AVERAGE(Calculations!K194:K195)),"",AVERAGE(Calculations!K194:K195))</f>
        <v/>
      </c>
      <c r="J42" s="119" t="str">
        <f>IF(ISERROR(AVERAGE(Calculations!L194:L195)),"",AVERAGE(Calculations!L194:L195))</f>
        <v/>
      </c>
      <c r="K42" s="119" t="str">
        <f>IF(ISERROR(AVERAGE(Calculations!M194:M195)),"",AVERAGE(Calculations!M194:M195))</f>
        <v/>
      </c>
      <c r="L42" s="127" t="e">
        <f aca="true" t="shared" si="6" ref="L42:L45">AVERAGE(B42:K42)</f>
        <v>#DIV/0!</v>
      </c>
      <c r="M42" s="127" t="e">
        <f>STDEV(B42:K42)</f>
        <v>#DIV/0!</v>
      </c>
    </row>
    <row r="43" spans="1:13" ht="15" customHeight="1">
      <c r="A43" s="80" t="s">
        <v>1672</v>
      </c>
      <c r="B43" s="119" t="str">
        <f>IF(ISERROR(STDEV(Calculations!D194:D195)),"",STDEV(Calculations!D194:D195))</f>
        <v/>
      </c>
      <c r="C43" s="119" t="str">
        <f>IF(ISERROR(STDEV(Calculations!E194:E195)),"",STDEV(Calculations!E194:E195))</f>
        <v/>
      </c>
      <c r="D43" s="119" t="str">
        <f>IF(ISERROR(STDEV(Calculations!F194:F195)),"",STDEV(Calculations!F194:F195))</f>
        <v/>
      </c>
      <c r="E43" s="119" t="str">
        <f>IF(ISERROR(STDEV(Calculations!G194:G195)),"",STDEV(Calculations!G194:G195))</f>
        <v/>
      </c>
      <c r="F43" s="119" t="str">
        <f>IF(ISERROR(STDEV(Calculations!H194:H195)),"",STDEV(Calculations!H194:H195))</f>
        <v/>
      </c>
      <c r="G43" s="119" t="str">
        <f>IF(ISERROR(STDEV(Calculations!I194:I195)),"",STDEV(Calculations!I194:I195))</f>
        <v/>
      </c>
      <c r="H43" s="119" t="str">
        <f>IF(ISERROR(STDEV(Calculations!J194:J195)),"",STDEV(Calculations!J194:J195))</f>
        <v/>
      </c>
      <c r="I43" s="119" t="str">
        <f>IF(ISERROR(STDEV(Calculations!K194:K195)),"",STDEV(Calculations!K194:K195))</f>
        <v/>
      </c>
      <c r="J43" s="119" t="str">
        <f>IF(ISERROR(STDEV(Calculations!L194:L195)),"",STDEV(Calculations!L194:L195))</f>
        <v/>
      </c>
      <c r="K43" s="119" t="str">
        <f>IF(ISERROR(STDEV(Calculations!M194:M195)),"",STDEV(Calculations!M194:M195))</f>
        <v/>
      </c>
      <c r="L43" s="127" t="e">
        <f t="shared" si="6"/>
        <v>#DIV/0!</v>
      </c>
      <c r="M43" s="127" t="s">
        <v>1673</v>
      </c>
    </row>
    <row r="44" spans="1:13" ht="15" customHeight="1">
      <c r="A44" s="68" t="s">
        <v>1674</v>
      </c>
      <c r="B44" s="119" t="str">
        <f>IF(ISERROR(AVERAGE(Calculations!D192:D193)),"",AVERAGE(Calculations!D192:D193))</f>
        <v/>
      </c>
      <c r="C44" s="119" t="str">
        <f>IF(ISERROR(AVERAGE(Calculations!E192:E193)),"",AVERAGE(Calculations!E192:E193))</f>
        <v/>
      </c>
      <c r="D44" s="119" t="str">
        <f>IF(ISERROR(AVERAGE(Calculations!F192:F193)),"",AVERAGE(Calculations!F192:F193))</f>
        <v/>
      </c>
      <c r="E44" s="119" t="str">
        <f>IF(ISERROR(AVERAGE(Calculations!G192:G193)),"",AVERAGE(Calculations!G192:G193))</f>
        <v/>
      </c>
      <c r="F44" s="119" t="str">
        <f>IF(ISERROR(AVERAGE(Calculations!H192:H193)),"",AVERAGE(Calculations!H192:H193))</f>
        <v/>
      </c>
      <c r="G44" s="119" t="str">
        <f>IF(ISERROR(AVERAGE(Calculations!I192:I193)),"",AVERAGE(Calculations!I192:I193))</f>
        <v/>
      </c>
      <c r="H44" s="119" t="str">
        <f>IF(ISERROR(AVERAGE(Calculations!J192:J193)),"",AVERAGE(Calculations!J192:J193))</f>
        <v/>
      </c>
      <c r="I44" s="119" t="str">
        <f>IF(ISERROR(AVERAGE(Calculations!K192:K193)),"",AVERAGE(Calculations!K192:K193))</f>
        <v/>
      </c>
      <c r="J44" s="119" t="str">
        <f>IF(ISERROR(AVERAGE(Calculations!L192:L193)),"",AVERAGE(Calculations!L192:L193))</f>
        <v/>
      </c>
      <c r="K44" s="119" t="str">
        <f>IF(ISERROR(AVERAGE(Calculations!M192:M193)),"",AVERAGE(Calculations!M192:M193))</f>
        <v/>
      </c>
      <c r="L44" s="127" t="e">
        <f t="shared" si="6"/>
        <v>#DIV/0!</v>
      </c>
      <c r="M44" s="127" t="e">
        <f>STDEV(B44:K44)</f>
        <v>#DIV/0!</v>
      </c>
    </row>
    <row r="45" spans="1:13" ht="15" customHeight="1">
      <c r="A45" s="80" t="s">
        <v>1675</v>
      </c>
      <c r="B45" s="119" t="str">
        <f>IF(ISERROR(STDEV(Calculations!D192:D193)),"",STDEV(Calculations!D192:D193))</f>
        <v/>
      </c>
      <c r="C45" s="119" t="str">
        <f>IF(ISERROR(STDEV(Calculations!E192:E193)),"",STDEV(Calculations!E192:E193))</f>
        <v/>
      </c>
      <c r="D45" s="119" t="str">
        <f>IF(ISERROR(STDEV(Calculations!F192:F193)),"",STDEV(Calculations!F192:F193))</f>
        <v/>
      </c>
      <c r="E45" s="119" t="str">
        <f>IF(ISERROR(STDEV(Calculations!G192:G193)),"",STDEV(Calculations!G192:G193))</f>
        <v/>
      </c>
      <c r="F45" s="119" t="str">
        <f>IF(ISERROR(STDEV(Calculations!H192:H193)),"",STDEV(Calculations!H192:H193))</f>
        <v/>
      </c>
      <c r="G45" s="119" t="str">
        <f>IF(ISERROR(STDEV(Calculations!I192:I193)),"",STDEV(Calculations!I192:I193))</f>
        <v/>
      </c>
      <c r="H45" s="119" t="str">
        <f>IF(ISERROR(STDEV(Calculations!J192:J193)),"",STDEV(Calculations!J192:J193))</f>
        <v/>
      </c>
      <c r="I45" s="119" t="str">
        <f>IF(ISERROR(STDEV(Calculations!K192:K193)),"",STDEV(Calculations!K192:K193))</f>
        <v/>
      </c>
      <c r="J45" s="119" t="str">
        <f>IF(ISERROR(STDEV(Calculations!L192:L193)),"",STDEV(Calculations!L192:L193))</f>
        <v/>
      </c>
      <c r="K45" s="119" t="str">
        <f>IF(ISERROR(STDEV(Calculations!M192:M193)),"",STDEV(Calculations!M192:M193))</f>
        <v/>
      </c>
      <c r="L45" s="127" t="e">
        <f t="shared" si="6"/>
        <v>#DIV/0!</v>
      </c>
      <c r="M45" s="127" t="s">
        <v>1673</v>
      </c>
    </row>
    <row r="46" spans="1:13" ht="15" customHeight="1">
      <c r="A46" s="63" t="str">
        <f>L2</f>
        <v>Control Sample</v>
      </c>
      <c r="B46" s="64"/>
      <c r="C46" s="64"/>
      <c r="D46" s="64"/>
      <c r="E46" s="64"/>
      <c r="F46" s="64"/>
      <c r="G46" s="64"/>
      <c r="H46" s="64"/>
      <c r="I46" s="64"/>
      <c r="J46" s="64"/>
      <c r="K46" s="64"/>
      <c r="L46" s="64"/>
      <c r="M46" s="65"/>
    </row>
    <row r="47" spans="1:13" ht="15" customHeight="1">
      <c r="A47" s="68" t="s">
        <v>1639</v>
      </c>
      <c r="B47" s="68" t="s">
        <v>1644</v>
      </c>
      <c r="C47" s="68" t="s">
        <v>1645</v>
      </c>
      <c r="D47" s="68" t="s">
        <v>1646</v>
      </c>
      <c r="E47" s="68" t="s">
        <v>1647</v>
      </c>
      <c r="F47" s="68" t="s">
        <v>1648</v>
      </c>
      <c r="G47" s="68" t="s">
        <v>1649</v>
      </c>
      <c r="H47" s="68" t="s">
        <v>1650</v>
      </c>
      <c r="I47" s="68" t="s">
        <v>1651</v>
      </c>
      <c r="J47" s="68" t="s">
        <v>1652</v>
      </c>
      <c r="K47" s="68" t="s">
        <v>1653</v>
      </c>
      <c r="L47" s="80" t="s">
        <v>1669</v>
      </c>
      <c r="M47" s="126" t="s">
        <v>1670</v>
      </c>
    </row>
    <row r="48" spans="1:13" ht="15" customHeight="1">
      <c r="A48" s="68" t="s">
        <v>1671</v>
      </c>
      <c r="B48" s="119" t="str">
        <f>IF(ISERROR(AVERAGE(Calculations!P194:P195)),"",AVERAGE(Calculations!P194:P195))</f>
        <v/>
      </c>
      <c r="C48" s="119" t="str">
        <f>IF(ISERROR(AVERAGE(Calculations!Q194:Q195)),"",AVERAGE(Calculations!Q194:Q195))</f>
        <v/>
      </c>
      <c r="D48" s="119" t="str">
        <f>IF(ISERROR(AVERAGE(Calculations!R194:R195)),"",AVERAGE(Calculations!R194:R195))</f>
        <v/>
      </c>
      <c r="E48" s="119" t="str">
        <f>IF(ISERROR(AVERAGE(Calculations!S194:S195)),"",AVERAGE(Calculations!S194:S195))</f>
        <v/>
      </c>
      <c r="F48" s="119" t="str">
        <f>IF(ISERROR(AVERAGE(Calculations!T194:T195)),"",AVERAGE(Calculations!T194:T195))</f>
        <v/>
      </c>
      <c r="G48" s="119" t="str">
        <f>IF(ISERROR(AVERAGE(Calculations!U194:U195)),"",AVERAGE(Calculations!U194:U195))</f>
        <v/>
      </c>
      <c r="H48" s="119" t="str">
        <f>IF(ISERROR(AVERAGE(Calculations!V194:V195)),"",AVERAGE(Calculations!V194:V195))</f>
        <v/>
      </c>
      <c r="I48" s="119" t="str">
        <f>IF(ISERROR(AVERAGE(Calculations!W194:W195)),"",AVERAGE(Calculations!W194:W195))</f>
        <v/>
      </c>
      <c r="J48" s="119" t="str">
        <f>IF(ISERROR(AVERAGE(Calculations!X194:X195)),"",AVERAGE(Calculations!X194:X195))</f>
        <v/>
      </c>
      <c r="K48" s="119" t="str">
        <f>IF(ISERROR(AVERAGE(Calculations!Y194:Y195)),"",AVERAGE(Calculations!Y194:Y195))</f>
        <v/>
      </c>
      <c r="L48" s="127" t="e">
        <f aca="true" t="shared" si="7" ref="L48:L51">AVERAGE(B48:K48)</f>
        <v>#DIV/0!</v>
      </c>
      <c r="M48" s="127" t="e">
        <f>STDEV(B48:K48)</f>
        <v>#DIV/0!</v>
      </c>
    </row>
    <row r="49" spans="1:13" ht="15" customHeight="1">
      <c r="A49" s="80" t="s">
        <v>1672</v>
      </c>
      <c r="B49" s="119" t="str">
        <f>IF(ISERROR(STDEV(Calculations!P194:P195)),"",STDEV(Calculations!P194:P195))</f>
        <v/>
      </c>
      <c r="C49" s="119" t="str">
        <f>IF(ISERROR(STDEV(Calculations!Q194:Q195)),"",STDEV(Calculations!Q194:Q195))</f>
        <v/>
      </c>
      <c r="D49" s="119" t="str">
        <f>IF(ISERROR(STDEV(Calculations!R194:R195)),"",STDEV(Calculations!R194:R195))</f>
        <v/>
      </c>
      <c r="E49" s="119" t="str">
        <f>IF(ISERROR(STDEV(Calculations!S194:S195)),"",STDEV(Calculations!S194:S195))</f>
        <v/>
      </c>
      <c r="F49" s="119" t="str">
        <f>IF(ISERROR(STDEV(Calculations!T194:T195)),"",STDEV(Calculations!T194:T195))</f>
        <v/>
      </c>
      <c r="G49" s="119" t="str">
        <f>IF(ISERROR(STDEV(Calculations!U194:U195)),"",STDEV(Calculations!U194:U195))</f>
        <v/>
      </c>
      <c r="H49" s="119" t="str">
        <f>IF(ISERROR(STDEV(Calculations!V194:V195)),"",STDEV(Calculations!V194:V195))</f>
        <v/>
      </c>
      <c r="I49" s="119" t="str">
        <f>IF(ISERROR(STDEV(Calculations!W194:W195)),"",STDEV(Calculations!W194:W195))</f>
        <v/>
      </c>
      <c r="J49" s="119" t="str">
        <f>IF(ISERROR(STDEV(Calculations!X194:X195)),"",STDEV(Calculations!X194:X195))</f>
        <v/>
      </c>
      <c r="K49" s="119" t="str">
        <f>IF(ISERROR(STDEV(Calculations!Y194:Y195)),"",STDEV(Calculations!Y194:Y195))</f>
        <v/>
      </c>
      <c r="L49" s="127" t="e">
        <f t="shared" si="7"/>
        <v>#DIV/0!</v>
      </c>
      <c r="M49" s="127" t="s">
        <v>1673</v>
      </c>
    </row>
    <row r="50" spans="1:13" ht="15" customHeight="1">
      <c r="A50" s="68" t="s">
        <v>1674</v>
      </c>
      <c r="B50" s="119" t="str">
        <f>IF(ISERROR(AVERAGE(Calculations!P192:P193)),"",AVERAGE(Calculations!P192:P193))</f>
        <v/>
      </c>
      <c r="C50" s="119" t="str">
        <f>IF(ISERROR(AVERAGE(Calculations!Q192:Q193)),"",AVERAGE(Calculations!Q192:Q193))</f>
        <v/>
      </c>
      <c r="D50" s="119" t="str">
        <f>IF(ISERROR(AVERAGE(Calculations!R192:R193)),"",AVERAGE(Calculations!R192:R193))</f>
        <v/>
      </c>
      <c r="E50" s="119" t="str">
        <f>IF(ISERROR(AVERAGE(Calculations!S192:S193)),"",AVERAGE(Calculations!S192:S193))</f>
        <v/>
      </c>
      <c r="F50" s="119" t="str">
        <f>IF(ISERROR(AVERAGE(Calculations!T192:T193)),"",AVERAGE(Calculations!T192:T193))</f>
        <v/>
      </c>
      <c r="G50" s="119" t="str">
        <f>IF(ISERROR(AVERAGE(Calculations!U192:U193)),"",AVERAGE(Calculations!U192:U193))</f>
        <v/>
      </c>
      <c r="H50" s="119" t="str">
        <f>IF(ISERROR(AVERAGE(Calculations!V192:V193)),"",AVERAGE(Calculations!V192:V193))</f>
        <v/>
      </c>
      <c r="I50" s="119" t="str">
        <f>IF(ISERROR(AVERAGE(Calculations!W192:W193)),"",AVERAGE(Calculations!W192:W193))</f>
        <v/>
      </c>
      <c r="J50" s="119" t="str">
        <f>IF(ISERROR(AVERAGE(Calculations!X192:X193)),"",AVERAGE(Calculations!X192:X193))</f>
        <v/>
      </c>
      <c r="K50" s="119" t="str">
        <f>IF(ISERROR(AVERAGE(Calculations!Y192:Y193)),"",AVERAGE(Calculations!Y192:Y193))</f>
        <v/>
      </c>
      <c r="L50" s="127" t="e">
        <f t="shared" si="7"/>
        <v>#DIV/0!</v>
      </c>
      <c r="M50" s="127" t="e">
        <f>STDEV(B50:K50)</f>
        <v>#DIV/0!</v>
      </c>
    </row>
    <row r="51" spans="1:13" ht="15" customHeight="1">
      <c r="A51" s="80" t="s">
        <v>1675</v>
      </c>
      <c r="B51" s="119" t="str">
        <f>IF(ISERROR(STDEV(Calculations!P192:P193)),"",STDEV(Calculations!P192:P193))</f>
        <v/>
      </c>
      <c r="C51" s="119" t="str">
        <f>IF(ISERROR(STDEV(Calculations!Q192:Q193)),"",STDEV(Calculations!Q192:Q193))</f>
        <v/>
      </c>
      <c r="D51" s="119" t="str">
        <f>IF(ISERROR(STDEV(Calculations!R192:R193)),"",STDEV(Calculations!R192:R193))</f>
        <v/>
      </c>
      <c r="E51" s="119" t="str">
        <f>IF(ISERROR(STDEV(Calculations!S192:S193)),"",STDEV(Calculations!S192:S193))</f>
        <v/>
      </c>
      <c r="F51" s="119" t="str">
        <f>IF(ISERROR(STDEV(Calculations!T192:T193)),"",STDEV(Calculations!T192:T193))</f>
        <v/>
      </c>
      <c r="G51" s="119" t="str">
        <f>IF(ISERROR(STDEV(Calculations!U192:U193)),"",STDEV(Calculations!U192:U193))</f>
        <v/>
      </c>
      <c r="H51" s="119" t="str">
        <f>IF(ISERROR(STDEV(Calculations!V192:V193)),"",STDEV(Calculations!V192:V193))</f>
        <v/>
      </c>
      <c r="I51" s="119" t="str">
        <f>IF(ISERROR(STDEV(Calculations!W192:W193)),"",STDEV(Calculations!W192:W193))</f>
        <v/>
      </c>
      <c r="J51" s="119" t="str">
        <f>IF(ISERROR(STDEV(Calculations!X192:X193)),"",STDEV(Calculations!X192:X193))</f>
        <v/>
      </c>
      <c r="K51" s="119" t="str">
        <f>IF(ISERROR(STDEV(Calculations!Y192:Y193)),"",STDEV(Calculations!Y192:Y193))</f>
        <v/>
      </c>
      <c r="L51" s="127" t="e">
        <f t="shared" si="7"/>
        <v>#DIV/0!</v>
      </c>
      <c r="M51" s="127" t="s">
        <v>1673</v>
      </c>
    </row>
    <row r="52" spans="1:18" s="66" customFormat="1" ht="15" customHeight="1">
      <c r="A52" s="118" t="s">
        <v>1676</v>
      </c>
      <c r="B52" s="102"/>
      <c r="C52" s="102"/>
      <c r="D52" s="102"/>
      <c r="E52" s="102"/>
      <c r="F52" s="102"/>
      <c r="G52" s="102"/>
      <c r="H52" s="102"/>
      <c r="I52" s="102"/>
      <c r="J52" s="102"/>
      <c r="K52" s="103"/>
      <c r="L52"/>
      <c r="M52"/>
      <c r="N52" s="125"/>
      <c r="O52" s="125"/>
      <c r="P52" s="125"/>
      <c r="Q52" s="125"/>
      <c r="R52" s="125"/>
    </row>
    <row r="53" spans="1:13" ht="15" customHeight="1">
      <c r="A53" s="68" t="str">
        <f>L1</f>
        <v>Test Sample</v>
      </c>
      <c r="B53" s="68"/>
      <c r="C53" s="68"/>
      <c r="D53" s="68"/>
      <c r="E53" s="68"/>
      <c r="F53" s="68"/>
      <c r="G53" s="68"/>
      <c r="H53" s="68"/>
      <c r="I53" s="68"/>
      <c r="J53" s="68"/>
      <c r="K53" s="68"/>
      <c r="L53" s="128"/>
      <c r="M53" s="128"/>
    </row>
    <row r="54" spans="1:13" ht="15" customHeight="1">
      <c r="A54" s="68" t="s">
        <v>1639</v>
      </c>
      <c r="B54" s="68" t="s">
        <v>1644</v>
      </c>
      <c r="C54" s="68" t="s">
        <v>1645</v>
      </c>
      <c r="D54" s="68" t="s">
        <v>1646</v>
      </c>
      <c r="E54" s="68" t="s">
        <v>1647</v>
      </c>
      <c r="F54" s="68" t="s">
        <v>1648</v>
      </c>
      <c r="G54" s="68" t="s">
        <v>1649</v>
      </c>
      <c r="H54" s="68" t="s">
        <v>1650</v>
      </c>
      <c r="I54" s="68" t="s">
        <v>1651</v>
      </c>
      <c r="J54" s="68" t="s">
        <v>1652</v>
      </c>
      <c r="K54" s="68" t="s">
        <v>1653</v>
      </c>
      <c r="L54" s="128"/>
      <c r="M54" s="128"/>
    </row>
    <row r="55" spans="1:13" ht="15" customHeight="1">
      <c r="A55" s="68" t="s">
        <v>1677</v>
      </c>
      <c r="B55" s="119" t="str">
        <f>IF(ISERR(B44-B42),"",B44-B42)</f>
        <v/>
      </c>
      <c r="C55" s="119" t="str">
        <f aca="true" t="shared" si="8" ref="C55:K55">IF(ISERR(C44-C42),"",C44-C42)</f>
        <v/>
      </c>
      <c r="D55" s="119" t="str">
        <f t="shared" si="8"/>
        <v/>
      </c>
      <c r="E55" s="119" t="str">
        <f t="shared" si="8"/>
        <v/>
      </c>
      <c r="F55" s="119" t="str">
        <f t="shared" si="8"/>
        <v/>
      </c>
      <c r="G55" s="119" t="str">
        <f t="shared" si="8"/>
        <v/>
      </c>
      <c r="H55" s="119" t="str">
        <f t="shared" si="8"/>
        <v/>
      </c>
      <c r="I55" s="119" t="str">
        <f t="shared" si="8"/>
        <v/>
      </c>
      <c r="J55" s="119" t="str">
        <f t="shared" si="8"/>
        <v/>
      </c>
      <c r="K55" s="119" t="str">
        <f t="shared" si="8"/>
        <v/>
      </c>
      <c r="L55" s="129"/>
      <c r="M55" s="130"/>
    </row>
    <row r="56" spans="1:13" ht="15" customHeight="1">
      <c r="A56" s="80" t="s">
        <v>1678</v>
      </c>
      <c r="B56" s="120" t="str">
        <f>IF(B55="","",IF(B55&lt;$D$4,"Pass","FAIL"))</f>
        <v/>
      </c>
      <c r="C56" s="120" t="str">
        <f aca="true" t="shared" si="9" ref="C56:K56">IF(C55="","",IF(C55&lt;$D$4,"Pass","FAIL"))</f>
        <v/>
      </c>
      <c r="D56" s="120" t="str">
        <f t="shared" si="9"/>
        <v/>
      </c>
      <c r="E56" s="120" t="str">
        <f t="shared" si="9"/>
        <v/>
      </c>
      <c r="F56" s="120" t="str">
        <f t="shared" si="9"/>
        <v/>
      </c>
      <c r="G56" s="120" t="str">
        <f t="shared" si="9"/>
        <v/>
      </c>
      <c r="H56" s="120" t="str">
        <f t="shared" si="9"/>
        <v/>
      </c>
      <c r="I56" s="120" t="str">
        <f t="shared" si="9"/>
        <v/>
      </c>
      <c r="J56" s="120" t="str">
        <f t="shared" si="9"/>
        <v/>
      </c>
      <c r="K56" s="120" t="str">
        <f t="shared" si="9"/>
        <v/>
      </c>
      <c r="L56" s="131"/>
      <c r="M56" s="131"/>
    </row>
    <row r="57" spans="1:11" ht="15" customHeight="1">
      <c r="A57" s="68" t="str">
        <f>L2</f>
        <v>Control Sample</v>
      </c>
      <c r="B57" s="68"/>
      <c r="C57" s="68"/>
      <c r="D57" s="68"/>
      <c r="E57" s="68"/>
      <c r="F57" s="68"/>
      <c r="G57" s="68"/>
      <c r="H57" s="68"/>
      <c r="I57" s="68"/>
      <c r="J57" s="68"/>
      <c r="K57" s="68"/>
    </row>
    <row r="58" spans="1:11" ht="15" customHeight="1">
      <c r="A58" s="68" t="s">
        <v>1639</v>
      </c>
      <c r="B58" s="68" t="s">
        <v>1644</v>
      </c>
      <c r="C58" s="68" t="s">
        <v>1645</v>
      </c>
      <c r="D58" s="68" t="s">
        <v>1646</v>
      </c>
      <c r="E58" s="68" t="s">
        <v>1647</v>
      </c>
      <c r="F58" s="68" t="s">
        <v>1648</v>
      </c>
      <c r="G58" s="68" t="s">
        <v>1649</v>
      </c>
      <c r="H58" s="68" t="s">
        <v>1650</v>
      </c>
      <c r="I58" s="68" t="s">
        <v>1651</v>
      </c>
      <c r="J58" s="68" t="s">
        <v>1652</v>
      </c>
      <c r="K58" s="68" t="s">
        <v>1653</v>
      </c>
    </row>
    <row r="59" spans="1:11" ht="15" customHeight="1">
      <c r="A59" s="68" t="s">
        <v>1677</v>
      </c>
      <c r="B59" s="119" t="str">
        <f>IF(ISERR(B50-B48),"",B50-B48)</f>
        <v/>
      </c>
      <c r="C59" s="119" t="str">
        <f aca="true" t="shared" si="10" ref="C59:K59">IF(ISERR(C50-C48),"",C50-C48)</f>
        <v/>
      </c>
      <c r="D59" s="119" t="str">
        <f t="shared" si="10"/>
        <v/>
      </c>
      <c r="E59" s="119" t="str">
        <f t="shared" si="10"/>
        <v/>
      </c>
      <c r="F59" s="119" t="str">
        <f t="shared" si="10"/>
        <v/>
      </c>
      <c r="G59" s="119" t="str">
        <f t="shared" si="10"/>
        <v/>
      </c>
      <c r="H59" s="119" t="str">
        <f t="shared" si="10"/>
        <v/>
      </c>
      <c r="I59" s="119" t="str">
        <f t="shared" si="10"/>
        <v/>
      </c>
      <c r="J59" s="119" t="str">
        <f t="shared" si="10"/>
        <v/>
      </c>
      <c r="K59" s="119" t="str">
        <f t="shared" si="10"/>
        <v/>
      </c>
    </row>
    <row r="60" spans="1:11" ht="15" customHeight="1">
      <c r="A60" s="80" t="s">
        <v>1678</v>
      </c>
      <c r="B60" s="120" t="str">
        <f>IF(B59="","",IF(B59&lt;$D$4,"Pass","FAIL"))</f>
        <v/>
      </c>
      <c r="C60" s="120" t="str">
        <f aca="true" t="shared" si="11" ref="C60:K60">IF(C59="","",IF(C59&lt;$D$4,"Pass","FAIL"))</f>
        <v/>
      </c>
      <c r="D60" s="120" t="str">
        <f t="shared" si="11"/>
        <v/>
      </c>
      <c r="E60" s="120" t="str">
        <f t="shared" si="11"/>
        <v/>
      </c>
      <c r="F60" s="120" t="str">
        <f t="shared" si="11"/>
        <v/>
      </c>
      <c r="G60" s="120" t="str">
        <f t="shared" si="11"/>
        <v/>
      </c>
      <c r="H60" s="120" t="str">
        <f t="shared" si="11"/>
        <v/>
      </c>
      <c r="I60" s="120" t="str">
        <f t="shared" si="11"/>
        <v/>
      </c>
      <c r="J60" s="120" t="str">
        <f t="shared" si="11"/>
        <v/>
      </c>
      <c r="K60" s="120" t="str">
        <f t="shared" si="11"/>
        <v/>
      </c>
    </row>
    <row r="61" spans="1:11" ht="15" customHeight="1">
      <c r="A61" s="118" t="s">
        <v>1679</v>
      </c>
      <c r="B61" s="102"/>
      <c r="C61" s="102"/>
      <c r="D61" s="102"/>
      <c r="E61" s="102"/>
      <c r="F61" s="102"/>
      <c r="G61" s="102"/>
      <c r="H61" s="102"/>
      <c r="I61" s="102"/>
      <c r="J61" s="102"/>
      <c r="K61" s="103"/>
    </row>
    <row r="62" spans="1:11" ht="15" customHeight="1">
      <c r="A62" s="68" t="str">
        <f>$L$1</f>
        <v>Test Sample</v>
      </c>
      <c r="B62" s="68"/>
      <c r="C62" s="68"/>
      <c r="D62" s="68"/>
      <c r="E62" s="68"/>
      <c r="F62" s="68"/>
      <c r="G62" s="68"/>
      <c r="H62" s="68"/>
      <c r="I62" s="68"/>
      <c r="J62" s="68"/>
      <c r="K62" s="68"/>
    </row>
    <row r="63" spans="1:11" ht="15" customHeight="1">
      <c r="A63" s="68" t="s">
        <v>1639</v>
      </c>
      <c r="B63" s="68" t="s">
        <v>1644</v>
      </c>
      <c r="C63" s="68" t="s">
        <v>1645</v>
      </c>
      <c r="D63" s="68" t="s">
        <v>1646</v>
      </c>
      <c r="E63" s="68" t="s">
        <v>1647</v>
      </c>
      <c r="F63" s="68" t="s">
        <v>1648</v>
      </c>
      <c r="G63" s="68" t="s">
        <v>1649</v>
      </c>
      <c r="H63" s="68" t="s">
        <v>1650</v>
      </c>
      <c r="I63" s="68" t="s">
        <v>1651</v>
      </c>
      <c r="J63" s="68" t="s">
        <v>1652</v>
      </c>
      <c r="K63" s="68" t="s">
        <v>1653</v>
      </c>
    </row>
    <row r="64" spans="1:11" ht="15" customHeight="1">
      <c r="A64" s="68" t="s">
        <v>1680</v>
      </c>
      <c r="B64" s="119" t="str">
        <f>IF(ISERR(STDEV(Calculations!D184:D185)),"",STDEV(Calculations!D184:D185))</f>
        <v/>
      </c>
      <c r="C64" s="119" t="str">
        <f>IF(ISERR(STDEV(Calculations!E184:E185)),"",STDEV(Calculations!E184:E185))</f>
        <v/>
      </c>
      <c r="D64" s="119" t="str">
        <f>IF(ISERR(STDEV(Calculations!F184:F185)),"",STDEV(Calculations!F184:F185))</f>
        <v/>
      </c>
      <c r="E64" s="119" t="str">
        <f>IF(ISERR(STDEV(Calculations!G184:G185)),"",STDEV(Calculations!G184:G185))</f>
        <v/>
      </c>
      <c r="F64" s="119" t="str">
        <f>IF(ISERR(STDEV(Calculations!H184:H185)),"",STDEV(Calculations!H184:H185))</f>
        <v/>
      </c>
      <c r="G64" s="119" t="str">
        <f>IF(ISERR(STDEV(Calculations!I184:I185)),"",STDEV(Calculations!I184:I185))</f>
        <v/>
      </c>
      <c r="H64" s="119" t="str">
        <f>IF(ISERR(STDEV(Calculations!J184:J185)),"",STDEV(Calculations!J184:J185))</f>
        <v/>
      </c>
      <c r="I64" s="119" t="str">
        <f>IF(ISERR(STDEV(Calculations!K184:K185)),"",STDEV(Calculations!K184:K185))</f>
        <v/>
      </c>
      <c r="J64" s="119" t="str">
        <f>IF(ISERR(STDEV(Calculations!L184:L185)),"",STDEV(Calculations!L184:L185))</f>
        <v/>
      </c>
      <c r="K64" s="119" t="str">
        <f>IF(ISERR(STDEV(Calculations!M184:M185)),"",STDEV(Calculations!M184:M185))</f>
        <v/>
      </c>
    </row>
    <row r="65" spans="1:11" ht="15" customHeight="1">
      <c r="A65" s="80" t="s">
        <v>1681</v>
      </c>
      <c r="B65" s="120" t="str">
        <f>IF(B64="","",IF(OR(B64&lt;&gt;0,Calculations!D184&lt;&gt;35,Calculations!D185&lt;&gt;35),"No","Pass"))</f>
        <v/>
      </c>
      <c r="C65" s="120" t="str">
        <f>IF(C64="","",IF(OR(C64&lt;&gt;0,Calculations!E184&lt;&gt;35,Calculations!E185&lt;&gt;35),"No","Pass"))</f>
        <v/>
      </c>
      <c r="D65" s="120" t="str">
        <f>IF(D64="","",IF(OR(D64&lt;&gt;0,Calculations!F184&lt;&gt;35,Calculations!F185&lt;&gt;35),"No","Pass"))</f>
        <v/>
      </c>
      <c r="E65" s="120" t="str">
        <f>IF(E64="","",IF(OR(E64&lt;&gt;0,Calculations!G184&lt;&gt;35,Calculations!G185&lt;&gt;35),"No","Pass"))</f>
        <v/>
      </c>
      <c r="F65" s="120" t="str">
        <f>IF(F64="","",IF(OR(F64&lt;&gt;0,Calculations!H184&lt;&gt;35,Calculations!H185&lt;&gt;35),"No","Pass"))</f>
        <v/>
      </c>
      <c r="G65" s="120" t="str">
        <f>IF(G64="","",IF(OR(G64&lt;&gt;0,Calculations!I184&lt;&gt;35,Calculations!I185&lt;&gt;35),"No","Pass"))</f>
        <v/>
      </c>
      <c r="H65" s="120" t="str">
        <f>IF(H64="","",IF(OR(H64&lt;&gt;0,Calculations!J184&lt;&gt;35,Calculations!J185&lt;&gt;35),"No","Pass"))</f>
        <v/>
      </c>
      <c r="I65" s="120" t="str">
        <f>IF(I64="","",IF(OR(I64&lt;&gt;0,Calculations!K184&lt;&gt;35,Calculations!K185&lt;&gt;35),"No","Pass"))</f>
        <v/>
      </c>
      <c r="J65" s="120" t="str">
        <f>IF(J64="","",IF(OR(J64&lt;&gt;0,Calculations!L184&lt;&gt;35,Calculations!L185&lt;&gt;35),"No","Pass"))</f>
        <v/>
      </c>
      <c r="K65" s="120" t="str">
        <f>IF(K64="","",IF(OR(K64&lt;&gt;0,Calculations!M184&lt;&gt;35,Calculations!M185&lt;&gt;35),"No","Pass"))</f>
        <v/>
      </c>
    </row>
    <row r="66" spans="1:11" ht="15" customHeight="1">
      <c r="A66" s="68" t="str">
        <f>$L$2</f>
        <v>Control Sample</v>
      </c>
      <c r="B66" s="68"/>
      <c r="C66" s="68"/>
      <c r="D66" s="68"/>
      <c r="E66" s="68"/>
      <c r="F66" s="68"/>
      <c r="G66" s="68"/>
      <c r="H66" s="68"/>
      <c r="I66" s="68"/>
      <c r="J66" s="68"/>
      <c r="K66" s="68"/>
    </row>
    <row r="67" spans="1:11" ht="15" customHeight="1">
      <c r="A67" s="68" t="s">
        <v>1639</v>
      </c>
      <c r="B67" s="68" t="s">
        <v>1644</v>
      </c>
      <c r="C67" s="68" t="s">
        <v>1645</v>
      </c>
      <c r="D67" s="68" t="s">
        <v>1646</v>
      </c>
      <c r="E67" s="68" t="s">
        <v>1647</v>
      </c>
      <c r="F67" s="68" t="s">
        <v>1648</v>
      </c>
      <c r="G67" s="68" t="s">
        <v>1649</v>
      </c>
      <c r="H67" s="68" t="s">
        <v>1650</v>
      </c>
      <c r="I67" s="68" t="s">
        <v>1651</v>
      </c>
      <c r="J67" s="68" t="s">
        <v>1652</v>
      </c>
      <c r="K67" s="68" t="s">
        <v>1653</v>
      </c>
    </row>
    <row r="68" spans="1:11" ht="15" customHeight="1">
      <c r="A68" s="68" t="s">
        <v>1680</v>
      </c>
      <c r="B68" s="119" t="str">
        <f>IF(ISERR(STDEV(Calculations!P184:P185)),"",STDEV(Calculations!P184:P185))</f>
        <v/>
      </c>
      <c r="C68" s="119" t="str">
        <f>IF(ISERR(STDEV(Calculations!Q184:Q185)),"",STDEV(Calculations!Q184:Q185))</f>
        <v/>
      </c>
      <c r="D68" s="119" t="str">
        <f>IF(ISERR(STDEV(Calculations!R184:R185)),"",STDEV(Calculations!R184:R185))</f>
        <v/>
      </c>
      <c r="E68" s="119" t="str">
        <f>IF(ISERR(STDEV(Calculations!S184:S185)),"",STDEV(Calculations!S184:S185))</f>
        <v/>
      </c>
      <c r="F68" s="119" t="str">
        <f>IF(ISERR(STDEV(Calculations!T184:T185)),"",STDEV(Calculations!T184:T185))</f>
        <v/>
      </c>
      <c r="G68" s="119" t="str">
        <f>IF(ISERR(STDEV(Calculations!U184:U185)),"",STDEV(Calculations!U184:U185))</f>
        <v/>
      </c>
      <c r="H68" s="119" t="str">
        <f>IF(ISERR(STDEV(Calculations!V184:V185)),"",STDEV(Calculations!V184:V185))</f>
        <v/>
      </c>
      <c r="I68" s="119" t="str">
        <f>IF(ISERR(STDEV(Calculations!W184:W185)),"",STDEV(Calculations!W184:W185))</f>
        <v/>
      </c>
      <c r="J68" s="119" t="str">
        <f>IF(ISERR(STDEV(Calculations!X184:X185)),"",STDEV(Calculations!X184:X185))</f>
        <v/>
      </c>
      <c r="K68" s="119" t="str">
        <f>IF(ISERR(STDEV(Calculations!Y184:Y185)),"",STDEV(Calculations!Y184:Y185))</f>
        <v/>
      </c>
    </row>
    <row r="69" spans="1:11" ht="15" customHeight="1">
      <c r="A69" s="80" t="s">
        <v>1681</v>
      </c>
      <c r="B69" s="120" t="str">
        <f>IF(B68="","",IF(OR(B68&lt;&gt;0,Calculations!P184&lt;&gt;35,Calculations!P185&lt;&gt;35),"No","Pass"))</f>
        <v/>
      </c>
      <c r="C69" s="120" t="str">
        <f>IF(C68="","",IF(OR(C68&lt;&gt;0,Calculations!Q184&lt;&gt;35,Calculations!Q185&lt;&gt;35),"No","Pass"))</f>
        <v/>
      </c>
      <c r="D69" s="120" t="str">
        <f>IF(D68="","",IF(OR(D68&lt;&gt;0,Calculations!R184&lt;&gt;35,Calculations!R185&lt;&gt;35),"No","Pass"))</f>
        <v/>
      </c>
      <c r="E69" s="120" t="str">
        <f>IF(E68="","",IF(OR(E68&lt;&gt;0,Calculations!S184&lt;&gt;35,Calculations!S185&lt;&gt;35),"No","Pass"))</f>
        <v/>
      </c>
      <c r="F69" s="120" t="str">
        <f>IF(F68="","",IF(OR(F68&lt;&gt;0,Calculations!T184&lt;&gt;35,Calculations!T185&lt;&gt;35),"No","Pass"))</f>
        <v/>
      </c>
      <c r="G69" s="120" t="str">
        <f>IF(G68="","",IF(OR(G68&lt;&gt;0,Calculations!U184&lt;&gt;35,Calculations!U185&lt;&gt;35),"No","Pass"))</f>
        <v/>
      </c>
      <c r="H69" s="120" t="str">
        <f>IF(H68="","",IF(OR(H68&lt;&gt;0,Calculations!V184&lt;&gt;35,Calculations!V185&lt;&gt;35),"No","Pass"))</f>
        <v/>
      </c>
      <c r="I69" s="120" t="str">
        <f>IF(I68="","",IF(OR(I68&lt;&gt;0,Calculations!W184&lt;&gt;35,Calculations!W185&lt;&gt;35),"No","Pass"))</f>
        <v/>
      </c>
      <c r="J69" s="120" t="str">
        <f>IF(J68="","",IF(OR(J68&lt;&gt;0,Calculations!X184&lt;&gt;35,Calculations!X185&lt;&gt;35),"No","Pass"))</f>
        <v/>
      </c>
      <c r="K69" s="120" t="str">
        <f>IF(K68="","",IF(OR(K68&lt;&gt;0,Calculations!Y184&lt;&gt;35,Calculations!Y185&lt;&gt;35),"No","Pass"))</f>
        <v/>
      </c>
    </row>
    <row r="70" spans="1:13" ht="15" customHeight="1">
      <c r="A70" s="104" t="str">
        <f>'Gene Table'!A195</f>
        <v>Plate 3</v>
      </c>
      <c r="B70" s="105"/>
      <c r="C70" s="105"/>
      <c r="D70" s="105"/>
      <c r="E70" s="105"/>
      <c r="F70" s="105"/>
      <c r="G70" s="105"/>
      <c r="H70" s="105"/>
      <c r="I70" s="105"/>
      <c r="J70" s="105"/>
      <c r="K70" s="105"/>
      <c r="L70" s="105"/>
      <c r="M70" s="132"/>
    </row>
    <row r="71" spans="1:13" ht="15" customHeight="1">
      <c r="A71" s="118" t="s">
        <v>1668</v>
      </c>
      <c r="B71" s="121"/>
      <c r="C71" s="121"/>
      <c r="D71" s="121"/>
      <c r="E71" s="121"/>
      <c r="F71" s="121"/>
      <c r="G71" s="121"/>
      <c r="H71" s="121"/>
      <c r="I71" s="121"/>
      <c r="J71" s="121"/>
      <c r="K71" s="121"/>
      <c r="L71" s="121"/>
      <c r="M71" s="133"/>
    </row>
    <row r="72" spans="1:13" ht="15" customHeight="1">
      <c r="A72" s="63" t="str">
        <f>L1</f>
        <v>Test Sample</v>
      </c>
      <c r="B72" s="64"/>
      <c r="C72" s="64"/>
      <c r="D72" s="64"/>
      <c r="E72" s="64"/>
      <c r="F72" s="64"/>
      <c r="G72" s="64"/>
      <c r="H72" s="64"/>
      <c r="I72" s="64"/>
      <c r="J72" s="64"/>
      <c r="K72" s="64"/>
      <c r="L72" s="64"/>
      <c r="M72" s="65"/>
    </row>
    <row r="73" spans="1:13" ht="15" customHeight="1">
      <c r="A73" s="68" t="s">
        <v>1639</v>
      </c>
      <c r="B73" s="68" t="s">
        <v>1644</v>
      </c>
      <c r="C73" s="68" t="s">
        <v>1645</v>
      </c>
      <c r="D73" s="68" t="s">
        <v>1646</v>
      </c>
      <c r="E73" s="68" t="s">
        <v>1647</v>
      </c>
      <c r="F73" s="68" t="s">
        <v>1648</v>
      </c>
      <c r="G73" s="68" t="s">
        <v>1649</v>
      </c>
      <c r="H73" s="68" t="s">
        <v>1650</v>
      </c>
      <c r="I73" s="68" t="s">
        <v>1651</v>
      </c>
      <c r="J73" s="68" t="s">
        <v>1652</v>
      </c>
      <c r="K73" s="68" t="s">
        <v>1653</v>
      </c>
      <c r="L73" s="80" t="s">
        <v>1669</v>
      </c>
      <c r="M73" s="126" t="s">
        <v>1670</v>
      </c>
    </row>
    <row r="74" spans="1:13" ht="15" customHeight="1">
      <c r="A74" s="68" t="s">
        <v>1671</v>
      </c>
      <c r="B74" s="119" t="str">
        <f>IF(ISERROR(AVERAGE(Calculations!D290:D291)),"",AVERAGE(Calculations!D290:D291))</f>
        <v/>
      </c>
      <c r="C74" s="119" t="str">
        <f>IF(ISERROR(AVERAGE(Calculations!E290:E291)),"",AVERAGE(Calculations!E290:E291))</f>
        <v/>
      </c>
      <c r="D74" s="119" t="str">
        <f>IF(ISERROR(AVERAGE(Calculations!F290:F291)),"",AVERAGE(Calculations!F290:F291))</f>
        <v/>
      </c>
      <c r="E74" s="119" t="str">
        <f>IF(ISERROR(AVERAGE(Calculations!G290:G291)),"",AVERAGE(Calculations!G290:G291))</f>
        <v/>
      </c>
      <c r="F74" s="119" t="str">
        <f>IF(ISERROR(AVERAGE(Calculations!H290:H291)),"",AVERAGE(Calculations!H290:H291))</f>
        <v/>
      </c>
      <c r="G74" s="119" t="str">
        <f>IF(ISERROR(AVERAGE(Calculations!I290:I291)),"",AVERAGE(Calculations!I290:I291))</f>
        <v/>
      </c>
      <c r="H74" s="119" t="str">
        <f>IF(ISERROR(AVERAGE(Calculations!J290:J291)),"",AVERAGE(Calculations!J290:J291))</f>
        <v/>
      </c>
      <c r="I74" s="119" t="str">
        <f>IF(ISERROR(AVERAGE(Calculations!K290:K291)),"",AVERAGE(Calculations!K290:K291))</f>
        <v/>
      </c>
      <c r="J74" s="119" t="str">
        <f>IF(ISERROR(AVERAGE(Calculations!L290:L291)),"",AVERAGE(Calculations!L290:L291))</f>
        <v/>
      </c>
      <c r="K74" s="119" t="str">
        <f>IF(ISERROR(AVERAGE(Calculations!M290:M291)),"",AVERAGE(Calculations!M290:M291))</f>
        <v/>
      </c>
      <c r="L74" s="127" t="e">
        <f aca="true" t="shared" si="12" ref="L74:L77">AVERAGE(B74:K74)</f>
        <v>#DIV/0!</v>
      </c>
      <c r="M74" s="127" t="e">
        <f>STDEV(B74:K74)</f>
        <v>#DIV/0!</v>
      </c>
    </row>
    <row r="75" spans="1:18" s="66" customFormat="1" ht="15" customHeight="1">
      <c r="A75" s="80" t="s">
        <v>1672</v>
      </c>
      <c r="B75" s="119" t="str">
        <f>IF(ISERROR(STDEV(Calculations!D290:D291)),"",STDEV(Calculations!D290:D291))</f>
        <v/>
      </c>
      <c r="C75" s="119" t="str">
        <f>IF(ISERROR(STDEV(Calculations!E290:E291)),"",STDEV(Calculations!E290:E291))</f>
        <v/>
      </c>
      <c r="D75" s="119" t="str">
        <f>IF(ISERROR(STDEV(Calculations!F290:F291)),"",STDEV(Calculations!F290:F291))</f>
        <v/>
      </c>
      <c r="E75" s="119" t="str">
        <f>IF(ISERROR(STDEV(Calculations!G290:G291)),"",STDEV(Calculations!G290:G291))</f>
        <v/>
      </c>
      <c r="F75" s="119" t="str">
        <f>IF(ISERROR(STDEV(Calculations!H290:H291)),"",STDEV(Calculations!H290:H291))</f>
        <v/>
      </c>
      <c r="G75" s="119" t="str">
        <f>IF(ISERROR(STDEV(Calculations!I290:I291)),"",STDEV(Calculations!I290:I291))</f>
        <v/>
      </c>
      <c r="H75" s="119" t="str">
        <f>IF(ISERROR(STDEV(Calculations!J290:J291)),"",STDEV(Calculations!J290:J291))</f>
        <v/>
      </c>
      <c r="I75" s="119" t="str">
        <f>IF(ISERROR(STDEV(Calculations!K290:K291)),"",STDEV(Calculations!K290:K291))</f>
        <v/>
      </c>
      <c r="J75" s="119" t="str">
        <f>IF(ISERROR(STDEV(Calculations!L290:L291)),"",STDEV(Calculations!L290:L291))</f>
        <v/>
      </c>
      <c r="K75" s="119" t="str">
        <f>IF(ISERROR(STDEV(Calculations!M290:M291)),"",STDEV(Calculations!M290:M291))</f>
        <v/>
      </c>
      <c r="L75" s="127" t="e">
        <f t="shared" si="12"/>
        <v>#DIV/0!</v>
      </c>
      <c r="M75" s="127" t="s">
        <v>1673</v>
      </c>
      <c r="N75" s="125"/>
      <c r="O75" s="125"/>
      <c r="P75" s="125"/>
      <c r="Q75" s="125"/>
      <c r="R75" s="125"/>
    </row>
    <row r="76" spans="1:13" ht="15" customHeight="1">
      <c r="A76" s="68" t="s">
        <v>1674</v>
      </c>
      <c r="B76" s="119" t="str">
        <f>IF(ISERROR(AVERAGE(Calculations!D288:D289)),"",AVERAGE(Calculations!D288:D289))</f>
        <v/>
      </c>
      <c r="C76" s="119" t="str">
        <f>IF(ISERROR(AVERAGE(Calculations!E288:E289)),"",AVERAGE(Calculations!E288:E289))</f>
        <v/>
      </c>
      <c r="D76" s="119" t="str">
        <f>IF(ISERROR(AVERAGE(Calculations!F288:F289)),"",AVERAGE(Calculations!F288:F289))</f>
        <v/>
      </c>
      <c r="E76" s="119" t="str">
        <f>IF(ISERROR(AVERAGE(Calculations!G288:G289)),"",AVERAGE(Calculations!G288:G289))</f>
        <v/>
      </c>
      <c r="F76" s="119" t="str">
        <f>IF(ISERROR(AVERAGE(Calculations!H288:H289)),"",AVERAGE(Calculations!H288:H289))</f>
        <v/>
      </c>
      <c r="G76" s="119" t="str">
        <f>IF(ISERROR(AVERAGE(Calculations!I288:I289)),"",AVERAGE(Calculations!I288:I289))</f>
        <v/>
      </c>
      <c r="H76" s="119" t="str">
        <f>IF(ISERROR(AVERAGE(Calculations!J288:J289)),"",AVERAGE(Calculations!J288:J289))</f>
        <v/>
      </c>
      <c r="I76" s="119" t="str">
        <f>IF(ISERROR(AVERAGE(Calculations!K288:K289)),"",AVERAGE(Calculations!K288:K289))</f>
        <v/>
      </c>
      <c r="J76" s="119" t="str">
        <f>IF(ISERROR(AVERAGE(Calculations!L288:L289)),"",AVERAGE(Calculations!L288:L289))</f>
        <v/>
      </c>
      <c r="K76" s="119" t="str">
        <f>IF(ISERROR(AVERAGE(Calculations!M288:M289)),"",AVERAGE(Calculations!M288:M289))</f>
        <v/>
      </c>
      <c r="L76" s="127" t="e">
        <f t="shared" si="12"/>
        <v>#DIV/0!</v>
      </c>
      <c r="M76" s="127" t="e">
        <f>STDEV(B76:K76)</f>
        <v>#DIV/0!</v>
      </c>
    </row>
    <row r="77" spans="1:13" ht="15" customHeight="1">
      <c r="A77" s="80" t="s">
        <v>1675</v>
      </c>
      <c r="B77" s="119" t="str">
        <f>IF(ISERROR(STDEV(Calculations!D288:D289)),"",STDEV(Calculations!D288:D289))</f>
        <v/>
      </c>
      <c r="C77" s="119" t="str">
        <f>IF(ISERROR(STDEV(Calculations!E288:E289)),"",STDEV(Calculations!E288:E289))</f>
        <v/>
      </c>
      <c r="D77" s="119" t="str">
        <f>IF(ISERROR(STDEV(Calculations!F288:F289)),"",STDEV(Calculations!F288:F289))</f>
        <v/>
      </c>
      <c r="E77" s="119" t="str">
        <f>IF(ISERROR(STDEV(Calculations!G288:G289)),"",STDEV(Calculations!G288:G289))</f>
        <v/>
      </c>
      <c r="F77" s="119" t="str">
        <f>IF(ISERROR(STDEV(Calculations!H288:H289)),"",STDEV(Calculations!H288:H289))</f>
        <v/>
      </c>
      <c r="G77" s="119" t="str">
        <f>IF(ISERROR(STDEV(Calculations!I288:I289)),"",STDEV(Calculations!I288:I289))</f>
        <v/>
      </c>
      <c r="H77" s="119" t="str">
        <f>IF(ISERROR(STDEV(Calculations!J288:J289)),"",STDEV(Calculations!J288:J289))</f>
        <v/>
      </c>
      <c r="I77" s="119" t="str">
        <f>IF(ISERROR(STDEV(Calculations!K288:K289)),"",STDEV(Calculations!K288:K289))</f>
        <v/>
      </c>
      <c r="J77" s="119" t="str">
        <f>IF(ISERROR(STDEV(Calculations!L288:L289)),"",STDEV(Calculations!L288:L289))</f>
        <v/>
      </c>
      <c r="K77" s="119" t="str">
        <f>IF(ISERROR(STDEV(Calculations!M288:M289)),"",STDEV(Calculations!M288:M289))</f>
        <v/>
      </c>
      <c r="L77" s="127" t="e">
        <f t="shared" si="12"/>
        <v>#DIV/0!</v>
      </c>
      <c r="M77" s="127" t="s">
        <v>1673</v>
      </c>
    </row>
    <row r="78" spans="1:13" ht="15" customHeight="1">
      <c r="A78" s="63" t="str">
        <f>L2</f>
        <v>Control Sample</v>
      </c>
      <c r="B78" s="64"/>
      <c r="C78" s="64"/>
      <c r="D78" s="64"/>
      <c r="E78" s="64"/>
      <c r="F78" s="64"/>
      <c r="G78" s="64"/>
      <c r="H78" s="64"/>
      <c r="I78" s="64"/>
      <c r="J78" s="64"/>
      <c r="K78" s="64"/>
      <c r="L78" s="64"/>
      <c r="M78" s="65"/>
    </row>
    <row r="79" spans="1:13" ht="15" customHeight="1">
      <c r="A79" s="68" t="s">
        <v>1639</v>
      </c>
      <c r="B79" s="68" t="s">
        <v>1644</v>
      </c>
      <c r="C79" s="68" t="s">
        <v>1645</v>
      </c>
      <c r="D79" s="68" t="s">
        <v>1646</v>
      </c>
      <c r="E79" s="68" t="s">
        <v>1647</v>
      </c>
      <c r="F79" s="68" t="s">
        <v>1648</v>
      </c>
      <c r="G79" s="68" t="s">
        <v>1649</v>
      </c>
      <c r="H79" s="68" t="s">
        <v>1650</v>
      </c>
      <c r="I79" s="68" t="s">
        <v>1651</v>
      </c>
      <c r="J79" s="68" t="s">
        <v>1652</v>
      </c>
      <c r="K79" s="68" t="s">
        <v>1653</v>
      </c>
      <c r="L79" s="80" t="s">
        <v>1669</v>
      </c>
      <c r="M79" s="126" t="s">
        <v>1670</v>
      </c>
    </row>
    <row r="80" spans="1:13" ht="15" customHeight="1">
      <c r="A80" s="68" t="s">
        <v>1671</v>
      </c>
      <c r="B80" s="119" t="str">
        <f>IF(ISERROR(AVERAGE(Calculations!P290:P291)),"",AVERAGE(Calculations!P290:P291))</f>
        <v/>
      </c>
      <c r="C80" s="119" t="str">
        <f>IF(ISERROR(AVERAGE(Calculations!Q290:Q291)),"",AVERAGE(Calculations!Q290:Q291))</f>
        <v/>
      </c>
      <c r="D80" s="119" t="str">
        <f>IF(ISERROR(AVERAGE(Calculations!R290:R291)),"",AVERAGE(Calculations!R290:R291))</f>
        <v/>
      </c>
      <c r="E80" s="119" t="str">
        <f>IF(ISERROR(AVERAGE(Calculations!S290:S291)),"",AVERAGE(Calculations!S290:S291))</f>
        <v/>
      </c>
      <c r="F80" s="119" t="str">
        <f>IF(ISERROR(AVERAGE(Calculations!T290:T291)),"",AVERAGE(Calculations!T290:T291))</f>
        <v/>
      </c>
      <c r="G80" s="119" t="str">
        <f>IF(ISERROR(AVERAGE(Calculations!U290:U291)),"",AVERAGE(Calculations!U290:U291))</f>
        <v/>
      </c>
      <c r="H80" s="119" t="str">
        <f>IF(ISERROR(AVERAGE(Calculations!V290:V291)),"",AVERAGE(Calculations!V290:V291))</f>
        <v/>
      </c>
      <c r="I80" s="119" t="str">
        <f>IF(ISERROR(AVERAGE(Calculations!W290:W291)),"",AVERAGE(Calculations!W290:W291))</f>
        <v/>
      </c>
      <c r="J80" s="119" t="str">
        <f>IF(ISERROR(AVERAGE(Calculations!X290:X291)),"",AVERAGE(Calculations!X290:X291))</f>
        <v/>
      </c>
      <c r="K80" s="119" t="str">
        <f>IF(ISERROR(AVERAGE(Calculations!Y290:Y291)),"",AVERAGE(Calculations!Y290:Y291))</f>
        <v/>
      </c>
      <c r="L80" s="127" t="e">
        <f aca="true" t="shared" si="13" ref="L80:L83">AVERAGE(B80:K80)</f>
        <v>#DIV/0!</v>
      </c>
      <c r="M80" s="127" t="e">
        <f>STDEV(B80:K80)</f>
        <v>#DIV/0!</v>
      </c>
    </row>
    <row r="81" spans="1:13" ht="15" customHeight="1">
      <c r="A81" s="80" t="s">
        <v>1672</v>
      </c>
      <c r="B81" s="119" t="str">
        <f>IF(ISERROR(STDEV(Calculations!P290:P291)),"",STDEV(Calculations!P290:P291))</f>
        <v/>
      </c>
      <c r="C81" s="119" t="str">
        <f>IF(ISERROR(STDEV(Calculations!Q290:Q291)),"",STDEV(Calculations!Q290:Q291))</f>
        <v/>
      </c>
      <c r="D81" s="119" t="str">
        <f>IF(ISERROR(STDEV(Calculations!R290:R291)),"",STDEV(Calculations!R290:R291))</f>
        <v/>
      </c>
      <c r="E81" s="119" t="str">
        <f>IF(ISERROR(STDEV(Calculations!S290:S291)),"",STDEV(Calculations!S290:S291))</f>
        <v/>
      </c>
      <c r="F81" s="119" t="str">
        <f>IF(ISERROR(STDEV(Calculations!T290:T291)),"",STDEV(Calculations!T290:T291))</f>
        <v/>
      </c>
      <c r="G81" s="119" t="str">
        <f>IF(ISERROR(STDEV(Calculations!U290:U291)),"",STDEV(Calculations!U290:U291))</f>
        <v/>
      </c>
      <c r="H81" s="119" t="str">
        <f>IF(ISERROR(STDEV(Calculations!V290:V291)),"",STDEV(Calculations!V290:V291))</f>
        <v/>
      </c>
      <c r="I81" s="119" t="str">
        <f>IF(ISERROR(STDEV(Calculations!W290:W291)),"",STDEV(Calculations!W290:W291))</f>
        <v/>
      </c>
      <c r="J81" s="119" t="str">
        <f>IF(ISERROR(STDEV(Calculations!X290:X291)),"",STDEV(Calculations!X290:X291))</f>
        <v/>
      </c>
      <c r="K81" s="119" t="str">
        <f>IF(ISERROR(STDEV(Calculations!Y290:Y291)),"",STDEV(Calculations!Y290:Y291))</f>
        <v/>
      </c>
      <c r="L81" s="127" t="e">
        <f t="shared" si="13"/>
        <v>#DIV/0!</v>
      </c>
      <c r="M81" s="127" t="s">
        <v>1673</v>
      </c>
    </row>
    <row r="82" spans="1:13" ht="15" customHeight="1">
      <c r="A82" s="68" t="s">
        <v>1674</v>
      </c>
      <c r="B82" s="119" t="str">
        <f>IF(ISERROR(AVERAGE(Calculations!P288:P289)),"",AVERAGE(Calculations!P288:P289))</f>
        <v/>
      </c>
      <c r="C82" s="119" t="str">
        <f>IF(ISERROR(AVERAGE(Calculations!Q288:Q289)),"",AVERAGE(Calculations!Q288:Q289))</f>
        <v/>
      </c>
      <c r="D82" s="119" t="str">
        <f>IF(ISERROR(AVERAGE(Calculations!R288:R289)),"",AVERAGE(Calculations!R288:R289))</f>
        <v/>
      </c>
      <c r="E82" s="119" t="str">
        <f>IF(ISERROR(AVERAGE(Calculations!S288:S289)),"",AVERAGE(Calculations!S288:S289))</f>
        <v/>
      </c>
      <c r="F82" s="119" t="str">
        <f>IF(ISERROR(AVERAGE(Calculations!T288:T289)),"",AVERAGE(Calculations!T288:T289))</f>
        <v/>
      </c>
      <c r="G82" s="119" t="str">
        <f>IF(ISERROR(AVERAGE(Calculations!U288:U289)),"",AVERAGE(Calculations!U288:U289))</f>
        <v/>
      </c>
      <c r="H82" s="119" t="str">
        <f>IF(ISERROR(AVERAGE(Calculations!V288:V289)),"",AVERAGE(Calculations!V288:V289))</f>
        <v/>
      </c>
      <c r="I82" s="119" t="str">
        <f>IF(ISERROR(AVERAGE(Calculations!W288:W289)),"",AVERAGE(Calculations!W288:W289))</f>
        <v/>
      </c>
      <c r="J82" s="119" t="str">
        <f>IF(ISERROR(AVERAGE(Calculations!X288:X289)),"",AVERAGE(Calculations!X288:X289))</f>
        <v/>
      </c>
      <c r="K82" s="119" t="str">
        <f>IF(ISERROR(AVERAGE(Calculations!Y288:Y289)),"",AVERAGE(Calculations!Y288:Y289))</f>
        <v/>
      </c>
      <c r="L82" s="127" t="e">
        <f t="shared" si="13"/>
        <v>#DIV/0!</v>
      </c>
      <c r="M82" s="127" t="e">
        <f>STDEV(B82:K82)</f>
        <v>#DIV/0!</v>
      </c>
    </row>
    <row r="83" spans="1:13" ht="15" customHeight="1">
      <c r="A83" s="80" t="s">
        <v>1675</v>
      </c>
      <c r="B83" s="119" t="str">
        <f>IF(ISERROR(STDEV(Calculations!P288:P289)),"",STDEV(Calculations!P288:P289))</f>
        <v/>
      </c>
      <c r="C83" s="119" t="str">
        <f>IF(ISERROR(STDEV(Calculations!Q288:Q289)),"",STDEV(Calculations!Q288:Q289))</f>
        <v/>
      </c>
      <c r="D83" s="119" t="str">
        <f>IF(ISERROR(STDEV(Calculations!R288:R289)),"",STDEV(Calculations!R288:R289))</f>
        <v/>
      </c>
      <c r="E83" s="119" t="str">
        <f>IF(ISERROR(STDEV(Calculations!S288:S289)),"",STDEV(Calculations!S288:S289))</f>
        <v/>
      </c>
      <c r="F83" s="119" t="str">
        <f>IF(ISERROR(STDEV(Calculations!T288:T289)),"",STDEV(Calculations!T288:T289))</f>
        <v/>
      </c>
      <c r="G83" s="119" t="str">
        <f>IF(ISERROR(STDEV(Calculations!U288:U289)),"",STDEV(Calculations!U288:U289))</f>
        <v/>
      </c>
      <c r="H83" s="119" t="str">
        <f>IF(ISERROR(STDEV(Calculations!V288:V289)),"",STDEV(Calculations!V288:V289))</f>
        <v/>
      </c>
      <c r="I83" s="119" t="str">
        <f>IF(ISERROR(STDEV(Calculations!W288:W289)),"",STDEV(Calculations!W288:W289))</f>
        <v/>
      </c>
      <c r="J83" s="119" t="str">
        <f>IF(ISERROR(STDEV(Calculations!X288:X289)),"",STDEV(Calculations!X288:X289))</f>
        <v/>
      </c>
      <c r="K83" s="119" t="str">
        <f>IF(ISERROR(STDEV(Calculations!Y288:Y289)),"",STDEV(Calculations!Y288:Y289))</f>
        <v/>
      </c>
      <c r="L83" s="127" t="e">
        <f t="shared" si="13"/>
        <v>#DIV/0!</v>
      </c>
      <c r="M83" s="127" t="s">
        <v>1673</v>
      </c>
    </row>
    <row r="84" spans="1:11" ht="15" customHeight="1">
      <c r="A84" s="118" t="s">
        <v>1676</v>
      </c>
      <c r="B84" s="102"/>
      <c r="C84" s="102"/>
      <c r="D84" s="102"/>
      <c r="E84" s="102"/>
      <c r="F84" s="102"/>
      <c r="G84" s="102"/>
      <c r="H84" s="102"/>
      <c r="I84" s="102"/>
      <c r="J84" s="102"/>
      <c r="K84" s="103"/>
    </row>
    <row r="85" spans="1:13" ht="15" customHeight="1">
      <c r="A85" s="68" t="str">
        <f>L1</f>
        <v>Test Sample</v>
      </c>
      <c r="B85" s="68"/>
      <c r="C85" s="68"/>
      <c r="D85" s="68"/>
      <c r="E85" s="68"/>
      <c r="F85" s="68"/>
      <c r="G85" s="68"/>
      <c r="H85" s="68"/>
      <c r="I85" s="68"/>
      <c r="J85" s="68"/>
      <c r="K85" s="68"/>
      <c r="L85" s="128"/>
      <c r="M85" s="128"/>
    </row>
    <row r="86" spans="1:13" ht="15" customHeight="1">
      <c r="A86" s="68" t="s">
        <v>1639</v>
      </c>
      <c r="B86" s="68" t="s">
        <v>1644</v>
      </c>
      <c r="C86" s="68" t="s">
        <v>1645</v>
      </c>
      <c r="D86" s="68" t="s">
        <v>1646</v>
      </c>
      <c r="E86" s="68" t="s">
        <v>1647</v>
      </c>
      <c r="F86" s="68" t="s">
        <v>1648</v>
      </c>
      <c r="G86" s="68" t="s">
        <v>1649</v>
      </c>
      <c r="H86" s="68" t="s">
        <v>1650</v>
      </c>
      <c r="I86" s="68" t="s">
        <v>1651</v>
      </c>
      <c r="J86" s="68" t="s">
        <v>1652</v>
      </c>
      <c r="K86" s="68" t="s">
        <v>1653</v>
      </c>
      <c r="L86" s="128"/>
      <c r="M86" s="128"/>
    </row>
    <row r="87" spans="1:13" ht="15" customHeight="1">
      <c r="A87" s="68" t="s">
        <v>1677</v>
      </c>
      <c r="B87" s="119" t="str">
        <f>IF(ISERR(B76-B74),"",B76-B74)</f>
        <v/>
      </c>
      <c r="C87" s="119" t="str">
        <f aca="true" t="shared" si="14" ref="C87:K87">IF(ISERR(C76-C74),"",C76-C74)</f>
        <v/>
      </c>
      <c r="D87" s="119" t="str">
        <f t="shared" si="14"/>
        <v/>
      </c>
      <c r="E87" s="119" t="str">
        <f t="shared" si="14"/>
        <v/>
      </c>
      <c r="F87" s="119" t="str">
        <f t="shared" si="14"/>
        <v/>
      </c>
      <c r="G87" s="119" t="str">
        <f t="shared" si="14"/>
        <v/>
      </c>
      <c r="H87" s="119" t="str">
        <f t="shared" si="14"/>
        <v/>
      </c>
      <c r="I87" s="119" t="str">
        <f t="shared" si="14"/>
        <v/>
      </c>
      <c r="J87" s="119" t="str">
        <f t="shared" si="14"/>
        <v/>
      </c>
      <c r="K87" s="119" t="str">
        <f t="shared" si="14"/>
        <v/>
      </c>
      <c r="L87" s="129"/>
      <c r="M87" s="130"/>
    </row>
    <row r="88" spans="1:13" ht="15" customHeight="1">
      <c r="A88" s="80" t="s">
        <v>1678</v>
      </c>
      <c r="B88" s="120" t="str">
        <f>IF(B87="","",IF(B87&lt;$D$4,"Pass","FAIL"))</f>
        <v/>
      </c>
      <c r="C88" s="120" t="str">
        <f aca="true" t="shared" si="15" ref="C88:K88">IF(C87="","",IF(C87&lt;$D$4,"Pass","FAIL"))</f>
        <v/>
      </c>
      <c r="D88" s="120" t="str">
        <f t="shared" si="15"/>
        <v/>
      </c>
      <c r="E88" s="120" t="str">
        <f t="shared" si="15"/>
        <v/>
      </c>
      <c r="F88" s="120" t="str">
        <f t="shared" si="15"/>
        <v/>
      </c>
      <c r="G88" s="120" t="str">
        <f t="shared" si="15"/>
        <v/>
      </c>
      <c r="H88" s="120" t="str">
        <f t="shared" si="15"/>
        <v/>
      </c>
      <c r="I88" s="120" t="str">
        <f t="shared" si="15"/>
        <v/>
      </c>
      <c r="J88" s="120" t="str">
        <f t="shared" si="15"/>
        <v/>
      </c>
      <c r="K88" s="120" t="str">
        <f t="shared" si="15"/>
        <v/>
      </c>
      <c r="L88" s="131"/>
      <c r="M88" s="131"/>
    </row>
    <row r="89" spans="1:11" ht="15" customHeight="1">
      <c r="A89" s="68" t="str">
        <f>L2</f>
        <v>Control Sample</v>
      </c>
      <c r="B89" s="68"/>
      <c r="C89" s="68"/>
      <c r="D89" s="68"/>
      <c r="E89" s="68"/>
      <c r="F89" s="68"/>
      <c r="G89" s="68"/>
      <c r="H89" s="68"/>
      <c r="I89" s="68"/>
      <c r="J89" s="68"/>
      <c r="K89" s="68"/>
    </row>
    <row r="90" spans="1:11" ht="15" customHeight="1">
      <c r="A90" s="68" t="s">
        <v>1639</v>
      </c>
      <c r="B90" s="68" t="s">
        <v>1644</v>
      </c>
      <c r="C90" s="68" t="s">
        <v>1645</v>
      </c>
      <c r="D90" s="68" t="s">
        <v>1646</v>
      </c>
      <c r="E90" s="68" t="s">
        <v>1647</v>
      </c>
      <c r="F90" s="68" t="s">
        <v>1648</v>
      </c>
      <c r="G90" s="68" t="s">
        <v>1649</v>
      </c>
      <c r="H90" s="68" t="s">
        <v>1650</v>
      </c>
      <c r="I90" s="68" t="s">
        <v>1651</v>
      </c>
      <c r="J90" s="68" t="s">
        <v>1652</v>
      </c>
      <c r="K90" s="68" t="s">
        <v>1653</v>
      </c>
    </row>
    <row r="91" spans="1:11" ht="15" customHeight="1">
      <c r="A91" s="68" t="s">
        <v>1677</v>
      </c>
      <c r="B91" s="119" t="str">
        <f>IF(ISERR(B82-B80),"",B82-B80)</f>
        <v/>
      </c>
      <c r="C91" s="119" t="str">
        <f aca="true" t="shared" si="16" ref="C91:K91">IF(ISERR(C82-C80),"",C82-C80)</f>
        <v/>
      </c>
      <c r="D91" s="119" t="str">
        <f t="shared" si="16"/>
        <v/>
      </c>
      <c r="E91" s="119" t="str">
        <f t="shared" si="16"/>
        <v/>
      </c>
      <c r="F91" s="119" t="str">
        <f t="shared" si="16"/>
        <v/>
      </c>
      <c r="G91" s="119" t="str">
        <f t="shared" si="16"/>
        <v/>
      </c>
      <c r="H91" s="119" t="str">
        <f t="shared" si="16"/>
        <v/>
      </c>
      <c r="I91" s="119" t="str">
        <f t="shared" si="16"/>
        <v/>
      </c>
      <c r="J91" s="119" t="str">
        <f t="shared" si="16"/>
        <v/>
      </c>
      <c r="K91" s="119" t="str">
        <f t="shared" si="16"/>
        <v/>
      </c>
    </row>
    <row r="92" spans="1:11" ht="15" customHeight="1">
      <c r="A92" s="80" t="s">
        <v>1678</v>
      </c>
      <c r="B92" s="120" t="str">
        <f>IF(B91="","",IF(B91&lt;$D$4,"Pass","FAIL"))</f>
        <v/>
      </c>
      <c r="C92" s="120" t="str">
        <f aca="true" t="shared" si="17" ref="C92:K92">IF(C91="","",IF(C91&lt;$D$4,"Pass","FAIL"))</f>
        <v/>
      </c>
      <c r="D92" s="120" t="str">
        <f t="shared" si="17"/>
        <v/>
      </c>
      <c r="E92" s="120" t="str">
        <f t="shared" si="17"/>
        <v/>
      </c>
      <c r="F92" s="120" t="str">
        <f t="shared" si="17"/>
        <v/>
      </c>
      <c r="G92" s="120" t="str">
        <f t="shared" si="17"/>
        <v/>
      </c>
      <c r="H92" s="120" t="str">
        <f t="shared" si="17"/>
        <v/>
      </c>
      <c r="I92" s="120" t="str">
        <f t="shared" si="17"/>
        <v/>
      </c>
      <c r="J92" s="120" t="str">
        <f t="shared" si="17"/>
        <v/>
      </c>
      <c r="K92" s="120" t="str">
        <f t="shared" si="17"/>
        <v/>
      </c>
    </row>
    <row r="93" spans="1:11" ht="15" customHeight="1">
      <c r="A93" s="118" t="s">
        <v>1679</v>
      </c>
      <c r="B93" s="102"/>
      <c r="C93" s="102"/>
      <c r="D93" s="102"/>
      <c r="E93" s="102"/>
      <c r="F93" s="102"/>
      <c r="G93" s="102"/>
      <c r="H93" s="102"/>
      <c r="I93" s="102"/>
      <c r="J93" s="102"/>
      <c r="K93" s="103"/>
    </row>
    <row r="94" spans="1:11" ht="15" customHeight="1">
      <c r="A94" s="68" t="str">
        <f>$L$1</f>
        <v>Test Sample</v>
      </c>
      <c r="B94" s="68"/>
      <c r="C94" s="68"/>
      <c r="D94" s="68"/>
      <c r="E94" s="68"/>
      <c r="F94" s="68"/>
      <c r="G94" s="68"/>
      <c r="H94" s="68"/>
      <c r="I94" s="68"/>
      <c r="J94" s="68"/>
      <c r="K94" s="68"/>
    </row>
    <row r="95" spans="1:11" ht="15" customHeight="1">
      <c r="A95" s="68" t="s">
        <v>1639</v>
      </c>
      <c r="B95" s="68" t="s">
        <v>1644</v>
      </c>
      <c r="C95" s="68" t="s">
        <v>1645</v>
      </c>
      <c r="D95" s="68" t="s">
        <v>1646</v>
      </c>
      <c r="E95" s="68" t="s">
        <v>1647</v>
      </c>
      <c r="F95" s="68" t="s">
        <v>1648</v>
      </c>
      <c r="G95" s="68" t="s">
        <v>1649</v>
      </c>
      <c r="H95" s="68" t="s">
        <v>1650</v>
      </c>
      <c r="I95" s="68" t="s">
        <v>1651</v>
      </c>
      <c r="J95" s="68" t="s">
        <v>1652</v>
      </c>
      <c r="K95" s="68" t="s">
        <v>1653</v>
      </c>
    </row>
    <row r="96" spans="1:11" ht="15" customHeight="1">
      <c r="A96" s="68" t="s">
        <v>1682</v>
      </c>
      <c r="B96" s="119" t="str">
        <f>IF(ISERR(STDEV(Calculations!D280:D281)),"",STDEV(Calculations!D280:D281))</f>
        <v/>
      </c>
      <c r="C96" s="119" t="str">
        <f>IF(ISERR(STDEV(Calculations!E280:E281)),"",STDEV(Calculations!E280:E281))</f>
        <v/>
      </c>
      <c r="D96" s="119" t="str">
        <f>IF(ISERR(STDEV(Calculations!F280:F281)),"",STDEV(Calculations!F280:F281))</f>
        <v/>
      </c>
      <c r="E96" s="119" t="str">
        <f>IF(ISERR(STDEV(Calculations!G280:G281)),"",STDEV(Calculations!G280:G281))</f>
        <v/>
      </c>
      <c r="F96" s="119" t="str">
        <f>IF(ISERR(STDEV(Calculations!H280:H281)),"",STDEV(Calculations!H280:H281))</f>
        <v/>
      </c>
      <c r="G96" s="119" t="str">
        <f>IF(ISERR(STDEV(Calculations!I280:I281)),"",STDEV(Calculations!I280:I281))</f>
        <v/>
      </c>
      <c r="H96" s="119" t="str">
        <f>IF(ISERR(STDEV(Calculations!J280:J281)),"",STDEV(Calculations!J280:J281))</f>
        <v/>
      </c>
      <c r="I96" s="119" t="str">
        <f>IF(ISERR(STDEV(Calculations!K280:K281)),"",STDEV(Calculations!K280:K281))</f>
        <v/>
      </c>
      <c r="J96" s="119" t="str">
        <f>IF(ISERR(STDEV(Calculations!L280:L281)),"",STDEV(Calculations!L280:L281))</f>
        <v/>
      </c>
      <c r="K96" s="119" t="str">
        <f>IF(ISERR(STDEV(Calculations!M280:M281)),"",STDEV(Calculations!M280:M281))</f>
        <v/>
      </c>
    </row>
    <row r="97" spans="1:11" ht="15" customHeight="1">
      <c r="A97" s="80" t="s">
        <v>1681</v>
      </c>
      <c r="B97" s="120" t="str">
        <f>IF(B96="","",IF(OR(B96&lt;&gt;0,Calculations!D280&lt;&gt;35,Calculations!D281&lt;&gt;35),"No","Pass"))</f>
        <v/>
      </c>
      <c r="C97" s="120" t="str">
        <f>IF(C96="","",IF(OR(C96&lt;&gt;0,Calculations!E280&lt;&gt;35,Calculations!E281&lt;&gt;35),"No","Pass"))</f>
        <v/>
      </c>
      <c r="D97" s="120" t="str">
        <f>IF(D96="","",IF(OR(D96&lt;&gt;0,Calculations!F280&lt;&gt;35,Calculations!F281&lt;&gt;35),"No","Pass"))</f>
        <v/>
      </c>
      <c r="E97" s="120" t="str">
        <f>IF(E96="","",IF(OR(E96&lt;&gt;0,Calculations!G280&lt;&gt;35,Calculations!G281&lt;&gt;35),"No","Pass"))</f>
        <v/>
      </c>
      <c r="F97" s="120" t="str">
        <f>IF(F96="","",IF(OR(F96&lt;&gt;0,Calculations!H280&lt;&gt;35,Calculations!H281&lt;&gt;35),"No","Pass"))</f>
        <v/>
      </c>
      <c r="G97" s="120" t="str">
        <f>IF(G96="","",IF(OR(G96&lt;&gt;0,Calculations!I280&lt;&gt;35,Calculations!I281&lt;&gt;35),"No","Pass"))</f>
        <v/>
      </c>
      <c r="H97" s="120" t="str">
        <f>IF(H96="","",IF(OR(H96&lt;&gt;0,Calculations!J280&lt;&gt;35,Calculations!J281&lt;&gt;35),"No","Pass"))</f>
        <v/>
      </c>
      <c r="I97" s="120" t="str">
        <f>IF(I96="","",IF(OR(I96&lt;&gt;0,Calculations!K280&lt;&gt;35,Calculations!K281&lt;&gt;35),"No","Pass"))</f>
        <v/>
      </c>
      <c r="J97" s="120" t="str">
        <f>IF(J96="","",IF(OR(J96&lt;&gt;0,Calculations!L280&lt;&gt;35,Calculations!L281&lt;&gt;35),"No","Pass"))</f>
        <v/>
      </c>
      <c r="K97" s="120" t="str">
        <f>IF(K96="","",IF(OR(K96&lt;&gt;0,Calculations!M280&lt;&gt;35,Calculations!M281&lt;&gt;35),"No","Pass"))</f>
        <v/>
      </c>
    </row>
    <row r="98" spans="1:11" ht="15" customHeight="1">
      <c r="A98" s="68" t="str">
        <f>$L$2</f>
        <v>Control Sample</v>
      </c>
      <c r="B98" s="68"/>
      <c r="C98" s="68"/>
      <c r="D98" s="68"/>
      <c r="E98" s="68"/>
      <c r="F98" s="68"/>
      <c r="G98" s="68"/>
      <c r="H98" s="68"/>
      <c r="I98" s="68"/>
      <c r="J98" s="68"/>
      <c r="K98" s="68"/>
    </row>
    <row r="99" spans="1:11" ht="15" customHeight="1">
      <c r="A99" s="68" t="s">
        <v>1639</v>
      </c>
      <c r="B99" s="68" t="s">
        <v>1644</v>
      </c>
      <c r="C99" s="68" t="s">
        <v>1645</v>
      </c>
      <c r="D99" s="68" t="s">
        <v>1646</v>
      </c>
      <c r="E99" s="68" t="s">
        <v>1647</v>
      </c>
      <c r="F99" s="68" t="s">
        <v>1648</v>
      </c>
      <c r="G99" s="68" t="s">
        <v>1649</v>
      </c>
      <c r="H99" s="68" t="s">
        <v>1650</v>
      </c>
      <c r="I99" s="68" t="s">
        <v>1651</v>
      </c>
      <c r="J99" s="68" t="s">
        <v>1652</v>
      </c>
      <c r="K99" s="68" t="s">
        <v>1653</v>
      </c>
    </row>
    <row r="100" spans="1:11" ht="15" customHeight="1">
      <c r="A100" s="68" t="s">
        <v>1682</v>
      </c>
      <c r="B100" s="119" t="str">
        <f>IF(ISERR(STDEV(Calculations!P280:P281)),"",STDEV(Calculations!P280:P281))</f>
        <v/>
      </c>
      <c r="C100" s="119" t="str">
        <f>IF(ISERR(STDEV(Calculations!Q280:Q281)),"",STDEV(Calculations!Q280:Q281))</f>
        <v/>
      </c>
      <c r="D100" s="119" t="str">
        <f>IF(ISERR(STDEV(Calculations!R280:R281)),"",STDEV(Calculations!R280:R281))</f>
        <v/>
      </c>
      <c r="E100" s="119" t="str">
        <f>IF(ISERR(STDEV(Calculations!S280:S281)),"",STDEV(Calculations!S280:S281))</f>
        <v/>
      </c>
      <c r="F100" s="119" t="str">
        <f>IF(ISERR(STDEV(Calculations!T280:T281)),"",STDEV(Calculations!T280:T281))</f>
        <v/>
      </c>
      <c r="G100" s="119" t="str">
        <f>IF(ISERR(STDEV(Calculations!U280:U281)),"",STDEV(Calculations!U280:U281))</f>
        <v/>
      </c>
      <c r="H100" s="119" t="str">
        <f>IF(ISERR(STDEV(Calculations!V280:V281)),"",STDEV(Calculations!V280:V281))</f>
        <v/>
      </c>
      <c r="I100" s="119" t="str">
        <f>IF(ISERR(STDEV(Calculations!W280:W281)),"",STDEV(Calculations!W280:W281))</f>
        <v/>
      </c>
      <c r="J100" s="119" t="str">
        <f>IF(ISERR(STDEV(Calculations!X280:X281)),"",STDEV(Calculations!X280:X281))</f>
        <v/>
      </c>
      <c r="K100" s="119" t="str">
        <f>IF(ISERR(STDEV(Calculations!Y280:Y281)),"",STDEV(Calculations!Y280:Y281))</f>
        <v/>
      </c>
    </row>
    <row r="101" spans="1:11" ht="15" customHeight="1">
      <c r="A101" s="80" t="s">
        <v>1681</v>
      </c>
      <c r="B101" s="120" t="str">
        <f>IF(B100="","",IF(OR(B100&lt;&gt;0,Calculations!P280&lt;&gt;35,Calculations!P281&lt;&gt;35),"No","Pass"))</f>
        <v/>
      </c>
      <c r="C101" s="120" t="str">
        <f>IF(C100="","",IF(OR(C100&lt;&gt;0,Calculations!Q280&lt;&gt;35,Calculations!Q281&lt;&gt;35),"No","Pass"))</f>
        <v/>
      </c>
      <c r="D101" s="120" t="str">
        <f>IF(D100="","",IF(OR(D100&lt;&gt;0,Calculations!R280&lt;&gt;35,Calculations!R281&lt;&gt;35),"No","Pass"))</f>
        <v/>
      </c>
      <c r="E101" s="120" t="str">
        <f>IF(E100="","",IF(OR(E100&lt;&gt;0,Calculations!S280&lt;&gt;35,Calculations!S281&lt;&gt;35),"No","Pass"))</f>
        <v/>
      </c>
      <c r="F101" s="120" t="str">
        <f>IF(F100="","",IF(OR(F100&lt;&gt;0,Calculations!T280&lt;&gt;35,Calculations!T281&lt;&gt;35),"No","Pass"))</f>
        <v/>
      </c>
      <c r="G101" s="120" t="str">
        <f>IF(G100="","",IF(OR(G100&lt;&gt;0,Calculations!U280&lt;&gt;35,Calculations!U281&lt;&gt;35),"No","Pass"))</f>
        <v/>
      </c>
      <c r="H101" s="120" t="str">
        <f>IF(H100="","",IF(OR(H100&lt;&gt;0,Calculations!V280&lt;&gt;35,Calculations!V281&lt;&gt;35),"No","Pass"))</f>
        <v/>
      </c>
      <c r="I101" s="120" t="str">
        <f>IF(I100="","",IF(OR(I100&lt;&gt;0,Calculations!W280&lt;&gt;35,Calculations!W281&lt;&gt;35),"No","Pass"))</f>
        <v/>
      </c>
      <c r="J101" s="120" t="str">
        <f>IF(J100="","",IF(OR(J100&lt;&gt;0,Calculations!X280&lt;&gt;35,Calculations!X281&lt;&gt;35),"No","Pass"))</f>
        <v/>
      </c>
      <c r="K101" s="120" t="str">
        <f>IF(K100="","",IF(OR(K100&lt;&gt;0,Calculations!Y280&lt;&gt;35,Calculations!Y281&lt;&gt;35),"No","Pass"))</f>
        <v/>
      </c>
    </row>
    <row r="102" spans="1:13" ht="15" customHeight="1">
      <c r="A102" s="104" t="str">
        <f>'Gene Table'!A291</f>
        <v>Plate 4</v>
      </c>
      <c r="B102" s="105"/>
      <c r="C102" s="105"/>
      <c r="D102" s="105"/>
      <c r="E102" s="105"/>
      <c r="F102" s="105"/>
      <c r="G102" s="105"/>
      <c r="H102" s="105"/>
      <c r="I102" s="105"/>
      <c r="J102" s="105"/>
      <c r="K102" s="105"/>
      <c r="L102" s="105"/>
      <c r="M102" s="132"/>
    </row>
    <row r="103" spans="1:13" ht="15" customHeight="1">
      <c r="A103" s="118" t="s">
        <v>1668</v>
      </c>
      <c r="B103" s="121"/>
      <c r="C103" s="121"/>
      <c r="D103" s="121"/>
      <c r="E103" s="121"/>
      <c r="F103" s="121"/>
      <c r="G103" s="121"/>
      <c r="H103" s="121"/>
      <c r="I103" s="121"/>
      <c r="J103" s="121"/>
      <c r="K103" s="121"/>
      <c r="L103" s="121"/>
      <c r="M103" s="133"/>
    </row>
    <row r="104" spans="1:13" ht="15" customHeight="1">
      <c r="A104" s="63" t="str">
        <f>L1</f>
        <v>Test Sample</v>
      </c>
      <c r="B104" s="64"/>
      <c r="C104" s="64"/>
      <c r="D104" s="64"/>
      <c r="E104" s="64"/>
      <c r="F104" s="64"/>
      <c r="G104" s="64"/>
      <c r="H104" s="64"/>
      <c r="I104" s="64"/>
      <c r="J104" s="64"/>
      <c r="K104" s="64"/>
      <c r="L104" s="64"/>
      <c r="M104" s="65"/>
    </row>
    <row r="105" spans="1:13" ht="15" customHeight="1">
      <c r="A105" s="68" t="s">
        <v>1639</v>
      </c>
      <c r="B105" s="68" t="s">
        <v>1644</v>
      </c>
      <c r="C105" s="68" t="s">
        <v>1645</v>
      </c>
      <c r="D105" s="68" t="s">
        <v>1646</v>
      </c>
      <c r="E105" s="68" t="s">
        <v>1647</v>
      </c>
      <c r="F105" s="68" t="s">
        <v>1648</v>
      </c>
      <c r="G105" s="68" t="s">
        <v>1649</v>
      </c>
      <c r="H105" s="68" t="s">
        <v>1650</v>
      </c>
      <c r="I105" s="68" t="s">
        <v>1651</v>
      </c>
      <c r="J105" s="68" t="s">
        <v>1652</v>
      </c>
      <c r="K105" s="68" t="s">
        <v>1653</v>
      </c>
      <c r="L105" s="80" t="s">
        <v>1669</v>
      </c>
      <c r="M105" s="126" t="s">
        <v>1670</v>
      </c>
    </row>
    <row r="106" spans="1:13" ht="15" customHeight="1">
      <c r="A106" s="68" t="s">
        <v>1671</v>
      </c>
      <c r="B106" s="119" t="str">
        <f>IF(ISERROR(AVERAGE(Calculations!D386:D387)),"",AVERAGE(Calculations!D386:D387))</f>
        <v/>
      </c>
      <c r="C106" s="119" t="str">
        <f>IF(ISERROR(AVERAGE(Calculations!E386:E387)),"",AVERAGE(Calculations!E386:E387))</f>
        <v/>
      </c>
      <c r="D106" s="119" t="str">
        <f>IF(ISERROR(AVERAGE(Calculations!F386:F387)),"",AVERAGE(Calculations!F386:F387))</f>
        <v/>
      </c>
      <c r="E106" s="119" t="str">
        <f>IF(ISERROR(AVERAGE(Calculations!G386:G387)),"",AVERAGE(Calculations!G386:G387))</f>
        <v/>
      </c>
      <c r="F106" s="119" t="str">
        <f>IF(ISERROR(AVERAGE(Calculations!H386:H387)),"",AVERAGE(Calculations!H386:H387))</f>
        <v/>
      </c>
      <c r="G106" s="119" t="str">
        <f>IF(ISERROR(AVERAGE(Calculations!I386:I387)),"",AVERAGE(Calculations!I386:I387))</f>
        <v/>
      </c>
      <c r="H106" s="119" t="str">
        <f>IF(ISERROR(AVERAGE(Calculations!J386:J387)),"",AVERAGE(Calculations!J386:J387))</f>
        <v/>
      </c>
      <c r="I106" s="119" t="str">
        <f>IF(ISERROR(AVERAGE(Calculations!K386:K387)),"",AVERAGE(Calculations!K386:K387))</f>
        <v/>
      </c>
      <c r="J106" s="119" t="str">
        <f>IF(ISERROR(AVERAGE(Calculations!L386:L387)),"",AVERAGE(Calculations!L386:L387))</f>
        <v/>
      </c>
      <c r="K106" s="119" t="str">
        <f>IF(ISERROR(AVERAGE(Calculations!M386:M387)),"",AVERAGE(Calculations!M386:M387))</f>
        <v/>
      </c>
      <c r="L106" s="127" t="e">
        <f aca="true" t="shared" si="18" ref="L106:L109">AVERAGE(B106:K106)</f>
        <v>#DIV/0!</v>
      </c>
      <c r="M106" s="127" t="e">
        <f>STDEV(B106:K106)</f>
        <v>#DIV/0!</v>
      </c>
    </row>
    <row r="107" spans="1:13" ht="15" customHeight="1">
      <c r="A107" s="80" t="s">
        <v>1672</v>
      </c>
      <c r="B107" s="119" t="str">
        <f>IF(ISERROR(STDEV(Calculations!D386:D387)),"",STDEV(Calculations!D386:D387))</f>
        <v/>
      </c>
      <c r="C107" s="119" t="str">
        <f>IF(ISERROR(STDEV(Calculations!E386:E387)),"",STDEV(Calculations!E386:E387))</f>
        <v/>
      </c>
      <c r="D107" s="119" t="str">
        <f>IF(ISERROR(STDEV(Calculations!F386:F387)),"",STDEV(Calculations!F386:F387))</f>
        <v/>
      </c>
      <c r="E107" s="119" t="str">
        <f>IF(ISERROR(STDEV(Calculations!G386:G387)),"",STDEV(Calculations!G386:G387))</f>
        <v/>
      </c>
      <c r="F107" s="119" t="str">
        <f>IF(ISERROR(STDEV(Calculations!H386:H387)),"",STDEV(Calculations!H386:H387))</f>
        <v/>
      </c>
      <c r="G107" s="119" t="str">
        <f>IF(ISERROR(STDEV(Calculations!I386:I387)),"",STDEV(Calculations!I386:I387))</f>
        <v/>
      </c>
      <c r="H107" s="119" t="str">
        <f>IF(ISERROR(STDEV(Calculations!J386:J387)),"",STDEV(Calculations!J386:J387))</f>
        <v/>
      </c>
      <c r="I107" s="119" t="str">
        <f>IF(ISERROR(STDEV(Calculations!K386:K387)),"",STDEV(Calculations!K386:K387))</f>
        <v/>
      </c>
      <c r="J107" s="119" t="str">
        <f>IF(ISERROR(STDEV(Calculations!L386:L387)),"",STDEV(Calculations!L386:L387))</f>
        <v/>
      </c>
      <c r="K107" s="119" t="str">
        <f>IF(ISERROR(STDEV(Calculations!M386:M387)),"",STDEV(Calculations!M386:M387))</f>
        <v/>
      </c>
      <c r="L107" s="127" t="e">
        <f t="shared" si="18"/>
        <v>#DIV/0!</v>
      </c>
      <c r="M107" s="127" t="s">
        <v>1673</v>
      </c>
    </row>
    <row r="108" spans="1:13" ht="15" customHeight="1">
      <c r="A108" s="68" t="s">
        <v>1674</v>
      </c>
      <c r="B108" s="119" t="str">
        <f>IF(ISERROR(AVERAGE(Calculations!D384:D385)),"",AVERAGE(Calculations!D384:D385))</f>
        <v/>
      </c>
      <c r="C108" s="119" t="str">
        <f>IF(ISERROR(AVERAGE(Calculations!E384:E385)),"",AVERAGE(Calculations!E384:E385))</f>
        <v/>
      </c>
      <c r="D108" s="119" t="str">
        <f>IF(ISERROR(AVERAGE(Calculations!F384:F385)),"",AVERAGE(Calculations!F384:F385))</f>
        <v/>
      </c>
      <c r="E108" s="119" t="str">
        <f>IF(ISERROR(AVERAGE(Calculations!G384:G385)),"",AVERAGE(Calculations!G384:G385))</f>
        <v/>
      </c>
      <c r="F108" s="119" t="str">
        <f>IF(ISERROR(AVERAGE(Calculations!H384:H385)),"",AVERAGE(Calculations!H384:H385))</f>
        <v/>
      </c>
      <c r="G108" s="119" t="str">
        <f>IF(ISERROR(AVERAGE(Calculations!I384:I385)),"",AVERAGE(Calculations!I384:I385))</f>
        <v/>
      </c>
      <c r="H108" s="119" t="str">
        <f>IF(ISERROR(AVERAGE(Calculations!J384:J385)),"",AVERAGE(Calculations!J384:J385))</f>
        <v/>
      </c>
      <c r="I108" s="119" t="str">
        <f>IF(ISERROR(AVERAGE(Calculations!K384:K385)),"",AVERAGE(Calculations!K384:K385))</f>
        <v/>
      </c>
      <c r="J108" s="119" t="str">
        <f>IF(ISERROR(AVERAGE(Calculations!L384:L385)),"",AVERAGE(Calculations!L384:L385))</f>
        <v/>
      </c>
      <c r="K108" s="119" t="str">
        <f>IF(ISERROR(AVERAGE(Calculations!M384:M385)),"",AVERAGE(Calculations!M384:M385))</f>
        <v/>
      </c>
      <c r="L108" s="127" t="e">
        <f t="shared" si="18"/>
        <v>#DIV/0!</v>
      </c>
      <c r="M108" s="127" t="e">
        <f>STDEV(B108:K108)</f>
        <v>#DIV/0!</v>
      </c>
    </row>
    <row r="109" spans="1:13" ht="15" customHeight="1">
      <c r="A109" s="80" t="s">
        <v>1675</v>
      </c>
      <c r="B109" s="119" t="str">
        <f>IF(ISERROR(STDEV(Calculations!D384:D385)),"",STDEV(Calculations!D384:D385))</f>
        <v/>
      </c>
      <c r="C109" s="119" t="str">
        <f>IF(ISERROR(STDEV(Calculations!E384:E385)),"",STDEV(Calculations!E384:E385))</f>
        <v/>
      </c>
      <c r="D109" s="119" t="str">
        <f>IF(ISERROR(STDEV(Calculations!F384:F385)),"",STDEV(Calculations!F384:F385))</f>
        <v/>
      </c>
      <c r="E109" s="119" t="str">
        <f>IF(ISERROR(STDEV(Calculations!G384:G385)),"",STDEV(Calculations!G384:G385))</f>
        <v/>
      </c>
      <c r="F109" s="119" t="str">
        <f>IF(ISERROR(STDEV(Calculations!H384:H385)),"",STDEV(Calculations!H384:H385))</f>
        <v/>
      </c>
      <c r="G109" s="119" t="str">
        <f>IF(ISERROR(STDEV(Calculations!I384:I385)),"",STDEV(Calculations!I384:I385))</f>
        <v/>
      </c>
      <c r="H109" s="119" t="str">
        <f>IF(ISERROR(STDEV(Calculations!J384:J385)),"",STDEV(Calculations!J384:J385))</f>
        <v/>
      </c>
      <c r="I109" s="119" t="str">
        <f>IF(ISERROR(STDEV(Calculations!K384:K385)),"",STDEV(Calculations!K384:K385))</f>
        <v/>
      </c>
      <c r="J109" s="119" t="str">
        <f>IF(ISERROR(STDEV(Calculations!L384:L385)),"",STDEV(Calculations!L384:L385))</f>
        <v/>
      </c>
      <c r="K109" s="119" t="str">
        <f>IF(ISERROR(STDEV(Calculations!M384:M385)),"",STDEV(Calculations!M384:M385))</f>
        <v/>
      </c>
      <c r="L109" s="127" t="e">
        <f t="shared" si="18"/>
        <v>#DIV/0!</v>
      </c>
      <c r="M109" s="127" t="s">
        <v>1673</v>
      </c>
    </row>
    <row r="110" spans="1:13" ht="15" customHeight="1">
      <c r="A110" s="63" t="str">
        <f>L2</f>
        <v>Control Sample</v>
      </c>
      <c r="B110" s="64"/>
      <c r="C110" s="64"/>
      <c r="D110" s="64"/>
      <c r="E110" s="64"/>
      <c r="F110" s="64"/>
      <c r="G110" s="64"/>
      <c r="H110" s="64"/>
      <c r="I110" s="64"/>
      <c r="J110" s="64"/>
      <c r="K110" s="64"/>
      <c r="L110" s="64"/>
      <c r="M110" s="65"/>
    </row>
    <row r="111" spans="1:13" ht="15" customHeight="1">
      <c r="A111" s="68" t="s">
        <v>1639</v>
      </c>
      <c r="B111" s="68" t="s">
        <v>1644</v>
      </c>
      <c r="C111" s="68" t="s">
        <v>1645</v>
      </c>
      <c r="D111" s="68" t="s">
        <v>1646</v>
      </c>
      <c r="E111" s="68" t="s">
        <v>1647</v>
      </c>
      <c r="F111" s="68" t="s">
        <v>1648</v>
      </c>
      <c r="G111" s="68" t="s">
        <v>1649</v>
      </c>
      <c r="H111" s="68" t="s">
        <v>1650</v>
      </c>
      <c r="I111" s="68" t="s">
        <v>1651</v>
      </c>
      <c r="J111" s="68" t="s">
        <v>1652</v>
      </c>
      <c r="K111" s="68" t="s">
        <v>1653</v>
      </c>
      <c r="L111" s="80" t="s">
        <v>1669</v>
      </c>
      <c r="M111" s="126" t="s">
        <v>1670</v>
      </c>
    </row>
    <row r="112" spans="1:13" ht="15" customHeight="1">
      <c r="A112" s="68" t="s">
        <v>1671</v>
      </c>
      <c r="B112" s="119" t="str">
        <f>IF(ISERROR(AVERAGE(Calculations!P386:P387)),"",AVERAGE(Calculations!P386:P387))</f>
        <v/>
      </c>
      <c r="C112" s="119" t="str">
        <f>IF(ISERROR(AVERAGE(Calculations!Q386:Q387)),"",AVERAGE(Calculations!Q386:Q387))</f>
        <v/>
      </c>
      <c r="D112" s="119" t="str">
        <f>IF(ISERROR(AVERAGE(Calculations!R386:R387)),"",AVERAGE(Calculations!R386:R387))</f>
        <v/>
      </c>
      <c r="E112" s="119" t="str">
        <f>IF(ISERROR(AVERAGE(Calculations!S386:S387)),"",AVERAGE(Calculations!S386:S387))</f>
        <v/>
      </c>
      <c r="F112" s="119" t="str">
        <f>IF(ISERROR(AVERAGE(Calculations!T386:T387)),"",AVERAGE(Calculations!T386:T387))</f>
        <v/>
      </c>
      <c r="G112" s="119" t="str">
        <f>IF(ISERROR(AVERAGE(Calculations!U386:U387)),"",AVERAGE(Calculations!U386:U387))</f>
        <v/>
      </c>
      <c r="H112" s="119" t="str">
        <f>IF(ISERROR(AVERAGE(Calculations!V386:V387)),"",AVERAGE(Calculations!V386:V387))</f>
        <v/>
      </c>
      <c r="I112" s="119" t="str">
        <f>IF(ISERROR(AVERAGE(Calculations!W386:W387)),"",AVERAGE(Calculations!W386:W387))</f>
        <v/>
      </c>
      <c r="J112" s="119" t="str">
        <f>IF(ISERROR(AVERAGE(Calculations!X386:X387)),"",AVERAGE(Calculations!X386:X387))</f>
        <v/>
      </c>
      <c r="K112" s="119" t="str">
        <f>IF(ISERROR(AVERAGE(Calculations!Y386:Y387)),"",AVERAGE(Calculations!Y386:Y387))</f>
        <v/>
      </c>
      <c r="L112" s="127" t="e">
        <f aca="true" t="shared" si="19" ref="L112:L115">AVERAGE(B112:K112)</f>
        <v>#DIV/0!</v>
      </c>
      <c r="M112" s="127" t="e">
        <f>STDEV(B112:K112)</f>
        <v>#DIV/0!</v>
      </c>
    </row>
    <row r="113" spans="1:13" ht="15" customHeight="1">
      <c r="A113" s="80" t="s">
        <v>1672</v>
      </c>
      <c r="B113" s="119" t="str">
        <f>IF(ISERROR(STDEV(Calculations!P386:P387)),"",STDEV(Calculations!P386:P387))</f>
        <v/>
      </c>
      <c r="C113" s="119" t="str">
        <f>IF(ISERROR(STDEV(Calculations!Q386:Q387)),"",STDEV(Calculations!Q386:Q387))</f>
        <v/>
      </c>
      <c r="D113" s="119" t="str">
        <f>IF(ISERROR(STDEV(Calculations!R386:R387)),"",STDEV(Calculations!R386:R387))</f>
        <v/>
      </c>
      <c r="E113" s="119" t="str">
        <f>IF(ISERROR(STDEV(Calculations!S386:S387)),"",STDEV(Calculations!S386:S387))</f>
        <v/>
      </c>
      <c r="F113" s="119" t="str">
        <f>IF(ISERROR(STDEV(Calculations!T386:T387)),"",STDEV(Calculations!T386:T387))</f>
        <v/>
      </c>
      <c r="G113" s="119" t="str">
        <f>IF(ISERROR(STDEV(Calculations!U386:U387)),"",STDEV(Calculations!U386:U387))</f>
        <v/>
      </c>
      <c r="H113" s="119" t="str">
        <f>IF(ISERROR(STDEV(Calculations!V386:V387)),"",STDEV(Calculations!V386:V387))</f>
        <v/>
      </c>
      <c r="I113" s="119" t="str">
        <f>IF(ISERROR(STDEV(Calculations!W386:W387)),"",STDEV(Calculations!W386:W387))</f>
        <v/>
      </c>
      <c r="J113" s="119" t="str">
        <f>IF(ISERROR(STDEV(Calculations!X386:X387)),"",STDEV(Calculations!X386:X387))</f>
        <v/>
      </c>
      <c r="K113" s="119" t="str">
        <f>IF(ISERROR(STDEV(Calculations!Y386:Y387)),"",STDEV(Calculations!Y386:Y387))</f>
        <v/>
      </c>
      <c r="L113" s="127" t="e">
        <f t="shared" si="19"/>
        <v>#DIV/0!</v>
      </c>
      <c r="M113" s="127" t="s">
        <v>1673</v>
      </c>
    </row>
    <row r="114" spans="1:13" ht="15" customHeight="1">
      <c r="A114" s="68" t="s">
        <v>1674</v>
      </c>
      <c r="B114" s="119" t="str">
        <f>IF(ISERROR(AVERAGE(Calculations!P384:P385)),"",AVERAGE(Calculations!P384:P385))</f>
        <v/>
      </c>
      <c r="C114" s="119" t="str">
        <f>IF(ISERROR(AVERAGE(Calculations!Q384:Q385)),"",AVERAGE(Calculations!Q384:Q385))</f>
        <v/>
      </c>
      <c r="D114" s="119" t="str">
        <f>IF(ISERROR(AVERAGE(Calculations!R384:R385)),"",AVERAGE(Calculations!R384:R385))</f>
        <v/>
      </c>
      <c r="E114" s="119" t="str">
        <f>IF(ISERROR(AVERAGE(Calculations!S384:S385)),"",AVERAGE(Calculations!S384:S385))</f>
        <v/>
      </c>
      <c r="F114" s="119" t="str">
        <f>IF(ISERROR(AVERAGE(Calculations!T384:T385)),"",AVERAGE(Calculations!T384:T385))</f>
        <v/>
      </c>
      <c r="G114" s="119" t="str">
        <f>IF(ISERROR(AVERAGE(Calculations!U384:U385)),"",AVERAGE(Calculations!U384:U385))</f>
        <v/>
      </c>
      <c r="H114" s="119" t="str">
        <f>IF(ISERROR(AVERAGE(Calculations!V384:V385)),"",AVERAGE(Calculations!V384:V385))</f>
        <v/>
      </c>
      <c r="I114" s="119" t="str">
        <f>IF(ISERROR(AVERAGE(Calculations!W384:W385)),"",AVERAGE(Calculations!W384:W385))</f>
        <v/>
      </c>
      <c r="J114" s="119" t="str">
        <f>IF(ISERROR(AVERAGE(Calculations!X384:X385)),"",AVERAGE(Calculations!X384:X385))</f>
        <v/>
      </c>
      <c r="K114" s="119" t="str">
        <f>IF(ISERROR(AVERAGE(Calculations!Y384:Y385)),"",AVERAGE(Calculations!Y384:Y385))</f>
        <v/>
      </c>
      <c r="L114" s="127" t="e">
        <f t="shared" si="19"/>
        <v>#DIV/0!</v>
      </c>
      <c r="M114" s="127" t="e">
        <f>STDEV(B114:K114)</f>
        <v>#DIV/0!</v>
      </c>
    </row>
    <row r="115" spans="1:13" ht="15" customHeight="1">
      <c r="A115" s="80" t="s">
        <v>1675</v>
      </c>
      <c r="B115" s="119" t="str">
        <f>IF(ISERROR(STDEV(Calculations!P384:P385)),"",STDEV(Calculations!P384:P385))</f>
        <v/>
      </c>
      <c r="C115" s="119" t="str">
        <f>IF(ISERROR(STDEV(Calculations!Q384:Q385)),"",STDEV(Calculations!Q384:Q385))</f>
        <v/>
      </c>
      <c r="D115" s="119" t="str">
        <f>IF(ISERROR(STDEV(Calculations!R384:R385)),"",STDEV(Calculations!R384:R385))</f>
        <v/>
      </c>
      <c r="E115" s="119" t="str">
        <f>IF(ISERROR(STDEV(Calculations!S384:S385)),"",STDEV(Calculations!S384:S385))</f>
        <v/>
      </c>
      <c r="F115" s="119" t="str">
        <f>IF(ISERROR(STDEV(Calculations!T384:T385)),"",STDEV(Calculations!T384:T385))</f>
        <v/>
      </c>
      <c r="G115" s="119" t="str">
        <f>IF(ISERROR(STDEV(Calculations!U384:U385)),"",STDEV(Calculations!U384:U385))</f>
        <v/>
      </c>
      <c r="H115" s="119" t="str">
        <f>IF(ISERROR(STDEV(Calculations!V384:V385)),"",STDEV(Calculations!V384:V385))</f>
        <v/>
      </c>
      <c r="I115" s="119" t="str">
        <f>IF(ISERROR(STDEV(Calculations!W384:W385)),"",STDEV(Calculations!W384:W385))</f>
        <v/>
      </c>
      <c r="J115" s="119" t="str">
        <f>IF(ISERROR(STDEV(Calculations!X384:X385)),"",STDEV(Calculations!X384:X385))</f>
        <v/>
      </c>
      <c r="K115" s="119" t="str">
        <f>IF(ISERROR(STDEV(Calculations!Y384:Y385)),"",STDEV(Calculations!Y384:Y385))</f>
        <v/>
      </c>
      <c r="L115" s="127" t="e">
        <f t="shared" si="19"/>
        <v>#DIV/0!</v>
      </c>
      <c r="M115" s="127" t="s">
        <v>1673</v>
      </c>
    </row>
    <row r="116" spans="1:11" ht="15" customHeight="1">
      <c r="A116" s="118" t="s">
        <v>1676</v>
      </c>
      <c r="B116" s="102"/>
      <c r="C116" s="102"/>
      <c r="D116" s="102"/>
      <c r="E116" s="102"/>
      <c r="F116" s="102"/>
      <c r="G116" s="102"/>
      <c r="H116" s="102"/>
      <c r="I116" s="102"/>
      <c r="J116" s="102"/>
      <c r="K116" s="103"/>
    </row>
    <row r="117" spans="1:13" ht="15" customHeight="1">
      <c r="A117" s="68" t="str">
        <f>L1</f>
        <v>Test Sample</v>
      </c>
      <c r="B117" s="68"/>
      <c r="C117" s="68"/>
      <c r="D117" s="68"/>
      <c r="E117" s="68"/>
      <c r="F117" s="68"/>
      <c r="G117" s="68"/>
      <c r="H117" s="68"/>
      <c r="I117" s="68"/>
      <c r="J117" s="68"/>
      <c r="K117" s="68"/>
      <c r="L117" s="128"/>
      <c r="M117" s="128"/>
    </row>
    <row r="118" spans="1:13" ht="15" customHeight="1">
      <c r="A118" s="68" t="s">
        <v>1639</v>
      </c>
      <c r="B118" s="68" t="s">
        <v>1644</v>
      </c>
      <c r="C118" s="68" t="s">
        <v>1645</v>
      </c>
      <c r="D118" s="68" t="s">
        <v>1646</v>
      </c>
      <c r="E118" s="68" t="s">
        <v>1647</v>
      </c>
      <c r="F118" s="68" t="s">
        <v>1648</v>
      </c>
      <c r="G118" s="68" t="s">
        <v>1649</v>
      </c>
      <c r="H118" s="68" t="s">
        <v>1650</v>
      </c>
      <c r="I118" s="68" t="s">
        <v>1651</v>
      </c>
      <c r="J118" s="68" t="s">
        <v>1652</v>
      </c>
      <c r="K118" s="68" t="s">
        <v>1653</v>
      </c>
      <c r="L118" s="128"/>
      <c r="M118" s="128"/>
    </row>
    <row r="119" spans="1:13" ht="15" customHeight="1">
      <c r="A119" s="68" t="s">
        <v>1677</v>
      </c>
      <c r="B119" s="119" t="str">
        <f>IF(ISERR(B108-B106),"",B108-B106)</f>
        <v/>
      </c>
      <c r="C119" s="119" t="str">
        <f aca="true" t="shared" si="20" ref="C119:K119">IF(ISERR(C108-C106),"",C108-C106)</f>
        <v/>
      </c>
      <c r="D119" s="119" t="str">
        <f t="shared" si="20"/>
        <v/>
      </c>
      <c r="E119" s="119" t="str">
        <f t="shared" si="20"/>
        <v/>
      </c>
      <c r="F119" s="119" t="str">
        <f t="shared" si="20"/>
        <v/>
      </c>
      <c r="G119" s="119" t="str">
        <f t="shared" si="20"/>
        <v/>
      </c>
      <c r="H119" s="119" t="str">
        <f t="shared" si="20"/>
        <v/>
      </c>
      <c r="I119" s="119" t="str">
        <f t="shared" si="20"/>
        <v/>
      </c>
      <c r="J119" s="119" t="str">
        <f t="shared" si="20"/>
        <v/>
      </c>
      <c r="K119" s="119" t="str">
        <f t="shared" si="20"/>
        <v/>
      </c>
      <c r="L119" s="129"/>
      <c r="M119" s="130"/>
    </row>
    <row r="120" spans="1:13" ht="15" customHeight="1">
      <c r="A120" s="80" t="s">
        <v>1678</v>
      </c>
      <c r="B120" s="120" t="str">
        <f>IF(B119="","",IF(B119&lt;$D$4,"Pass","FAIL"))</f>
        <v/>
      </c>
      <c r="C120" s="120" t="str">
        <f aca="true" t="shared" si="21" ref="C120:K120">IF(C119="","",IF(C119&lt;$D$4,"Pass","FAIL"))</f>
        <v/>
      </c>
      <c r="D120" s="120" t="str">
        <f t="shared" si="21"/>
        <v/>
      </c>
      <c r="E120" s="120" t="str">
        <f t="shared" si="21"/>
        <v/>
      </c>
      <c r="F120" s="120" t="str">
        <f t="shared" si="21"/>
        <v/>
      </c>
      <c r="G120" s="120" t="str">
        <f t="shared" si="21"/>
        <v/>
      </c>
      <c r="H120" s="120" t="str">
        <f t="shared" si="21"/>
        <v/>
      </c>
      <c r="I120" s="120" t="str">
        <f t="shared" si="21"/>
        <v/>
      </c>
      <c r="J120" s="120" t="str">
        <f t="shared" si="21"/>
        <v/>
      </c>
      <c r="K120" s="120" t="str">
        <f t="shared" si="21"/>
        <v/>
      </c>
      <c r="L120" s="131"/>
      <c r="M120" s="131"/>
    </row>
    <row r="121" spans="1:11" ht="15" customHeight="1">
      <c r="A121" s="68" t="str">
        <f>L2</f>
        <v>Control Sample</v>
      </c>
      <c r="B121" s="68"/>
      <c r="C121" s="68"/>
      <c r="D121" s="68"/>
      <c r="E121" s="68"/>
      <c r="F121" s="68"/>
      <c r="G121" s="68"/>
      <c r="H121" s="68"/>
      <c r="I121" s="68"/>
      <c r="J121" s="68"/>
      <c r="K121" s="68"/>
    </row>
    <row r="122" spans="1:11" ht="15" customHeight="1">
      <c r="A122" s="68" t="s">
        <v>1639</v>
      </c>
      <c r="B122" s="68" t="s">
        <v>1644</v>
      </c>
      <c r="C122" s="68" t="s">
        <v>1645</v>
      </c>
      <c r="D122" s="68" t="s">
        <v>1646</v>
      </c>
      <c r="E122" s="68" t="s">
        <v>1647</v>
      </c>
      <c r="F122" s="68" t="s">
        <v>1648</v>
      </c>
      <c r="G122" s="68" t="s">
        <v>1649</v>
      </c>
      <c r="H122" s="68" t="s">
        <v>1650</v>
      </c>
      <c r="I122" s="68" t="s">
        <v>1651</v>
      </c>
      <c r="J122" s="68" t="s">
        <v>1652</v>
      </c>
      <c r="K122" s="68" t="s">
        <v>1653</v>
      </c>
    </row>
    <row r="123" spans="1:11" ht="15" customHeight="1">
      <c r="A123" s="68" t="s">
        <v>1677</v>
      </c>
      <c r="B123" s="119" t="str">
        <f>IF(ISERR(B114-B112),"",B114-B112)</f>
        <v/>
      </c>
      <c r="C123" s="119" t="str">
        <f aca="true" t="shared" si="22" ref="C123:K123">IF(ISERR(C114-C112),"",C114-C112)</f>
        <v/>
      </c>
      <c r="D123" s="119" t="str">
        <f t="shared" si="22"/>
        <v/>
      </c>
      <c r="E123" s="119" t="str">
        <f t="shared" si="22"/>
        <v/>
      </c>
      <c r="F123" s="119" t="str">
        <f t="shared" si="22"/>
        <v/>
      </c>
      <c r="G123" s="119" t="str">
        <f t="shared" si="22"/>
        <v/>
      </c>
      <c r="H123" s="119" t="str">
        <f t="shared" si="22"/>
        <v/>
      </c>
      <c r="I123" s="119" t="str">
        <f t="shared" si="22"/>
        <v/>
      </c>
      <c r="J123" s="119" t="str">
        <f t="shared" si="22"/>
        <v/>
      </c>
      <c r="K123" s="119" t="str">
        <f t="shared" si="22"/>
        <v/>
      </c>
    </row>
    <row r="124" spans="1:11" ht="15" customHeight="1">
      <c r="A124" s="80" t="s">
        <v>1678</v>
      </c>
      <c r="B124" s="120" t="str">
        <f>IF(B123="","",IF(B123&lt;$D$4,"Pass","FAIL"))</f>
        <v/>
      </c>
      <c r="C124" s="120" t="str">
        <f aca="true" t="shared" si="23" ref="C124:K124">IF(C123="","",IF(C123&lt;$D$4,"Pass","FAIL"))</f>
        <v/>
      </c>
      <c r="D124" s="120" t="str">
        <f t="shared" si="23"/>
        <v/>
      </c>
      <c r="E124" s="120" t="str">
        <f t="shared" si="23"/>
        <v/>
      </c>
      <c r="F124" s="120" t="str">
        <f t="shared" si="23"/>
        <v/>
      </c>
      <c r="G124" s="120" t="str">
        <f t="shared" si="23"/>
        <v/>
      </c>
      <c r="H124" s="120" t="str">
        <f t="shared" si="23"/>
        <v/>
      </c>
      <c r="I124" s="120" t="str">
        <f t="shared" si="23"/>
        <v/>
      </c>
      <c r="J124" s="120" t="str">
        <f t="shared" si="23"/>
        <v/>
      </c>
      <c r="K124" s="120" t="str">
        <f t="shared" si="23"/>
        <v/>
      </c>
    </row>
    <row r="125" spans="1:11" ht="15" customHeight="1">
      <c r="A125" s="118" t="s">
        <v>1683</v>
      </c>
      <c r="B125" s="102"/>
      <c r="C125" s="102"/>
      <c r="D125" s="102"/>
      <c r="E125" s="102"/>
      <c r="F125" s="102"/>
      <c r="G125" s="102"/>
      <c r="H125" s="102"/>
      <c r="I125" s="102"/>
      <c r="J125" s="102"/>
      <c r="K125" s="103"/>
    </row>
    <row r="126" spans="1:11" ht="15" customHeight="1">
      <c r="A126" s="68" t="str">
        <f>$L$1</f>
        <v>Test Sample</v>
      </c>
      <c r="B126" s="68"/>
      <c r="C126" s="68"/>
      <c r="D126" s="68"/>
      <c r="E126" s="68"/>
      <c r="F126" s="68"/>
      <c r="G126" s="68"/>
      <c r="H126" s="68"/>
      <c r="I126" s="68"/>
      <c r="J126" s="68"/>
      <c r="K126" s="68"/>
    </row>
    <row r="127" spans="1:11" ht="15" customHeight="1">
      <c r="A127" s="68" t="s">
        <v>1639</v>
      </c>
      <c r="B127" s="68" t="s">
        <v>1644</v>
      </c>
      <c r="C127" s="68" t="s">
        <v>1645</v>
      </c>
      <c r="D127" s="68" t="s">
        <v>1646</v>
      </c>
      <c r="E127" s="68" t="s">
        <v>1647</v>
      </c>
      <c r="F127" s="68" t="s">
        <v>1648</v>
      </c>
      <c r="G127" s="68" t="s">
        <v>1649</v>
      </c>
      <c r="H127" s="68" t="s">
        <v>1650</v>
      </c>
      <c r="I127" s="68" t="s">
        <v>1651</v>
      </c>
      <c r="J127" s="68" t="s">
        <v>1652</v>
      </c>
      <c r="K127" s="68" t="s">
        <v>1653</v>
      </c>
    </row>
    <row r="128" spans="1:11" ht="15" customHeight="1">
      <c r="A128" s="68" t="s">
        <v>1682</v>
      </c>
      <c r="B128" s="119" t="str">
        <f>IF(ISERR(STDEV(Calculations!D376:D377)),"",STDEV(Calculations!D376:D377))</f>
        <v/>
      </c>
      <c r="C128" s="119" t="str">
        <f>IF(ISERR(STDEV(Calculations!E376:E377)),"",STDEV(Calculations!E376:E377))</f>
        <v/>
      </c>
      <c r="D128" s="119" t="str">
        <f>IF(ISERR(STDEV(Calculations!F376:F377)),"",STDEV(Calculations!F376:F377))</f>
        <v/>
      </c>
      <c r="E128" s="119" t="str">
        <f>IF(ISERR(STDEV(Calculations!G376:G377)),"",STDEV(Calculations!G376:G377))</f>
        <v/>
      </c>
      <c r="F128" s="119" t="str">
        <f>IF(ISERR(STDEV(Calculations!H376:H377)),"",STDEV(Calculations!H376:H377))</f>
        <v/>
      </c>
      <c r="G128" s="119" t="str">
        <f>IF(ISERR(STDEV(Calculations!I376:I377)),"",STDEV(Calculations!I376:I377))</f>
        <v/>
      </c>
      <c r="H128" s="119" t="str">
        <f>IF(ISERR(STDEV(Calculations!J376:J377)),"",STDEV(Calculations!J376:J377))</f>
        <v/>
      </c>
      <c r="I128" s="119" t="str">
        <f>IF(ISERR(STDEV(Calculations!K376:K377)),"",STDEV(Calculations!K376:K377))</f>
        <v/>
      </c>
      <c r="J128" s="119" t="str">
        <f>IF(ISERR(STDEV(Calculations!L376:L377)),"",STDEV(Calculations!L376:L377))</f>
        <v/>
      </c>
      <c r="K128" s="119" t="str">
        <f>IF(ISERR(STDEV(Calculations!M376:M377)),"",STDEV(Calculations!M376:M377))</f>
        <v/>
      </c>
    </row>
    <row r="129" spans="1:11" ht="15" customHeight="1">
      <c r="A129" s="80" t="s">
        <v>1681</v>
      </c>
      <c r="B129" s="120" t="str">
        <f>IF(B128="","",IF(OR(B128&lt;&gt;0,Calculations!D376&lt;&gt;35,Calculations!D377&lt;&gt;35),"No","Pass"))</f>
        <v/>
      </c>
      <c r="C129" s="120" t="str">
        <f>IF(C128="","",IF(OR(C128&lt;&gt;0,Calculations!E376&lt;&gt;35,Calculations!E377&lt;&gt;35),"No","Pass"))</f>
        <v/>
      </c>
      <c r="D129" s="120" t="str">
        <f>IF(D128="","",IF(OR(D128&lt;&gt;0,Calculations!F376&lt;&gt;35,Calculations!F377&lt;&gt;35),"No","Pass"))</f>
        <v/>
      </c>
      <c r="E129" s="120" t="str">
        <f>IF(E128="","",IF(OR(E128&lt;&gt;0,Calculations!G376&lt;&gt;35,Calculations!G377&lt;&gt;35),"No","Pass"))</f>
        <v/>
      </c>
      <c r="F129" s="120" t="str">
        <f>IF(F128="","",IF(OR(F128&lt;&gt;0,Calculations!H376&lt;&gt;35,Calculations!H377&lt;&gt;35),"No","Pass"))</f>
        <v/>
      </c>
      <c r="G129" s="120" t="str">
        <f>IF(G128="","",IF(OR(G128&lt;&gt;0,Calculations!I376&lt;&gt;35,Calculations!I377&lt;&gt;35),"No","Pass"))</f>
        <v/>
      </c>
      <c r="H129" s="120" t="str">
        <f>IF(H128="","",IF(OR(H128&lt;&gt;0,Calculations!J376&lt;&gt;35,Calculations!J377&lt;&gt;35),"No","Pass"))</f>
        <v/>
      </c>
      <c r="I129" s="120" t="str">
        <f>IF(I128="","",IF(OR(I128&lt;&gt;0,Calculations!K376&lt;&gt;35,Calculations!K377&lt;&gt;35),"No","Pass"))</f>
        <v/>
      </c>
      <c r="J129" s="120" t="str">
        <f>IF(J128="","",IF(OR(J128&lt;&gt;0,Calculations!L376&lt;&gt;35,Calculations!L377&lt;&gt;35),"No","Pass"))</f>
        <v/>
      </c>
      <c r="K129" s="120" t="str">
        <f>IF(K128="","",IF(OR(K128&lt;&gt;0,Calculations!M376&lt;&gt;35,Calculations!M377&lt;&gt;35),"No","Pass"))</f>
        <v/>
      </c>
    </row>
    <row r="130" spans="1:11" ht="15" customHeight="1">
      <c r="A130" s="68" t="str">
        <f>$L$2</f>
        <v>Control Sample</v>
      </c>
      <c r="B130" s="68"/>
      <c r="C130" s="68"/>
      <c r="D130" s="68"/>
      <c r="E130" s="68"/>
      <c r="F130" s="68"/>
      <c r="G130" s="68"/>
      <c r="H130" s="68"/>
      <c r="I130" s="68"/>
      <c r="J130" s="68"/>
      <c r="K130" s="68"/>
    </row>
    <row r="131" spans="1:11" ht="15" customHeight="1">
      <c r="A131" s="68" t="s">
        <v>1639</v>
      </c>
      <c r="B131" s="68" t="s">
        <v>1644</v>
      </c>
      <c r="C131" s="68" t="s">
        <v>1645</v>
      </c>
      <c r="D131" s="68" t="s">
        <v>1646</v>
      </c>
      <c r="E131" s="68" t="s">
        <v>1647</v>
      </c>
      <c r="F131" s="68" t="s">
        <v>1648</v>
      </c>
      <c r="G131" s="68" t="s">
        <v>1649</v>
      </c>
      <c r="H131" s="68" t="s">
        <v>1650</v>
      </c>
      <c r="I131" s="68" t="s">
        <v>1651</v>
      </c>
      <c r="J131" s="68" t="s">
        <v>1652</v>
      </c>
      <c r="K131" s="68" t="s">
        <v>1653</v>
      </c>
    </row>
    <row r="132" spans="1:11" ht="15" customHeight="1">
      <c r="A132" s="68" t="s">
        <v>1682</v>
      </c>
      <c r="B132" s="119" t="str">
        <f>IF(ISERR(STDEV(Calculations!P376:P377)),"",STDEV(Calculations!P376:P377))</f>
        <v/>
      </c>
      <c r="C132" s="119" t="str">
        <f>IF(ISERR(STDEV(Calculations!Q376:Q377)),"",STDEV(Calculations!Q376:Q377))</f>
        <v/>
      </c>
      <c r="D132" s="119" t="str">
        <f>IF(ISERR(STDEV(Calculations!R376:R377)),"",STDEV(Calculations!R376:R377))</f>
        <v/>
      </c>
      <c r="E132" s="119" t="str">
        <f>IF(ISERR(STDEV(Calculations!S376:S377)),"",STDEV(Calculations!S376:S377))</f>
        <v/>
      </c>
      <c r="F132" s="119" t="str">
        <f>IF(ISERR(STDEV(Calculations!T376:T377)),"",STDEV(Calculations!T376:T377))</f>
        <v/>
      </c>
      <c r="G132" s="119" t="str">
        <f>IF(ISERR(STDEV(Calculations!U376:U377)),"",STDEV(Calculations!U376:U377))</f>
        <v/>
      </c>
      <c r="H132" s="119" t="str">
        <f>IF(ISERR(STDEV(Calculations!V376:V377)),"",STDEV(Calculations!V376:V377))</f>
        <v/>
      </c>
      <c r="I132" s="119" t="str">
        <f>IF(ISERR(STDEV(Calculations!W376:W377)),"",STDEV(Calculations!W376:W377))</f>
        <v/>
      </c>
      <c r="J132" s="119" t="str">
        <f>IF(ISERR(STDEV(Calculations!X376:X377)),"",STDEV(Calculations!X376:X377))</f>
        <v/>
      </c>
      <c r="K132" s="119" t="str">
        <f>IF(ISERR(STDEV(Calculations!Y376:Y377)),"",STDEV(Calculations!Y376:Y377))</f>
        <v/>
      </c>
    </row>
    <row r="133" spans="1:11" ht="15" customHeight="1">
      <c r="A133" s="80" t="s">
        <v>1681</v>
      </c>
      <c r="B133" s="120" t="str">
        <f>IF(B132="","",IF(OR(B132&lt;&gt;0,Calculations!P376&lt;&gt;35,Calculations!P377&lt;&gt;35),"No","Pass"))</f>
        <v/>
      </c>
      <c r="C133" s="120" t="str">
        <f>IF(C132="","",IF(OR(C132&lt;&gt;0,Calculations!Q376&lt;&gt;35,Calculations!Q377&lt;&gt;35),"No","Pass"))</f>
        <v/>
      </c>
      <c r="D133" s="120" t="str">
        <f>IF(D132="","",IF(OR(D132&lt;&gt;0,Calculations!R376&lt;&gt;35,Calculations!R377&lt;&gt;35),"No","Pass"))</f>
        <v/>
      </c>
      <c r="E133" s="120" t="str">
        <f>IF(E132="","",IF(OR(E132&lt;&gt;0,Calculations!S376&lt;&gt;35,Calculations!S377&lt;&gt;35),"No","Pass"))</f>
        <v/>
      </c>
      <c r="F133" s="120" t="str">
        <f>IF(F132="","",IF(OR(F132&lt;&gt;0,Calculations!T376&lt;&gt;35,Calculations!T377&lt;&gt;35),"No","Pass"))</f>
        <v/>
      </c>
      <c r="G133" s="120" t="str">
        <f>IF(G132="","",IF(OR(G132&lt;&gt;0,Calculations!U376&lt;&gt;35,Calculations!U377&lt;&gt;35),"No","Pass"))</f>
        <v/>
      </c>
      <c r="H133" s="120" t="str">
        <f>IF(H132="","",IF(OR(H132&lt;&gt;0,Calculations!V376&lt;&gt;35,Calculations!V377&lt;&gt;35),"No","Pass"))</f>
        <v/>
      </c>
      <c r="I133" s="120" t="str">
        <f>IF(I132="","",IF(OR(I132&lt;&gt;0,Calculations!W376&lt;&gt;35,Calculations!W377&lt;&gt;35),"No","Pass"))</f>
        <v/>
      </c>
      <c r="J133" s="120" t="str">
        <f>IF(J132="","",IF(OR(J132&lt;&gt;0,Calculations!X376&lt;&gt;35,Calculations!X377&lt;&gt;35),"No","Pass"))</f>
        <v/>
      </c>
      <c r="K133" s="120" t="str">
        <f>IF(K132="","",IF(OR(K132&lt;&gt;0,Calculations!Y376&lt;&gt;35,Calculations!Y377&lt;&gt;35),"No","Pass"))</f>
        <v/>
      </c>
    </row>
    <row r="134" spans="1:13" ht="15" customHeight="1">
      <c r="A134" s="104" t="s">
        <v>1134</v>
      </c>
      <c r="B134" s="105"/>
      <c r="C134" s="105"/>
      <c r="D134" s="105"/>
      <c r="E134" s="105"/>
      <c r="F134" s="105"/>
      <c r="G134" s="105"/>
      <c r="H134" s="105"/>
      <c r="I134" s="105"/>
      <c r="J134" s="105"/>
      <c r="K134" s="105"/>
      <c r="L134" s="105"/>
      <c r="M134" s="132"/>
    </row>
    <row r="135" spans="1:13" ht="15" customHeight="1">
      <c r="A135" s="118" t="s">
        <v>1668</v>
      </c>
      <c r="B135" s="121"/>
      <c r="C135" s="121"/>
      <c r="D135" s="121"/>
      <c r="E135" s="121"/>
      <c r="F135" s="121"/>
      <c r="G135" s="121"/>
      <c r="H135" s="121"/>
      <c r="I135" s="121"/>
      <c r="J135" s="121"/>
      <c r="K135" s="121"/>
      <c r="L135" s="121"/>
      <c r="M135" s="133"/>
    </row>
    <row r="136" spans="1:13" ht="15" customHeight="1">
      <c r="A136" s="63" t="str">
        <f>L1</f>
        <v>Test Sample</v>
      </c>
      <c r="B136" s="64"/>
      <c r="C136" s="64"/>
      <c r="D136" s="64"/>
      <c r="E136" s="64"/>
      <c r="F136" s="64"/>
      <c r="G136" s="64"/>
      <c r="H136" s="64"/>
      <c r="I136" s="64"/>
      <c r="J136" s="64"/>
      <c r="K136" s="64"/>
      <c r="L136" s="64"/>
      <c r="M136" s="65"/>
    </row>
    <row r="137" spans="1:13" ht="15" customHeight="1">
      <c r="A137" s="68" t="s">
        <v>1639</v>
      </c>
      <c r="B137" s="68" t="s">
        <v>1644</v>
      </c>
      <c r="C137" s="68" t="s">
        <v>1645</v>
      </c>
      <c r="D137" s="68" t="s">
        <v>1646</v>
      </c>
      <c r="E137" s="68" t="s">
        <v>1647</v>
      </c>
      <c r="F137" s="68" t="s">
        <v>1648</v>
      </c>
      <c r="G137" s="68" t="s">
        <v>1649</v>
      </c>
      <c r="H137" s="68" t="s">
        <v>1650</v>
      </c>
      <c r="I137" s="68" t="s">
        <v>1651</v>
      </c>
      <c r="J137" s="68" t="s">
        <v>1652</v>
      </c>
      <c r="K137" s="68" t="s">
        <v>1653</v>
      </c>
      <c r="L137" s="80" t="s">
        <v>1669</v>
      </c>
      <c r="M137" s="126" t="s">
        <v>1670</v>
      </c>
    </row>
    <row r="138" spans="1:13" ht="15" customHeight="1">
      <c r="A138" s="68" t="s">
        <v>1671</v>
      </c>
      <c r="B138" s="119" t="str">
        <f>IF(ISERROR(AVERAGE(Calculations!D482:D483)),"",AVERAGE(Calculations!D482:D483))</f>
        <v/>
      </c>
      <c r="C138" s="119" t="str">
        <f>IF(ISERROR(AVERAGE(Calculations!E482:E483)),"",AVERAGE(Calculations!E482:E483))</f>
        <v/>
      </c>
      <c r="D138" s="119" t="str">
        <f>IF(ISERROR(AVERAGE(Calculations!F482:F483)),"",AVERAGE(Calculations!F482:F483))</f>
        <v/>
      </c>
      <c r="E138" s="119" t="str">
        <f>IF(ISERROR(AVERAGE(Calculations!G482:G483)),"",AVERAGE(Calculations!G482:G483))</f>
        <v/>
      </c>
      <c r="F138" s="119" t="str">
        <f>IF(ISERROR(AVERAGE(Calculations!H482:H483)),"",AVERAGE(Calculations!H482:H483))</f>
        <v/>
      </c>
      <c r="G138" s="119" t="str">
        <f>IF(ISERROR(AVERAGE(Calculations!I482:I483)),"",AVERAGE(Calculations!I482:I483))</f>
        <v/>
      </c>
      <c r="H138" s="119" t="str">
        <f>IF(ISERROR(AVERAGE(Calculations!J482:J483)),"",AVERAGE(Calculations!J482:J483))</f>
        <v/>
      </c>
      <c r="I138" s="119" t="str">
        <f>IF(ISERROR(AVERAGE(Calculations!K482:K483)),"",AVERAGE(Calculations!K482:K483))</f>
        <v/>
      </c>
      <c r="J138" s="119" t="str">
        <f>IF(ISERROR(AVERAGE(Calculations!L482:L483)),"",AVERAGE(Calculations!L482:L483))</f>
        <v/>
      </c>
      <c r="K138" s="119" t="str">
        <f>IF(ISERROR(AVERAGE(Calculations!M482:M483)),"",AVERAGE(Calculations!M482:M483))</f>
        <v/>
      </c>
      <c r="L138" s="127" t="e">
        <f aca="true" t="shared" si="24" ref="L138:L141">AVERAGE(B138:K138)</f>
        <v>#DIV/0!</v>
      </c>
      <c r="M138" s="127" t="e">
        <f>STDEV(B138:K138)</f>
        <v>#DIV/0!</v>
      </c>
    </row>
    <row r="139" spans="1:13" ht="15" customHeight="1">
      <c r="A139" s="80" t="s">
        <v>1672</v>
      </c>
      <c r="B139" s="119" t="str">
        <f>IF(ISERROR(STDEV(Calculations!D482:D483)),"",STDEV(Calculations!D482:D483))</f>
        <v/>
      </c>
      <c r="C139" s="119" t="str">
        <f>IF(ISERROR(STDEV(Calculations!E482:E483)),"",STDEV(Calculations!E482:E483))</f>
        <v/>
      </c>
      <c r="D139" s="119" t="str">
        <f>IF(ISERROR(STDEV(Calculations!F482:F483)),"",STDEV(Calculations!F482:F483))</f>
        <v/>
      </c>
      <c r="E139" s="119" t="str">
        <f>IF(ISERROR(STDEV(Calculations!G482:G483)),"",STDEV(Calculations!G482:G483))</f>
        <v/>
      </c>
      <c r="F139" s="119" t="str">
        <f>IF(ISERROR(STDEV(Calculations!H482:H483)),"",STDEV(Calculations!H482:H483))</f>
        <v/>
      </c>
      <c r="G139" s="119" t="str">
        <f>IF(ISERROR(STDEV(Calculations!I482:I483)),"",STDEV(Calculations!I482:I483))</f>
        <v/>
      </c>
      <c r="H139" s="119" t="str">
        <f>IF(ISERROR(STDEV(Calculations!J482:J483)),"",STDEV(Calculations!J482:J483))</f>
        <v/>
      </c>
      <c r="I139" s="119" t="str">
        <f>IF(ISERROR(STDEV(Calculations!K482:K483)),"",STDEV(Calculations!K482:K483))</f>
        <v/>
      </c>
      <c r="J139" s="119" t="str">
        <f>IF(ISERROR(STDEV(Calculations!L482:L483)),"",STDEV(Calculations!L482:L483))</f>
        <v/>
      </c>
      <c r="K139" s="119" t="str">
        <f>IF(ISERROR(STDEV(Calculations!M482:M483)),"",STDEV(Calculations!M482:M483))</f>
        <v/>
      </c>
      <c r="L139" s="127" t="e">
        <f t="shared" si="24"/>
        <v>#DIV/0!</v>
      </c>
      <c r="M139" s="127" t="s">
        <v>1673</v>
      </c>
    </row>
    <row r="140" spans="1:13" ht="15" customHeight="1">
      <c r="A140" s="68" t="s">
        <v>1674</v>
      </c>
      <c r="B140" s="119" t="str">
        <f>IF(ISERROR(AVERAGE(Calculations!D480:D481)),"",AVERAGE(Calculations!D480:D481))</f>
        <v/>
      </c>
      <c r="C140" s="119" t="str">
        <f>IF(ISERROR(AVERAGE(Calculations!E480:E481)),"",AVERAGE(Calculations!E480:E481))</f>
        <v/>
      </c>
      <c r="D140" s="119" t="str">
        <f>IF(ISERROR(AVERAGE(Calculations!F480:F481)),"",AVERAGE(Calculations!F480:F481))</f>
        <v/>
      </c>
      <c r="E140" s="119" t="str">
        <f>IF(ISERROR(AVERAGE(Calculations!G480:G481)),"",AVERAGE(Calculations!G480:G481))</f>
        <v/>
      </c>
      <c r="F140" s="119" t="str">
        <f>IF(ISERROR(AVERAGE(Calculations!H480:H481)),"",AVERAGE(Calculations!H480:H481))</f>
        <v/>
      </c>
      <c r="G140" s="119" t="str">
        <f>IF(ISERROR(AVERAGE(Calculations!I480:I481)),"",AVERAGE(Calculations!I480:I481))</f>
        <v/>
      </c>
      <c r="H140" s="119" t="str">
        <f>IF(ISERROR(AVERAGE(Calculations!J480:J481)),"",AVERAGE(Calculations!J480:J481))</f>
        <v/>
      </c>
      <c r="I140" s="119" t="str">
        <f>IF(ISERROR(AVERAGE(Calculations!K480:K481)),"",AVERAGE(Calculations!K480:K481))</f>
        <v/>
      </c>
      <c r="J140" s="119" t="str">
        <f>IF(ISERROR(AVERAGE(Calculations!L480:L481)),"",AVERAGE(Calculations!L480:L481))</f>
        <v/>
      </c>
      <c r="K140" s="119" t="str">
        <f>IF(ISERROR(AVERAGE(Calculations!M480:M481)),"",AVERAGE(Calculations!M480:M481))</f>
        <v/>
      </c>
      <c r="L140" s="127" t="e">
        <f t="shared" si="24"/>
        <v>#DIV/0!</v>
      </c>
      <c r="M140" s="127" t="e">
        <f>STDEV(B140:K140)</f>
        <v>#DIV/0!</v>
      </c>
    </row>
    <row r="141" spans="1:13" ht="15" customHeight="1">
      <c r="A141" s="80" t="s">
        <v>1675</v>
      </c>
      <c r="B141" s="119" t="str">
        <f>IF(ISERROR(STDEV(Calculations!D480:D481)),"",STDEV(Calculations!D480:D481))</f>
        <v/>
      </c>
      <c r="C141" s="119" t="str">
        <f>IF(ISERROR(STDEV(Calculations!E480:E481)),"",STDEV(Calculations!E480:E481))</f>
        <v/>
      </c>
      <c r="D141" s="119" t="str">
        <f>IF(ISERROR(STDEV(Calculations!F480:F481)),"",STDEV(Calculations!F480:F481))</f>
        <v/>
      </c>
      <c r="E141" s="119" t="str">
        <f>IF(ISERROR(STDEV(Calculations!G480:G481)),"",STDEV(Calculations!G480:G481))</f>
        <v/>
      </c>
      <c r="F141" s="119" t="str">
        <f>IF(ISERROR(STDEV(Calculations!H480:H481)),"",STDEV(Calculations!H480:H481))</f>
        <v/>
      </c>
      <c r="G141" s="119" t="str">
        <f>IF(ISERROR(STDEV(Calculations!I480:I481)),"",STDEV(Calculations!I480:I481))</f>
        <v/>
      </c>
      <c r="H141" s="119" t="str">
        <f>IF(ISERROR(STDEV(Calculations!J480:J481)),"",STDEV(Calculations!J480:J481))</f>
        <v/>
      </c>
      <c r="I141" s="119" t="str">
        <f>IF(ISERROR(STDEV(Calculations!K480:K481)),"",STDEV(Calculations!K480:K481))</f>
        <v/>
      </c>
      <c r="J141" s="119" t="str">
        <f>IF(ISERROR(STDEV(Calculations!L480:L481)),"",STDEV(Calculations!L480:L481))</f>
        <v/>
      </c>
      <c r="K141" s="119" t="str">
        <f>IF(ISERROR(STDEV(Calculations!M480:M481)),"",STDEV(Calculations!M480:M481))</f>
        <v/>
      </c>
      <c r="L141" s="127" t="e">
        <f t="shared" si="24"/>
        <v>#DIV/0!</v>
      </c>
      <c r="M141" s="127" t="s">
        <v>1673</v>
      </c>
    </row>
    <row r="142" spans="1:13" ht="15" customHeight="1">
      <c r="A142" s="63" t="str">
        <f>L2</f>
        <v>Control Sample</v>
      </c>
      <c r="B142" s="64"/>
      <c r="C142" s="64"/>
      <c r="D142" s="64"/>
      <c r="E142" s="64"/>
      <c r="F142" s="64"/>
      <c r="G142" s="64"/>
      <c r="H142" s="64"/>
      <c r="I142" s="64"/>
      <c r="J142" s="64"/>
      <c r="K142" s="64"/>
      <c r="L142" s="64"/>
      <c r="M142" s="65"/>
    </row>
    <row r="143" spans="1:13" ht="15" customHeight="1">
      <c r="A143" s="68" t="s">
        <v>1639</v>
      </c>
      <c r="B143" s="68" t="s">
        <v>1644</v>
      </c>
      <c r="C143" s="68" t="s">
        <v>1645</v>
      </c>
      <c r="D143" s="68" t="s">
        <v>1646</v>
      </c>
      <c r="E143" s="68" t="s">
        <v>1647</v>
      </c>
      <c r="F143" s="68" t="s">
        <v>1648</v>
      </c>
      <c r="G143" s="68" t="s">
        <v>1649</v>
      </c>
      <c r="H143" s="68" t="s">
        <v>1650</v>
      </c>
      <c r="I143" s="68" t="s">
        <v>1651</v>
      </c>
      <c r="J143" s="68" t="s">
        <v>1652</v>
      </c>
      <c r="K143" s="68" t="s">
        <v>1653</v>
      </c>
      <c r="L143" s="80" t="s">
        <v>1669</v>
      </c>
      <c r="M143" s="126" t="s">
        <v>1670</v>
      </c>
    </row>
    <row r="144" spans="1:13" ht="15" customHeight="1">
      <c r="A144" s="68" t="s">
        <v>1671</v>
      </c>
      <c r="B144" s="119" t="str">
        <f>IF(ISERROR(AVERAGE(Calculations!P482:P483)),"",AVERAGE(Calculations!P482:P483))</f>
        <v/>
      </c>
      <c r="C144" s="119" t="str">
        <f>IF(ISERROR(AVERAGE(Calculations!Q482:Q483)),"",AVERAGE(Calculations!Q482:Q483))</f>
        <v/>
      </c>
      <c r="D144" s="119" t="str">
        <f>IF(ISERROR(AVERAGE(Calculations!R482:R483)),"",AVERAGE(Calculations!R482:R483))</f>
        <v/>
      </c>
      <c r="E144" s="119" t="str">
        <f>IF(ISERROR(AVERAGE(Calculations!S482:S483)),"",AVERAGE(Calculations!S482:S483))</f>
        <v/>
      </c>
      <c r="F144" s="119" t="str">
        <f>IF(ISERROR(AVERAGE(Calculations!T482:T483)),"",AVERAGE(Calculations!T482:T483))</f>
        <v/>
      </c>
      <c r="G144" s="119" t="str">
        <f>IF(ISERROR(AVERAGE(Calculations!U482:U483)),"",AVERAGE(Calculations!U482:U483))</f>
        <v/>
      </c>
      <c r="H144" s="119" t="str">
        <f>IF(ISERROR(AVERAGE(Calculations!V482:V483)),"",AVERAGE(Calculations!V482:V483))</f>
        <v/>
      </c>
      <c r="I144" s="119" t="str">
        <f>IF(ISERROR(AVERAGE(Calculations!W482:W483)),"",AVERAGE(Calculations!W482:W483))</f>
        <v/>
      </c>
      <c r="J144" s="119" t="str">
        <f>IF(ISERROR(AVERAGE(Calculations!X482:X483)),"",AVERAGE(Calculations!X482:X483))</f>
        <v/>
      </c>
      <c r="K144" s="119" t="str">
        <f>IF(ISERROR(AVERAGE(Calculations!Y482:Y483)),"",AVERAGE(Calculations!Y482:Y483))</f>
        <v/>
      </c>
      <c r="L144" s="127" t="e">
        <f aca="true" t="shared" si="25" ref="L144:L147">AVERAGE(B144:K144)</f>
        <v>#DIV/0!</v>
      </c>
      <c r="M144" s="127" t="e">
        <f>STDEV(B144:K144)</f>
        <v>#DIV/0!</v>
      </c>
    </row>
    <row r="145" spans="1:13" ht="15" customHeight="1">
      <c r="A145" s="80" t="s">
        <v>1672</v>
      </c>
      <c r="B145" s="119" t="str">
        <f>IF(ISERROR(STDEV(Calculations!P482:P483)),"",STDEV(Calculations!P482:P483))</f>
        <v/>
      </c>
      <c r="C145" s="119" t="str">
        <f>IF(ISERROR(STDEV(Calculations!Q482:Q483)),"",STDEV(Calculations!Q482:Q483))</f>
        <v/>
      </c>
      <c r="D145" s="119" t="str">
        <f>IF(ISERROR(STDEV(Calculations!R482:R483)),"",STDEV(Calculations!R482:R483))</f>
        <v/>
      </c>
      <c r="E145" s="119" t="str">
        <f>IF(ISERROR(STDEV(Calculations!S482:S483)),"",STDEV(Calculations!S482:S483))</f>
        <v/>
      </c>
      <c r="F145" s="119" t="str">
        <f>IF(ISERROR(STDEV(Calculations!T482:T483)),"",STDEV(Calculations!T482:T483))</f>
        <v/>
      </c>
      <c r="G145" s="119" t="str">
        <f>IF(ISERROR(STDEV(Calculations!U482:U483)),"",STDEV(Calculations!U482:U483))</f>
        <v/>
      </c>
      <c r="H145" s="119" t="str">
        <f>IF(ISERROR(STDEV(Calculations!V482:V483)),"",STDEV(Calculations!V482:V483))</f>
        <v/>
      </c>
      <c r="I145" s="119" t="str">
        <f>IF(ISERROR(STDEV(Calculations!W482:W483)),"",STDEV(Calculations!W482:W483))</f>
        <v/>
      </c>
      <c r="J145" s="119" t="str">
        <f>IF(ISERROR(STDEV(Calculations!X482:X483)),"",STDEV(Calculations!X482:X483))</f>
        <v/>
      </c>
      <c r="K145" s="119" t="str">
        <f>IF(ISERROR(STDEV(Calculations!Y482:Y483)),"",STDEV(Calculations!Y482:Y483))</f>
        <v/>
      </c>
      <c r="L145" s="127" t="e">
        <f t="shared" si="25"/>
        <v>#DIV/0!</v>
      </c>
      <c r="M145" s="127" t="s">
        <v>1673</v>
      </c>
    </row>
    <row r="146" spans="1:13" ht="15" customHeight="1">
      <c r="A146" s="68" t="s">
        <v>1674</v>
      </c>
      <c r="B146" s="119" t="str">
        <f>IF(ISERROR(AVERAGE(Calculations!P480:P481)),"",AVERAGE(Calculations!P480:P481))</f>
        <v/>
      </c>
      <c r="C146" s="119" t="str">
        <f>IF(ISERROR(AVERAGE(Calculations!Q480:Q481)),"",AVERAGE(Calculations!Q480:Q481))</f>
        <v/>
      </c>
      <c r="D146" s="119" t="str">
        <f>IF(ISERROR(AVERAGE(Calculations!R480:R481)),"",AVERAGE(Calculations!R480:R481))</f>
        <v/>
      </c>
      <c r="E146" s="119" t="str">
        <f>IF(ISERROR(AVERAGE(Calculations!S480:S481)),"",AVERAGE(Calculations!S480:S481))</f>
        <v/>
      </c>
      <c r="F146" s="119" t="str">
        <f>IF(ISERROR(AVERAGE(Calculations!T480:T481)),"",AVERAGE(Calculations!T480:T481))</f>
        <v/>
      </c>
      <c r="G146" s="119" t="str">
        <f>IF(ISERROR(AVERAGE(Calculations!U480:U481)),"",AVERAGE(Calculations!U480:U481))</f>
        <v/>
      </c>
      <c r="H146" s="119" t="str">
        <f>IF(ISERROR(AVERAGE(Calculations!V480:V481)),"",AVERAGE(Calculations!V480:V481))</f>
        <v/>
      </c>
      <c r="I146" s="119" t="str">
        <f>IF(ISERROR(AVERAGE(Calculations!W480:W481)),"",AVERAGE(Calculations!W480:W481))</f>
        <v/>
      </c>
      <c r="J146" s="119" t="str">
        <f>IF(ISERROR(AVERAGE(Calculations!X480:X481)),"",AVERAGE(Calculations!X480:X481))</f>
        <v/>
      </c>
      <c r="K146" s="119" t="str">
        <f>IF(ISERROR(AVERAGE(Calculations!Y480:Y481)),"",AVERAGE(Calculations!Y480:Y481))</f>
        <v/>
      </c>
      <c r="L146" s="127" t="e">
        <f t="shared" si="25"/>
        <v>#DIV/0!</v>
      </c>
      <c r="M146" s="127" t="e">
        <f>STDEV(B146:K146)</f>
        <v>#DIV/0!</v>
      </c>
    </row>
    <row r="147" spans="1:13" ht="15" customHeight="1">
      <c r="A147" s="80" t="s">
        <v>1675</v>
      </c>
      <c r="B147" s="119" t="str">
        <f>IF(ISERROR(STDEV(Calculations!P480:P481)),"",STDEV(Calculations!P480:P481))</f>
        <v/>
      </c>
      <c r="C147" s="119" t="str">
        <f>IF(ISERROR(STDEV(Calculations!Q480:Q481)),"",STDEV(Calculations!Q480:Q481))</f>
        <v/>
      </c>
      <c r="D147" s="119" t="str">
        <f>IF(ISERROR(STDEV(Calculations!R480:R481)),"",STDEV(Calculations!R480:R481))</f>
        <v/>
      </c>
      <c r="E147" s="119" t="str">
        <f>IF(ISERROR(STDEV(Calculations!S480:S481)),"",STDEV(Calculations!S480:S481))</f>
        <v/>
      </c>
      <c r="F147" s="119" t="str">
        <f>IF(ISERROR(STDEV(Calculations!T480:T481)),"",STDEV(Calculations!T480:T481))</f>
        <v/>
      </c>
      <c r="G147" s="119" t="str">
        <f>IF(ISERROR(STDEV(Calculations!U480:U481)),"",STDEV(Calculations!U480:U481))</f>
        <v/>
      </c>
      <c r="H147" s="119" t="str">
        <f>IF(ISERROR(STDEV(Calculations!V480:V481)),"",STDEV(Calculations!V480:V481))</f>
        <v/>
      </c>
      <c r="I147" s="119" t="str">
        <f>IF(ISERROR(STDEV(Calculations!W480:W481)),"",STDEV(Calculations!W480:W481))</f>
        <v/>
      </c>
      <c r="J147" s="119" t="str">
        <f>IF(ISERROR(STDEV(Calculations!X480:X481)),"",STDEV(Calculations!X480:X481))</f>
        <v/>
      </c>
      <c r="K147" s="119" t="str">
        <f>IF(ISERROR(STDEV(Calculations!Y480:Y481)),"",STDEV(Calculations!Y480:Y481))</f>
        <v/>
      </c>
      <c r="L147" s="127" t="e">
        <f t="shared" si="25"/>
        <v>#DIV/0!</v>
      </c>
      <c r="M147" s="127" t="s">
        <v>1673</v>
      </c>
    </row>
    <row r="148" spans="1:11" ht="15" customHeight="1">
      <c r="A148" s="118" t="s">
        <v>1676</v>
      </c>
      <c r="B148" s="102"/>
      <c r="C148" s="102"/>
      <c r="D148" s="102"/>
      <c r="E148" s="102"/>
      <c r="F148" s="102"/>
      <c r="G148" s="102"/>
      <c r="H148" s="102"/>
      <c r="I148" s="102"/>
      <c r="J148" s="102"/>
      <c r="K148" s="103"/>
    </row>
    <row r="149" spans="1:13" ht="15" customHeight="1">
      <c r="A149" s="68" t="str">
        <f>L1</f>
        <v>Test Sample</v>
      </c>
      <c r="B149" s="68"/>
      <c r="C149" s="68"/>
      <c r="D149" s="68"/>
      <c r="E149" s="68"/>
      <c r="F149" s="68"/>
      <c r="G149" s="68"/>
      <c r="H149" s="68"/>
      <c r="I149" s="68"/>
      <c r="J149" s="68"/>
      <c r="K149" s="68"/>
      <c r="L149" s="128"/>
      <c r="M149" s="128"/>
    </row>
    <row r="150" spans="1:13" ht="15" customHeight="1">
      <c r="A150" s="68" t="s">
        <v>1639</v>
      </c>
      <c r="B150" s="68" t="s">
        <v>1644</v>
      </c>
      <c r="C150" s="68" t="s">
        <v>1645</v>
      </c>
      <c r="D150" s="68" t="s">
        <v>1646</v>
      </c>
      <c r="E150" s="68" t="s">
        <v>1647</v>
      </c>
      <c r="F150" s="68" t="s">
        <v>1648</v>
      </c>
      <c r="G150" s="68" t="s">
        <v>1649</v>
      </c>
      <c r="H150" s="68" t="s">
        <v>1650</v>
      </c>
      <c r="I150" s="68" t="s">
        <v>1651</v>
      </c>
      <c r="J150" s="68" t="s">
        <v>1652</v>
      </c>
      <c r="K150" s="68" t="s">
        <v>1653</v>
      </c>
      <c r="L150" s="128"/>
      <c r="M150" s="128"/>
    </row>
    <row r="151" spans="1:13" ht="15" customHeight="1">
      <c r="A151" s="68" t="s">
        <v>1677</v>
      </c>
      <c r="B151" s="119" t="str">
        <f>IF(ISERR(B140-B138),"",B140-B138)</f>
        <v/>
      </c>
      <c r="C151" s="119" t="str">
        <f aca="true" t="shared" si="26" ref="C151:K151">IF(ISERR(C140-C138),"",C140-C138)</f>
        <v/>
      </c>
      <c r="D151" s="119" t="str">
        <f t="shared" si="26"/>
        <v/>
      </c>
      <c r="E151" s="119" t="str">
        <f t="shared" si="26"/>
        <v/>
      </c>
      <c r="F151" s="119" t="str">
        <f t="shared" si="26"/>
        <v/>
      </c>
      <c r="G151" s="119" t="str">
        <f t="shared" si="26"/>
        <v/>
      </c>
      <c r="H151" s="119" t="str">
        <f t="shared" si="26"/>
        <v/>
      </c>
      <c r="I151" s="119" t="str">
        <f t="shared" si="26"/>
        <v/>
      </c>
      <c r="J151" s="119" t="str">
        <f t="shared" si="26"/>
        <v/>
      </c>
      <c r="K151" s="119" t="str">
        <f t="shared" si="26"/>
        <v/>
      </c>
      <c r="L151" s="129"/>
      <c r="M151" s="130"/>
    </row>
    <row r="152" spans="1:13" ht="15" customHeight="1">
      <c r="A152" s="80" t="s">
        <v>1678</v>
      </c>
      <c r="B152" s="120" t="str">
        <f>IF(B151="","",IF(B151&lt;$D$4,"Pass","FAIL"))</f>
        <v/>
      </c>
      <c r="C152" s="120" t="str">
        <f aca="true" t="shared" si="27" ref="C152:K152">IF(C151="","",IF(C151&lt;$D$4,"Pass","FAIL"))</f>
        <v/>
      </c>
      <c r="D152" s="120" t="str">
        <f t="shared" si="27"/>
        <v/>
      </c>
      <c r="E152" s="120" t="str">
        <f t="shared" si="27"/>
        <v/>
      </c>
      <c r="F152" s="120" t="str">
        <f t="shared" si="27"/>
        <v/>
      </c>
      <c r="G152" s="120" t="str">
        <f t="shared" si="27"/>
        <v/>
      </c>
      <c r="H152" s="120" t="str">
        <f t="shared" si="27"/>
        <v/>
      </c>
      <c r="I152" s="120" t="str">
        <f t="shared" si="27"/>
        <v/>
      </c>
      <c r="J152" s="120" t="str">
        <f t="shared" si="27"/>
        <v/>
      </c>
      <c r="K152" s="120" t="str">
        <f t="shared" si="27"/>
        <v/>
      </c>
      <c r="L152" s="131"/>
      <c r="M152" s="131"/>
    </row>
    <row r="153" spans="1:11" ht="15" customHeight="1">
      <c r="A153" s="68" t="str">
        <f>L2</f>
        <v>Control Sample</v>
      </c>
      <c r="B153" s="68"/>
      <c r="C153" s="68"/>
      <c r="D153" s="68"/>
      <c r="E153" s="68"/>
      <c r="F153" s="68"/>
      <c r="G153" s="68"/>
      <c r="H153" s="68"/>
      <c r="I153" s="68"/>
      <c r="J153" s="68"/>
      <c r="K153" s="68"/>
    </row>
    <row r="154" spans="1:11" ht="15" customHeight="1">
      <c r="A154" s="68" t="s">
        <v>1639</v>
      </c>
      <c r="B154" s="68" t="s">
        <v>1644</v>
      </c>
      <c r="C154" s="68" t="s">
        <v>1645</v>
      </c>
      <c r="D154" s="68" t="s">
        <v>1646</v>
      </c>
      <c r="E154" s="68" t="s">
        <v>1647</v>
      </c>
      <c r="F154" s="68" t="s">
        <v>1648</v>
      </c>
      <c r="G154" s="68" t="s">
        <v>1649</v>
      </c>
      <c r="H154" s="68" t="s">
        <v>1650</v>
      </c>
      <c r="I154" s="68" t="s">
        <v>1651</v>
      </c>
      <c r="J154" s="68" t="s">
        <v>1652</v>
      </c>
      <c r="K154" s="68" t="s">
        <v>1653</v>
      </c>
    </row>
    <row r="155" spans="1:11" ht="15" customHeight="1">
      <c r="A155" s="68" t="s">
        <v>1677</v>
      </c>
      <c r="B155" s="119" t="str">
        <f>IF(ISERR(B146-B144),"",B146-B144)</f>
        <v/>
      </c>
      <c r="C155" s="119" t="str">
        <f aca="true" t="shared" si="28" ref="C155:K155">IF(ISERR(C146-C144),"",C146-C144)</f>
        <v/>
      </c>
      <c r="D155" s="119" t="str">
        <f t="shared" si="28"/>
        <v/>
      </c>
      <c r="E155" s="119" t="str">
        <f t="shared" si="28"/>
        <v/>
      </c>
      <c r="F155" s="119" t="str">
        <f t="shared" si="28"/>
        <v/>
      </c>
      <c r="G155" s="119" t="str">
        <f t="shared" si="28"/>
        <v/>
      </c>
      <c r="H155" s="119" t="str">
        <f t="shared" si="28"/>
        <v/>
      </c>
      <c r="I155" s="119" t="str">
        <f t="shared" si="28"/>
        <v/>
      </c>
      <c r="J155" s="119" t="str">
        <f t="shared" si="28"/>
        <v/>
      </c>
      <c r="K155" s="119" t="str">
        <f t="shared" si="28"/>
        <v/>
      </c>
    </row>
    <row r="156" spans="1:11" ht="15" customHeight="1">
      <c r="A156" s="80" t="s">
        <v>1678</v>
      </c>
      <c r="B156" s="120" t="str">
        <f>IF(B155="","",IF(B155&lt;$D$4,"Pass","FAIL"))</f>
        <v/>
      </c>
      <c r="C156" s="120" t="str">
        <f aca="true" t="shared" si="29" ref="C156:K156">IF(C155="","",IF(C155&lt;$D$4,"Pass","FAIL"))</f>
        <v/>
      </c>
      <c r="D156" s="120" t="str">
        <f t="shared" si="29"/>
        <v/>
      </c>
      <c r="E156" s="120" t="str">
        <f t="shared" si="29"/>
        <v/>
      </c>
      <c r="F156" s="120" t="str">
        <f t="shared" si="29"/>
        <v/>
      </c>
      <c r="G156" s="120" t="str">
        <f t="shared" si="29"/>
        <v/>
      </c>
      <c r="H156" s="120" t="str">
        <f t="shared" si="29"/>
        <v/>
      </c>
      <c r="I156" s="120" t="str">
        <f t="shared" si="29"/>
        <v/>
      </c>
      <c r="J156" s="120" t="str">
        <f t="shared" si="29"/>
        <v/>
      </c>
      <c r="K156" s="120" t="str">
        <f t="shared" si="29"/>
        <v/>
      </c>
    </row>
    <row r="157" spans="1:11" ht="15" customHeight="1">
      <c r="A157" s="118" t="s">
        <v>1679</v>
      </c>
      <c r="B157" s="102"/>
      <c r="C157" s="102"/>
      <c r="D157" s="102"/>
      <c r="E157" s="102"/>
      <c r="F157" s="102"/>
      <c r="G157" s="102"/>
      <c r="H157" s="102"/>
      <c r="I157" s="102"/>
      <c r="J157" s="102"/>
      <c r="K157" s="103"/>
    </row>
    <row r="158" spans="1:11" ht="15" customHeight="1">
      <c r="A158" s="68" t="str">
        <f>$L$1</f>
        <v>Test Sample</v>
      </c>
      <c r="B158" s="68"/>
      <c r="C158" s="68"/>
      <c r="D158" s="68"/>
      <c r="E158" s="68"/>
      <c r="F158" s="68"/>
      <c r="G158" s="68"/>
      <c r="H158" s="68"/>
      <c r="I158" s="68"/>
      <c r="J158" s="68"/>
      <c r="K158" s="68"/>
    </row>
    <row r="159" spans="1:11" ht="15" customHeight="1">
      <c r="A159" s="68" t="s">
        <v>1639</v>
      </c>
      <c r="B159" s="68" t="s">
        <v>1644</v>
      </c>
      <c r="C159" s="68" t="s">
        <v>1645</v>
      </c>
      <c r="D159" s="68" t="s">
        <v>1646</v>
      </c>
      <c r="E159" s="68" t="s">
        <v>1647</v>
      </c>
      <c r="F159" s="68" t="s">
        <v>1648</v>
      </c>
      <c r="G159" s="68" t="s">
        <v>1649</v>
      </c>
      <c r="H159" s="68" t="s">
        <v>1650</v>
      </c>
      <c r="I159" s="68" t="s">
        <v>1651</v>
      </c>
      <c r="J159" s="68" t="s">
        <v>1652</v>
      </c>
      <c r="K159" s="68" t="s">
        <v>1653</v>
      </c>
    </row>
    <row r="160" spans="1:11" ht="15" customHeight="1">
      <c r="A160" s="68" t="s">
        <v>1682</v>
      </c>
      <c r="B160" s="119" t="str">
        <f>IF(ISERR(STDEV(Calculations!D472:D473)),"",STDEV(Calculations!D472:D473))</f>
        <v/>
      </c>
      <c r="C160" s="119" t="str">
        <f>IF(ISERR(STDEV(Calculations!E472:E473)),"",STDEV(Calculations!E472:E473))</f>
        <v/>
      </c>
      <c r="D160" s="119" t="str">
        <f>IF(ISERR(STDEV(Calculations!F472:F473)),"",STDEV(Calculations!F472:F473))</f>
        <v/>
      </c>
      <c r="E160" s="119" t="str">
        <f>IF(ISERR(STDEV(Calculations!G472:G473)),"",STDEV(Calculations!G472:G473))</f>
        <v/>
      </c>
      <c r="F160" s="119" t="str">
        <f>IF(ISERR(STDEV(Calculations!H472:H473)),"",STDEV(Calculations!H472:H473))</f>
        <v/>
      </c>
      <c r="G160" s="119" t="str">
        <f>IF(ISERR(STDEV(Calculations!I472:I473)),"",STDEV(Calculations!I472:I473))</f>
        <v/>
      </c>
      <c r="H160" s="119" t="str">
        <f>IF(ISERR(STDEV(Calculations!J472:J473)),"",STDEV(Calculations!J472:J473))</f>
        <v/>
      </c>
      <c r="I160" s="119" t="str">
        <f>IF(ISERR(STDEV(Calculations!K472:K473)),"",STDEV(Calculations!K472:K473))</f>
        <v/>
      </c>
      <c r="J160" s="119" t="str">
        <f>IF(ISERR(STDEV(Calculations!L472:L473)),"",STDEV(Calculations!L472:L473))</f>
        <v/>
      </c>
      <c r="K160" s="119" t="str">
        <f>IF(ISERR(STDEV(Calculations!M472:M473)),"",STDEV(Calculations!M472:M473))</f>
        <v/>
      </c>
    </row>
    <row r="161" spans="1:11" ht="15" customHeight="1">
      <c r="A161" s="80" t="s">
        <v>1681</v>
      </c>
      <c r="B161" s="120" t="str">
        <f>IF(B160="","",IF(OR(B160&lt;&gt;0,Calculations!D472&lt;&gt;35,Calculations!D473&lt;&gt;35),"No","Pass"))</f>
        <v/>
      </c>
      <c r="C161" s="120" t="str">
        <f>IF(C160="","",IF(OR(C160&lt;&gt;0,Calculations!E472&lt;&gt;35,Calculations!E473&lt;&gt;35),"No","Pass"))</f>
        <v/>
      </c>
      <c r="D161" s="120" t="str">
        <f>IF(D160="","",IF(OR(D160&lt;&gt;0,Calculations!F472&lt;&gt;35,Calculations!F473&lt;&gt;35),"No","Pass"))</f>
        <v/>
      </c>
      <c r="E161" s="120" t="str">
        <f>IF(E160="","",IF(OR(E160&lt;&gt;0,Calculations!G472&lt;&gt;35,Calculations!G473&lt;&gt;35),"No","Pass"))</f>
        <v/>
      </c>
      <c r="F161" s="120" t="str">
        <f>IF(F160="","",IF(OR(F160&lt;&gt;0,Calculations!H472&lt;&gt;35,Calculations!H473&lt;&gt;35),"No","Pass"))</f>
        <v/>
      </c>
      <c r="G161" s="120" t="str">
        <f>IF(G160="","",IF(OR(G160&lt;&gt;0,Calculations!I472&lt;&gt;35,Calculations!I473&lt;&gt;35),"No","Pass"))</f>
        <v/>
      </c>
      <c r="H161" s="120" t="str">
        <f>IF(H160="","",IF(OR(H160&lt;&gt;0,Calculations!J472&lt;&gt;35,Calculations!J473&lt;&gt;35),"No","Pass"))</f>
        <v/>
      </c>
      <c r="I161" s="120" t="str">
        <f>IF(I160="","",IF(OR(I160&lt;&gt;0,Calculations!K472&lt;&gt;35,Calculations!K473&lt;&gt;35),"No","Pass"))</f>
        <v/>
      </c>
      <c r="J161" s="120" t="str">
        <f>IF(J160="","",IF(OR(J160&lt;&gt;0,Calculations!L472&lt;&gt;35,Calculations!L473&lt;&gt;35),"No","Pass"))</f>
        <v/>
      </c>
      <c r="K161" s="120" t="str">
        <f>IF(K160="","",IF(OR(K160&lt;&gt;0,Calculations!M472&lt;&gt;35,Calculations!M473&lt;&gt;35),"No","Pass"))</f>
        <v/>
      </c>
    </row>
    <row r="162" spans="1:11" ht="15" customHeight="1">
      <c r="A162" s="68" t="str">
        <f>$L$2</f>
        <v>Control Sample</v>
      </c>
      <c r="B162" s="68"/>
      <c r="C162" s="68"/>
      <c r="D162" s="68"/>
      <c r="E162" s="68"/>
      <c r="F162" s="68"/>
      <c r="G162" s="68"/>
      <c r="H162" s="68"/>
      <c r="I162" s="68"/>
      <c r="J162" s="68"/>
      <c r="K162" s="68"/>
    </row>
    <row r="163" spans="1:11" ht="15" customHeight="1">
      <c r="A163" s="68" t="s">
        <v>1639</v>
      </c>
      <c r="B163" s="68" t="s">
        <v>1644</v>
      </c>
      <c r="C163" s="68" t="s">
        <v>1645</v>
      </c>
      <c r="D163" s="68" t="s">
        <v>1646</v>
      </c>
      <c r="E163" s="68" t="s">
        <v>1647</v>
      </c>
      <c r="F163" s="68" t="s">
        <v>1648</v>
      </c>
      <c r="G163" s="68" t="s">
        <v>1649</v>
      </c>
      <c r="H163" s="68" t="s">
        <v>1650</v>
      </c>
      <c r="I163" s="68" t="s">
        <v>1651</v>
      </c>
      <c r="J163" s="68" t="s">
        <v>1652</v>
      </c>
      <c r="K163" s="68" t="s">
        <v>1653</v>
      </c>
    </row>
    <row r="164" spans="1:11" ht="15" customHeight="1">
      <c r="A164" s="68" t="s">
        <v>1682</v>
      </c>
      <c r="B164" s="119" t="str">
        <f>IF(ISERR(STDEV(Calculations!P472:P473)),"",STDEV(Calculations!P472:P473))</f>
        <v/>
      </c>
      <c r="C164" s="119" t="str">
        <f>IF(ISERR(STDEV(Calculations!Q472:Q473)),"",STDEV(Calculations!Q472:Q473))</f>
        <v/>
      </c>
      <c r="D164" s="119" t="str">
        <f>IF(ISERR(STDEV(Calculations!R472:R473)),"",STDEV(Calculations!R472:R473))</f>
        <v/>
      </c>
      <c r="E164" s="119" t="str">
        <f>IF(ISERR(STDEV(Calculations!S472:S473)),"",STDEV(Calculations!S472:S473))</f>
        <v/>
      </c>
      <c r="F164" s="119" t="str">
        <f>IF(ISERR(STDEV(Calculations!T472:T473)),"",STDEV(Calculations!T472:T473))</f>
        <v/>
      </c>
      <c r="G164" s="119" t="str">
        <f>IF(ISERR(STDEV(Calculations!U472:U473)),"",STDEV(Calculations!U472:U473))</f>
        <v/>
      </c>
      <c r="H164" s="119" t="str">
        <f>IF(ISERR(STDEV(Calculations!V472:V473)),"",STDEV(Calculations!V472:V473))</f>
        <v/>
      </c>
      <c r="I164" s="119" t="str">
        <f>IF(ISERR(STDEV(Calculations!W472:W473)),"",STDEV(Calculations!W472:W473))</f>
        <v/>
      </c>
      <c r="J164" s="119" t="str">
        <f>IF(ISERR(STDEV(Calculations!X472:X473)),"",STDEV(Calculations!X472:X473))</f>
        <v/>
      </c>
      <c r="K164" s="119" t="str">
        <f>IF(ISERR(STDEV(Calculations!Y472:Y473)),"",STDEV(Calculations!Y472:Y473))</f>
        <v/>
      </c>
    </row>
    <row r="165" spans="1:11" ht="15" customHeight="1">
      <c r="A165" s="80" t="s">
        <v>1681</v>
      </c>
      <c r="B165" s="120" t="str">
        <f>IF(B164="","",IF(OR(B164&lt;&gt;0,Calculations!P472&lt;&gt;35,Calculations!P473&lt;&gt;35),"No","Pass"))</f>
        <v/>
      </c>
      <c r="C165" s="120" t="str">
        <f>IF(C164="","",IF(OR(C164&lt;&gt;0,Calculations!Q472&lt;&gt;35,Calculations!Q473&lt;&gt;35),"No","Pass"))</f>
        <v/>
      </c>
      <c r="D165" s="120" t="str">
        <f>IF(D164="","",IF(OR(D164&lt;&gt;0,Calculations!R472&lt;&gt;35,Calculations!R473&lt;&gt;35),"No","Pass"))</f>
        <v/>
      </c>
      <c r="E165" s="120" t="str">
        <f>IF(E164="","",IF(OR(E164&lt;&gt;0,Calculations!S472&lt;&gt;35,Calculations!S473&lt;&gt;35),"No","Pass"))</f>
        <v/>
      </c>
      <c r="F165" s="120" t="str">
        <f>IF(F164="","",IF(OR(F164&lt;&gt;0,Calculations!T472&lt;&gt;35,Calculations!T473&lt;&gt;35),"No","Pass"))</f>
        <v/>
      </c>
      <c r="G165" s="120" t="str">
        <f>IF(G164="","",IF(OR(G164&lt;&gt;0,Calculations!U472&lt;&gt;35,Calculations!U473&lt;&gt;35),"No","Pass"))</f>
        <v/>
      </c>
      <c r="H165" s="120" t="str">
        <f>IF(H164="","",IF(OR(H164&lt;&gt;0,Calculations!V472&lt;&gt;35,Calculations!V473&lt;&gt;35),"No","Pass"))</f>
        <v/>
      </c>
      <c r="I165" s="120" t="str">
        <f>IF(I164="","",IF(OR(I164&lt;&gt;0,Calculations!W472&lt;&gt;35,Calculations!W473&lt;&gt;35),"No","Pass"))</f>
        <v/>
      </c>
      <c r="J165" s="120" t="str">
        <f>IF(J164="","",IF(OR(J164&lt;&gt;0,Calculations!X472&lt;&gt;35,Calculations!X473&lt;&gt;35),"No","Pass"))</f>
        <v/>
      </c>
      <c r="K165" s="120" t="str">
        <f>IF(K164="","",IF(OR(K164&lt;&gt;0,Calculations!Y472&lt;&gt;35,Calculations!Y473&lt;&gt;35),"No","Pass"))</f>
        <v/>
      </c>
    </row>
    <row r="166" spans="1:13" ht="15" customHeight="1">
      <c r="A166" s="104" t="s">
        <v>1386</v>
      </c>
      <c r="B166" s="102"/>
      <c r="C166" s="102"/>
      <c r="D166" s="102"/>
      <c r="E166" s="102"/>
      <c r="F166" s="102"/>
      <c r="G166" s="102"/>
      <c r="H166" s="102"/>
      <c r="I166" s="102"/>
      <c r="J166" s="102"/>
      <c r="K166" s="102"/>
      <c r="L166" s="102"/>
      <c r="M166" s="103"/>
    </row>
    <row r="167" spans="1:13" ht="15" customHeight="1">
      <c r="A167" s="118" t="s">
        <v>1668</v>
      </c>
      <c r="B167" s="102"/>
      <c r="C167" s="102"/>
      <c r="D167" s="102"/>
      <c r="E167" s="102"/>
      <c r="F167" s="102"/>
      <c r="G167" s="102"/>
      <c r="H167" s="102"/>
      <c r="I167" s="102"/>
      <c r="J167" s="102"/>
      <c r="K167" s="102"/>
      <c r="L167" s="102"/>
      <c r="M167" s="103"/>
    </row>
    <row r="168" spans="1:13" ht="15" customHeight="1">
      <c r="A168" s="68" t="str">
        <f>L1</f>
        <v>Test Sample</v>
      </c>
      <c r="B168" s="68"/>
      <c r="C168" s="68"/>
      <c r="D168" s="68"/>
      <c r="E168" s="68"/>
      <c r="F168" s="68"/>
      <c r="G168" s="68"/>
      <c r="H168" s="68"/>
      <c r="I168" s="68"/>
      <c r="J168" s="68"/>
      <c r="K168" s="68"/>
      <c r="L168" s="68"/>
      <c r="M168" s="68"/>
    </row>
    <row r="169" spans="1:13" ht="15" customHeight="1">
      <c r="A169" s="68" t="s">
        <v>1639</v>
      </c>
      <c r="B169" s="68" t="s">
        <v>1644</v>
      </c>
      <c r="C169" s="68" t="s">
        <v>1645</v>
      </c>
      <c r="D169" s="68" t="s">
        <v>1646</v>
      </c>
      <c r="E169" s="68" t="s">
        <v>1647</v>
      </c>
      <c r="F169" s="68" t="s">
        <v>1648</v>
      </c>
      <c r="G169" s="68" t="s">
        <v>1649</v>
      </c>
      <c r="H169" s="68" t="s">
        <v>1650</v>
      </c>
      <c r="I169" s="68" t="s">
        <v>1651</v>
      </c>
      <c r="J169" s="68" t="s">
        <v>1652</v>
      </c>
      <c r="K169" s="68" t="s">
        <v>1653</v>
      </c>
      <c r="L169" s="80" t="s">
        <v>1669</v>
      </c>
      <c r="M169" s="126" t="s">
        <v>1670</v>
      </c>
    </row>
    <row r="170" spans="1:13" ht="15" customHeight="1">
      <c r="A170" s="68" t="s">
        <v>1671</v>
      </c>
      <c r="B170" s="119" t="str">
        <f>IF(ISERROR(AVERAGE(Calculations!D578:D579)),"",AVERAGE(Calculations!D578:D579))</f>
        <v/>
      </c>
      <c r="C170" s="119" t="str">
        <f>IF(ISERROR(AVERAGE(Calculations!E578:E579)),"",AVERAGE(Calculations!E578:E579))</f>
        <v/>
      </c>
      <c r="D170" s="119" t="str">
        <f>IF(ISERROR(AVERAGE(Calculations!F578:F579)),"",AVERAGE(Calculations!F578:F579))</f>
        <v/>
      </c>
      <c r="E170" s="119" t="str">
        <f>IF(ISERROR(AVERAGE(Calculations!G578:G579)),"",AVERAGE(Calculations!G578:G579))</f>
        <v/>
      </c>
      <c r="F170" s="119" t="str">
        <f>IF(ISERROR(AVERAGE(Calculations!H578:H579)),"",AVERAGE(Calculations!H578:H579))</f>
        <v/>
      </c>
      <c r="G170" s="119" t="str">
        <f>IF(ISERROR(AVERAGE(Calculations!I578:I579)),"",AVERAGE(Calculations!I578:I579))</f>
        <v/>
      </c>
      <c r="H170" s="119" t="str">
        <f>IF(ISERROR(AVERAGE(Calculations!J578:J579)),"",AVERAGE(Calculations!J578:J579))</f>
        <v/>
      </c>
      <c r="I170" s="119" t="str">
        <f>IF(ISERROR(AVERAGE(Calculations!K578:K579)),"",AVERAGE(Calculations!K578:K579))</f>
        <v/>
      </c>
      <c r="J170" s="119" t="str">
        <f>IF(ISERROR(AVERAGE(Calculations!L578:L579)),"",AVERAGE(Calculations!L578:L579))</f>
        <v/>
      </c>
      <c r="K170" s="119" t="str">
        <f>IF(ISERROR(AVERAGE(Calculations!M578:M579)),"",AVERAGE(Calculations!M578:M579))</f>
        <v/>
      </c>
      <c r="L170" s="127" t="e">
        <f aca="true" t="shared" si="30" ref="L170:L173">AVERAGE(B170:K170)</f>
        <v>#DIV/0!</v>
      </c>
      <c r="M170" s="127" t="e">
        <f>STDEV(B170:K170)</f>
        <v>#DIV/0!</v>
      </c>
    </row>
    <row r="171" spans="1:13" ht="15" customHeight="1">
      <c r="A171" s="80" t="s">
        <v>1672</v>
      </c>
      <c r="B171" s="119" t="str">
        <f>IF(ISERROR(STDEV(Calculations!D578:D579)),"",STDEV(Calculations!D578:D579))</f>
        <v/>
      </c>
      <c r="C171" s="119" t="str">
        <f>IF(ISERROR(STDEV(Calculations!E578:E579)),"",STDEV(Calculations!E578:E579))</f>
        <v/>
      </c>
      <c r="D171" s="119" t="str">
        <f>IF(ISERROR(STDEV(Calculations!F578:F579)),"",STDEV(Calculations!F578:F579))</f>
        <v/>
      </c>
      <c r="E171" s="119" t="str">
        <f>IF(ISERROR(STDEV(Calculations!G578:G579)),"",STDEV(Calculations!G578:G579))</f>
        <v/>
      </c>
      <c r="F171" s="119" t="str">
        <f>IF(ISERROR(STDEV(Calculations!H578:H579)),"",STDEV(Calculations!H578:H579))</f>
        <v/>
      </c>
      <c r="G171" s="119" t="str">
        <f>IF(ISERROR(STDEV(Calculations!I578:I579)),"",STDEV(Calculations!I578:I579))</f>
        <v/>
      </c>
      <c r="H171" s="119" t="str">
        <f>IF(ISERROR(STDEV(Calculations!J578:J579)),"",STDEV(Calculations!J578:J579))</f>
        <v/>
      </c>
      <c r="I171" s="119" t="str">
        <f>IF(ISERROR(STDEV(Calculations!K578:K579)),"",STDEV(Calculations!K578:K579))</f>
        <v/>
      </c>
      <c r="J171" s="119" t="str">
        <f>IF(ISERROR(STDEV(Calculations!L578:L579)),"",STDEV(Calculations!L578:L579))</f>
        <v/>
      </c>
      <c r="K171" s="119" t="str">
        <f>IF(ISERROR(STDEV(Calculations!M578:M579)),"",STDEV(Calculations!M578:M579))</f>
        <v/>
      </c>
      <c r="L171" s="127" t="e">
        <f t="shared" si="30"/>
        <v>#DIV/0!</v>
      </c>
      <c r="M171" s="127" t="s">
        <v>1673</v>
      </c>
    </row>
    <row r="172" spans="1:13" ht="15" customHeight="1">
      <c r="A172" s="68" t="s">
        <v>1674</v>
      </c>
      <c r="B172" s="119" t="str">
        <f>IF(ISERROR(AVERAGE(Calculations!D576:D577)),"",AVERAGE(Calculations!D576:D577))</f>
        <v/>
      </c>
      <c r="C172" s="119" t="str">
        <f>IF(ISERROR(AVERAGE(Calculations!#REF!)),"",AVERAGE(Calculations!#REF!))</f>
        <v/>
      </c>
      <c r="D172" s="119" t="str">
        <f>IF(ISERROR(AVERAGE(Calculations!#REF!)),"",AVERAGE(Calculations!#REF!))</f>
        <v/>
      </c>
      <c r="E172" s="119" t="str">
        <f>IF(ISERROR(AVERAGE(Calculations!#REF!)),"",AVERAGE(Calculations!#REF!))</f>
        <v/>
      </c>
      <c r="F172" s="119" t="str">
        <f>IF(ISERROR(AVERAGE(Calculations!#REF!)),"",AVERAGE(Calculations!#REF!))</f>
        <v/>
      </c>
      <c r="G172" s="119" t="str">
        <f>IF(ISERROR(AVERAGE(Calculations!#REF!)),"",AVERAGE(Calculations!#REF!))</f>
        <v/>
      </c>
      <c r="H172" s="119" t="str">
        <f>IF(ISERROR(AVERAGE(Calculations!#REF!)),"",AVERAGE(Calculations!#REF!))</f>
        <v/>
      </c>
      <c r="I172" s="119" t="str">
        <f>IF(ISERROR(AVERAGE(Calculations!#REF!)),"",AVERAGE(Calculations!#REF!))</f>
        <v/>
      </c>
      <c r="J172" s="119" t="str">
        <f>IF(ISERROR(AVERAGE(Calculations!#REF!)),"",AVERAGE(Calculations!#REF!))</f>
        <v/>
      </c>
      <c r="K172" s="119" t="str">
        <f>IF(ISERROR(AVERAGE(Calculations!#REF!)),"",AVERAGE(Calculations!#REF!))</f>
        <v/>
      </c>
      <c r="L172" s="127" t="e">
        <f t="shared" si="30"/>
        <v>#DIV/0!</v>
      </c>
      <c r="M172" s="127" t="e">
        <f>STDEV(B172:K172)</f>
        <v>#DIV/0!</v>
      </c>
    </row>
    <row r="173" spans="1:13" ht="15" customHeight="1">
      <c r="A173" s="80" t="s">
        <v>1675</v>
      </c>
      <c r="B173" s="119" t="str">
        <f>IF(ISERROR(STDEV(Calculations!D576:D577)),"",STDEV(Calculations!D576:D577))</f>
        <v/>
      </c>
      <c r="C173" s="119" t="str">
        <f>IF(ISERROR(STDEV(Calculations!E576:E577)),"",STDEV(Calculations!E576:E577))</f>
        <v/>
      </c>
      <c r="D173" s="119" t="str">
        <f>IF(ISERROR(STDEV(Calculations!F576:F577)),"",STDEV(Calculations!F576:F577))</f>
        <v/>
      </c>
      <c r="E173" s="119" t="str">
        <f>IF(ISERROR(STDEV(Calculations!G576:G577)),"",STDEV(Calculations!G576:G577))</f>
        <v/>
      </c>
      <c r="F173" s="119" t="str">
        <f>IF(ISERROR(STDEV(Calculations!H576:H577)),"",STDEV(Calculations!H576:H577))</f>
        <v/>
      </c>
      <c r="G173" s="119" t="str">
        <f>IF(ISERROR(STDEV(Calculations!I576:I577)),"",STDEV(Calculations!I576:I577))</f>
        <v/>
      </c>
      <c r="H173" s="119" t="str">
        <f>IF(ISERROR(STDEV(Calculations!J576:J577)),"",STDEV(Calculations!J576:J577))</f>
        <v/>
      </c>
      <c r="I173" s="119" t="str">
        <f>IF(ISERROR(STDEV(Calculations!K576:K577)),"",STDEV(Calculations!K576:K577))</f>
        <v/>
      </c>
      <c r="J173" s="119" t="str">
        <f>IF(ISERROR(STDEV(Calculations!L576:L577)),"",STDEV(Calculations!L576:L577))</f>
        <v/>
      </c>
      <c r="K173" s="119" t="str">
        <f>IF(ISERROR(STDEV(Calculations!M576:M577)),"",STDEV(Calculations!M576:M577))</f>
        <v/>
      </c>
      <c r="L173" s="127" t="e">
        <f t="shared" si="30"/>
        <v>#DIV/0!</v>
      </c>
      <c r="M173" s="127" t="s">
        <v>1673</v>
      </c>
    </row>
    <row r="174" spans="1:13" ht="15" customHeight="1">
      <c r="A174" s="63" t="str">
        <f>L2</f>
        <v>Control Sample</v>
      </c>
      <c r="B174" s="64"/>
      <c r="C174" s="64"/>
      <c r="D174" s="64"/>
      <c r="E174" s="64"/>
      <c r="F174" s="64"/>
      <c r="G174" s="64"/>
      <c r="H174" s="64"/>
      <c r="I174" s="64"/>
      <c r="J174" s="64"/>
      <c r="K174" s="64"/>
      <c r="L174" s="64"/>
      <c r="M174" s="65"/>
    </row>
    <row r="175" spans="1:13" ht="15" customHeight="1">
      <c r="A175" s="68" t="s">
        <v>1639</v>
      </c>
      <c r="B175" s="68" t="s">
        <v>1644</v>
      </c>
      <c r="C175" s="68" t="s">
        <v>1645</v>
      </c>
      <c r="D175" s="68" t="s">
        <v>1646</v>
      </c>
      <c r="E175" s="68" t="s">
        <v>1647</v>
      </c>
      <c r="F175" s="68" t="s">
        <v>1648</v>
      </c>
      <c r="G175" s="68" t="s">
        <v>1649</v>
      </c>
      <c r="H175" s="68" t="s">
        <v>1650</v>
      </c>
      <c r="I175" s="68" t="s">
        <v>1651</v>
      </c>
      <c r="J175" s="68" t="s">
        <v>1652</v>
      </c>
      <c r="K175" s="68" t="s">
        <v>1653</v>
      </c>
      <c r="L175" s="80" t="s">
        <v>1669</v>
      </c>
      <c r="M175" s="126" t="s">
        <v>1670</v>
      </c>
    </row>
    <row r="176" spans="1:13" ht="15" customHeight="1">
      <c r="A176" s="68" t="s">
        <v>1671</v>
      </c>
      <c r="B176" s="119" t="str">
        <f>IF(ISERROR(AVERAGE(Calculations!P578:P579)),"",AVERAGE(Calculations!P578:P579))</f>
        <v/>
      </c>
      <c r="C176" s="119" t="str">
        <f>IF(ISERROR(AVERAGE(Calculations!Q578:Q579)),"",AVERAGE(Calculations!Q578:Q579))</f>
        <v/>
      </c>
      <c r="D176" s="119" t="str">
        <f>IF(ISERROR(AVERAGE(Calculations!R578:R579)),"",AVERAGE(Calculations!R578:R579))</f>
        <v/>
      </c>
      <c r="E176" s="119" t="str">
        <f>IF(ISERROR(AVERAGE(Calculations!S578:S579)),"",AVERAGE(Calculations!S578:S579))</f>
        <v/>
      </c>
      <c r="F176" s="119" t="str">
        <f>IF(ISERROR(AVERAGE(Calculations!T578:T579)),"",AVERAGE(Calculations!T578:T579))</f>
        <v/>
      </c>
      <c r="G176" s="119" t="str">
        <f>IF(ISERROR(AVERAGE(Calculations!U578:U579)),"",AVERAGE(Calculations!U578:U579))</f>
        <v/>
      </c>
      <c r="H176" s="119" t="str">
        <f>IF(ISERROR(AVERAGE(Calculations!V578:V579)),"",AVERAGE(Calculations!V578:V579))</f>
        <v/>
      </c>
      <c r="I176" s="119" t="str">
        <f>IF(ISERROR(AVERAGE(Calculations!W578:W579)),"",AVERAGE(Calculations!W578:W579))</f>
        <v/>
      </c>
      <c r="J176" s="119" t="str">
        <f>IF(ISERROR(AVERAGE(Calculations!X578:X579)),"",AVERAGE(Calculations!X578:X579))</f>
        <v/>
      </c>
      <c r="K176" s="119" t="str">
        <f>IF(ISERROR(AVERAGE(Calculations!Y578:Y579)),"",AVERAGE(Calculations!Y578:Y579))</f>
        <v/>
      </c>
      <c r="L176" s="127" t="e">
        <f aca="true" t="shared" si="31" ref="L176:L179">AVERAGE(B176:K176)</f>
        <v>#DIV/0!</v>
      </c>
      <c r="M176" s="127" t="e">
        <f>STDEV(B176:K176)</f>
        <v>#DIV/0!</v>
      </c>
    </row>
    <row r="177" spans="1:13" ht="15" customHeight="1">
      <c r="A177" s="80" t="s">
        <v>1672</v>
      </c>
      <c r="B177" s="119" t="str">
        <f>IF(ISERROR(STDEV(Calculations!P578:P579)),"",STDEV(Calculations!P578:P579))</f>
        <v/>
      </c>
      <c r="C177" s="119" t="str">
        <f>IF(ISERROR(STDEV(Calculations!Q578:Q579)),"",STDEV(Calculations!Q578:Q579))</f>
        <v/>
      </c>
      <c r="D177" s="119" t="str">
        <f>IF(ISERROR(STDEV(Calculations!R578:R579)),"",STDEV(Calculations!R578:R579))</f>
        <v/>
      </c>
      <c r="E177" s="119" t="str">
        <f>IF(ISERROR(STDEV(Calculations!S578:S579)),"",STDEV(Calculations!S578:S579))</f>
        <v/>
      </c>
      <c r="F177" s="119" t="str">
        <f>IF(ISERROR(STDEV(Calculations!T578:T579)),"",STDEV(Calculations!T578:T579))</f>
        <v/>
      </c>
      <c r="G177" s="119" t="str">
        <f>IF(ISERROR(STDEV(Calculations!U578:U579)),"",STDEV(Calculations!U578:U579))</f>
        <v/>
      </c>
      <c r="H177" s="119" t="str">
        <f>IF(ISERROR(STDEV(Calculations!V578:V579)),"",STDEV(Calculations!V578:V579))</f>
        <v/>
      </c>
      <c r="I177" s="119" t="str">
        <f>IF(ISERROR(STDEV(Calculations!W578:W579)),"",STDEV(Calculations!W578:W579))</f>
        <v/>
      </c>
      <c r="J177" s="119" t="str">
        <f>IF(ISERROR(STDEV(Calculations!X578:X579)),"",STDEV(Calculations!X578:X579))</f>
        <v/>
      </c>
      <c r="K177" s="119" t="str">
        <f>IF(ISERROR(STDEV(Calculations!Y578:Y579)),"",STDEV(Calculations!Y578:Y579))</f>
        <v/>
      </c>
      <c r="L177" s="127" t="e">
        <f t="shared" si="31"/>
        <v>#DIV/0!</v>
      </c>
      <c r="M177" s="127" t="s">
        <v>1673</v>
      </c>
    </row>
    <row r="178" spans="1:13" ht="15" customHeight="1">
      <c r="A178" s="68" t="s">
        <v>1674</v>
      </c>
      <c r="B178" s="119" t="str">
        <f>IF(ISERROR(AVERAGE(Calculations!P576:P577)),"",AVERAGE(Calculations!P576:P577))</f>
        <v/>
      </c>
      <c r="C178" s="119" t="str">
        <f>IF(ISERROR(AVERAGE(Calculations!Q576:Q577)),"",AVERAGE(Calculations!Q576:Q577))</f>
        <v/>
      </c>
      <c r="D178" s="119" t="str">
        <f>IF(ISERROR(AVERAGE(Calculations!R576:R577)),"",AVERAGE(Calculations!R576:R577))</f>
        <v/>
      </c>
      <c r="E178" s="119" t="str">
        <f>IF(ISERROR(AVERAGE(Calculations!S576:S577)),"",AVERAGE(Calculations!S576:S577))</f>
        <v/>
      </c>
      <c r="F178" s="119" t="str">
        <f>IF(ISERROR(AVERAGE(Calculations!T576:T577)),"",AVERAGE(Calculations!T576:T577))</f>
        <v/>
      </c>
      <c r="G178" s="119" t="str">
        <f>IF(ISERROR(AVERAGE(Calculations!U576:U577)),"",AVERAGE(Calculations!U576:U577))</f>
        <v/>
      </c>
      <c r="H178" s="119" t="str">
        <f>IF(ISERROR(AVERAGE(Calculations!V576:V577)),"",AVERAGE(Calculations!V576:V577))</f>
        <v/>
      </c>
      <c r="I178" s="119" t="str">
        <f>IF(ISERROR(AVERAGE(Calculations!W576:W577)),"",AVERAGE(Calculations!W576:W577))</f>
        <v/>
      </c>
      <c r="J178" s="119" t="str">
        <f>IF(ISERROR(AVERAGE(Calculations!X576:X577)),"",AVERAGE(Calculations!X576:X577))</f>
        <v/>
      </c>
      <c r="K178" s="119" t="str">
        <f>IF(ISERROR(AVERAGE(Calculations!Y576:Y577)),"",AVERAGE(Calculations!Y576:Y577))</f>
        <v/>
      </c>
      <c r="L178" s="127" t="e">
        <f t="shared" si="31"/>
        <v>#DIV/0!</v>
      </c>
      <c r="M178" s="127" t="e">
        <f>STDEV(B178:K178)</f>
        <v>#DIV/0!</v>
      </c>
    </row>
    <row r="179" spans="1:13" ht="15" customHeight="1">
      <c r="A179" s="80" t="s">
        <v>1675</v>
      </c>
      <c r="B179" s="119" t="str">
        <f>IF(ISERROR(STDEV(Calculations!P576:P577)),"",STDEV(Calculations!P576:P577))</f>
        <v/>
      </c>
      <c r="C179" s="119" t="str">
        <f>IF(ISERROR(STDEV(Calculations!Q576:Q577)),"",STDEV(Calculations!Q576:Q577))</f>
        <v/>
      </c>
      <c r="D179" s="119" t="str">
        <f>IF(ISERROR(STDEV(Calculations!R576:R577)),"",STDEV(Calculations!R576:R577))</f>
        <v/>
      </c>
      <c r="E179" s="119" t="str">
        <f>IF(ISERROR(STDEV(Calculations!S576:S577)),"",STDEV(Calculations!S576:S577))</f>
        <v/>
      </c>
      <c r="F179" s="119" t="str">
        <f>IF(ISERROR(STDEV(Calculations!T576:T577)),"",STDEV(Calculations!T576:T577))</f>
        <v/>
      </c>
      <c r="G179" s="119" t="str">
        <f>IF(ISERROR(STDEV(Calculations!U576:U577)),"",STDEV(Calculations!U576:U577))</f>
        <v/>
      </c>
      <c r="H179" s="119" t="str">
        <f>IF(ISERROR(STDEV(Calculations!V576:V577)),"",STDEV(Calculations!V576:V577))</f>
        <v/>
      </c>
      <c r="I179" s="119" t="str">
        <f>IF(ISERROR(STDEV(Calculations!W576:W577)),"",STDEV(Calculations!W576:W577))</f>
        <v/>
      </c>
      <c r="J179" s="119" t="str">
        <f>IF(ISERROR(STDEV(Calculations!X576:X577)),"",STDEV(Calculations!X576:X577))</f>
        <v/>
      </c>
      <c r="K179" s="119" t="str">
        <f>IF(ISERROR(STDEV(Calculations!Y576:Y577)),"",STDEV(Calculations!Y576:Y577))</f>
        <v/>
      </c>
      <c r="L179" s="127" t="e">
        <f t="shared" si="31"/>
        <v>#DIV/0!</v>
      </c>
      <c r="M179" s="127" t="s">
        <v>1673</v>
      </c>
    </row>
    <row r="180" spans="1:11" ht="15" customHeight="1">
      <c r="A180" s="118" t="s">
        <v>1676</v>
      </c>
      <c r="B180" s="102"/>
      <c r="C180" s="102"/>
      <c r="D180" s="102"/>
      <c r="E180" s="102"/>
      <c r="F180" s="102"/>
      <c r="G180" s="102"/>
      <c r="H180" s="102"/>
      <c r="I180" s="102"/>
      <c r="J180" s="102"/>
      <c r="K180" s="103"/>
    </row>
    <row r="181" spans="1:13" ht="15" customHeight="1">
      <c r="A181" s="68" t="str">
        <f>L1</f>
        <v>Test Sample</v>
      </c>
      <c r="B181" s="68"/>
      <c r="C181" s="68"/>
      <c r="D181" s="68"/>
      <c r="E181" s="68"/>
      <c r="F181" s="68"/>
      <c r="G181" s="68"/>
      <c r="H181" s="68"/>
      <c r="I181" s="68"/>
      <c r="J181" s="68"/>
      <c r="K181" s="68"/>
      <c r="L181" s="128"/>
      <c r="M181" s="128"/>
    </row>
    <row r="182" spans="1:13" ht="15" customHeight="1">
      <c r="A182" s="68" t="s">
        <v>1639</v>
      </c>
      <c r="B182" s="68" t="s">
        <v>1644</v>
      </c>
      <c r="C182" s="68" t="s">
        <v>1645</v>
      </c>
      <c r="D182" s="68" t="s">
        <v>1646</v>
      </c>
      <c r="E182" s="68" t="s">
        <v>1647</v>
      </c>
      <c r="F182" s="68" t="s">
        <v>1648</v>
      </c>
      <c r="G182" s="68" t="s">
        <v>1649</v>
      </c>
      <c r="H182" s="68" t="s">
        <v>1650</v>
      </c>
      <c r="I182" s="68" t="s">
        <v>1651</v>
      </c>
      <c r="J182" s="68" t="s">
        <v>1652</v>
      </c>
      <c r="K182" s="68" t="s">
        <v>1653</v>
      </c>
      <c r="L182" s="128"/>
      <c r="M182" s="128"/>
    </row>
    <row r="183" spans="1:13" ht="15" customHeight="1">
      <c r="A183" s="68" t="s">
        <v>1677</v>
      </c>
      <c r="B183" s="119" t="str">
        <f>IF(ISERR(B172-B170),"",B172-B170)</f>
        <v/>
      </c>
      <c r="C183" s="119" t="str">
        <f aca="true" t="shared" si="32" ref="C183:K183">IF(ISERR(C172-C170),"",C172-C170)</f>
        <v/>
      </c>
      <c r="D183" s="119" t="str">
        <f t="shared" si="32"/>
        <v/>
      </c>
      <c r="E183" s="119" t="str">
        <f t="shared" si="32"/>
        <v/>
      </c>
      <c r="F183" s="119" t="str">
        <f t="shared" si="32"/>
        <v/>
      </c>
      <c r="G183" s="119" t="str">
        <f t="shared" si="32"/>
        <v/>
      </c>
      <c r="H183" s="119" t="str">
        <f t="shared" si="32"/>
        <v/>
      </c>
      <c r="I183" s="119" t="str">
        <f t="shared" si="32"/>
        <v/>
      </c>
      <c r="J183" s="119" t="str">
        <f t="shared" si="32"/>
        <v/>
      </c>
      <c r="K183" s="119" t="str">
        <f t="shared" si="32"/>
        <v/>
      </c>
      <c r="L183" s="129"/>
      <c r="M183" s="130"/>
    </row>
    <row r="184" spans="1:13" ht="15" customHeight="1">
      <c r="A184" s="80" t="s">
        <v>1678</v>
      </c>
      <c r="B184" s="120" t="str">
        <f>IF(B183="","",IF(B183&lt;$D$4,"Pass","FAIL"))</f>
        <v/>
      </c>
      <c r="C184" s="120" t="str">
        <f aca="true" t="shared" si="33" ref="C184:K184">IF(C183="","",IF(C183&lt;$D$4,"Pass","FAIL"))</f>
        <v/>
      </c>
      <c r="D184" s="120" t="str">
        <f t="shared" si="33"/>
        <v/>
      </c>
      <c r="E184" s="120" t="str">
        <f t="shared" si="33"/>
        <v/>
      </c>
      <c r="F184" s="120" t="str">
        <f t="shared" si="33"/>
        <v/>
      </c>
      <c r="G184" s="120" t="str">
        <f t="shared" si="33"/>
        <v/>
      </c>
      <c r="H184" s="120" t="str">
        <f t="shared" si="33"/>
        <v/>
      </c>
      <c r="I184" s="120" t="str">
        <f t="shared" si="33"/>
        <v/>
      </c>
      <c r="J184" s="120" t="str">
        <f t="shared" si="33"/>
        <v/>
      </c>
      <c r="K184" s="120" t="str">
        <f t="shared" si="33"/>
        <v/>
      </c>
      <c r="L184" s="131"/>
      <c r="M184" s="131"/>
    </row>
    <row r="185" spans="1:11" ht="15" customHeight="1">
      <c r="A185" s="68" t="str">
        <f>L2</f>
        <v>Control Sample</v>
      </c>
      <c r="B185" s="68"/>
      <c r="C185" s="68"/>
      <c r="D185" s="68"/>
      <c r="E185" s="68"/>
      <c r="F185" s="68"/>
      <c r="G185" s="68"/>
      <c r="H185" s="68"/>
      <c r="I185" s="68"/>
      <c r="J185" s="68"/>
      <c r="K185" s="68"/>
    </row>
    <row r="186" spans="1:11" ht="15" customHeight="1">
      <c r="A186" s="68" t="s">
        <v>1639</v>
      </c>
      <c r="B186" s="68" t="s">
        <v>1644</v>
      </c>
      <c r="C186" s="68" t="s">
        <v>1645</v>
      </c>
      <c r="D186" s="68" t="s">
        <v>1646</v>
      </c>
      <c r="E186" s="68" t="s">
        <v>1647</v>
      </c>
      <c r="F186" s="68" t="s">
        <v>1648</v>
      </c>
      <c r="G186" s="68" t="s">
        <v>1649</v>
      </c>
      <c r="H186" s="68" t="s">
        <v>1650</v>
      </c>
      <c r="I186" s="68" t="s">
        <v>1651</v>
      </c>
      <c r="J186" s="68" t="s">
        <v>1652</v>
      </c>
      <c r="K186" s="68" t="s">
        <v>1653</v>
      </c>
    </row>
    <row r="187" spans="1:11" ht="15" customHeight="1">
      <c r="A187" s="68" t="s">
        <v>1677</v>
      </c>
      <c r="B187" s="119" t="str">
        <f>IF(ISERR(B178-B176),"",B178-B176)</f>
        <v/>
      </c>
      <c r="C187" s="119" t="str">
        <f aca="true" t="shared" si="34" ref="C187:K187">IF(ISERR(C178-C176),"",C178-C176)</f>
        <v/>
      </c>
      <c r="D187" s="119" t="str">
        <f t="shared" si="34"/>
        <v/>
      </c>
      <c r="E187" s="119" t="str">
        <f t="shared" si="34"/>
        <v/>
      </c>
      <c r="F187" s="119" t="str">
        <f t="shared" si="34"/>
        <v/>
      </c>
      <c r="G187" s="119" t="str">
        <f t="shared" si="34"/>
        <v/>
      </c>
      <c r="H187" s="119" t="str">
        <f t="shared" si="34"/>
        <v/>
      </c>
      <c r="I187" s="119" t="str">
        <f t="shared" si="34"/>
        <v/>
      </c>
      <c r="J187" s="119" t="str">
        <f t="shared" si="34"/>
        <v/>
      </c>
      <c r="K187" s="119" t="str">
        <f t="shared" si="34"/>
        <v/>
      </c>
    </row>
    <row r="188" spans="1:11" ht="15" customHeight="1">
      <c r="A188" s="80" t="s">
        <v>1678</v>
      </c>
      <c r="B188" s="120" t="str">
        <f>IF(B187="","",IF(B187&lt;$D$4,"Pass","FAIL"))</f>
        <v/>
      </c>
      <c r="C188" s="120" t="str">
        <f aca="true" t="shared" si="35" ref="C188:K188">IF(C187="","",IF(C187&lt;$D$4,"Pass","FAIL"))</f>
        <v/>
      </c>
      <c r="D188" s="120" t="str">
        <f t="shared" si="35"/>
        <v/>
      </c>
      <c r="E188" s="120" t="str">
        <f t="shared" si="35"/>
        <v/>
      </c>
      <c r="F188" s="120" t="str">
        <f t="shared" si="35"/>
        <v/>
      </c>
      <c r="G188" s="120" t="str">
        <f t="shared" si="35"/>
        <v/>
      </c>
      <c r="H188" s="120" t="str">
        <f t="shared" si="35"/>
        <v/>
      </c>
      <c r="I188" s="120" t="str">
        <f t="shared" si="35"/>
        <v/>
      </c>
      <c r="J188" s="120" t="str">
        <f t="shared" si="35"/>
        <v/>
      </c>
      <c r="K188" s="120" t="str">
        <f t="shared" si="35"/>
        <v/>
      </c>
    </row>
    <row r="189" spans="1:11" ht="15" customHeight="1">
      <c r="A189" s="118" t="s">
        <v>1684</v>
      </c>
      <c r="B189" s="102"/>
      <c r="C189" s="102"/>
      <c r="D189" s="102"/>
      <c r="E189" s="102"/>
      <c r="F189" s="102"/>
      <c r="G189" s="102"/>
      <c r="H189" s="102"/>
      <c r="I189" s="102"/>
      <c r="J189" s="102"/>
      <c r="K189" s="103"/>
    </row>
    <row r="190" spans="1:11" ht="15" customHeight="1">
      <c r="A190" s="68" t="str">
        <f>$L$1</f>
        <v>Test Sample</v>
      </c>
      <c r="B190" s="68"/>
      <c r="C190" s="68"/>
      <c r="D190" s="68"/>
      <c r="E190" s="68"/>
      <c r="F190" s="68"/>
      <c r="G190" s="68"/>
      <c r="H190" s="68"/>
      <c r="I190" s="68"/>
      <c r="J190" s="68"/>
      <c r="K190" s="68"/>
    </row>
    <row r="191" spans="1:11" ht="15" customHeight="1">
      <c r="A191" s="68" t="s">
        <v>1639</v>
      </c>
      <c r="B191" s="68" t="s">
        <v>1644</v>
      </c>
      <c r="C191" s="68" t="s">
        <v>1645</v>
      </c>
      <c r="D191" s="68" t="s">
        <v>1646</v>
      </c>
      <c r="E191" s="68" t="s">
        <v>1647</v>
      </c>
      <c r="F191" s="68" t="s">
        <v>1648</v>
      </c>
      <c r="G191" s="68" t="s">
        <v>1649</v>
      </c>
      <c r="H191" s="68" t="s">
        <v>1650</v>
      </c>
      <c r="I191" s="68" t="s">
        <v>1651</v>
      </c>
      <c r="J191" s="68" t="s">
        <v>1652</v>
      </c>
      <c r="K191" s="68" t="s">
        <v>1653</v>
      </c>
    </row>
    <row r="192" spans="1:11" ht="15" customHeight="1">
      <c r="A192" s="68" t="s">
        <v>1682</v>
      </c>
      <c r="B192" s="119" t="str">
        <f>IF(ISERR(STDEV(Calculations!D568:D569)),"",STDEV(Calculations!D568:D569))</f>
        <v/>
      </c>
      <c r="C192" s="119" t="str">
        <f>IF(ISERR(STDEV(Calculations!E568:E569)),"",STDEV(Calculations!E568:E569))</f>
        <v/>
      </c>
      <c r="D192" s="119" t="str">
        <f>IF(ISERR(STDEV(Calculations!F568:F569)),"",STDEV(Calculations!F568:F569))</f>
        <v/>
      </c>
      <c r="E192" s="119" t="str">
        <f>IF(ISERR(STDEV(Calculations!G568:G569)),"",STDEV(Calculations!G568:G569))</f>
        <v/>
      </c>
      <c r="F192" s="119" t="str">
        <f>IF(ISERR(STDEV(Calculations!H568:H569)),"",STDEV(Calculations!H568:H569))</f>
        <v/>
      </c>
      <c r="G192" s="119" t="str">
        <f>IF(ISERR(STDEV(Calculations!I568:I569)),"",STDEV(Calculations!I568:I569))</f>
        <v/>
      </c>
      <c r="H192" s="119" t="str">
        <f>IF(ISERR(STDEV(Calculations!J568:J569)),"",STDEV(Calculations!J568:J569))</f>
        <v/>
      </c>
      <c r="I192" s="119" t="str">
        <f>IF(ISERR(STDEV(Calculations!K568:K569)),"",STDEV(Calculations!K568:K569))</f>
        <v/>
      </c>
      <c r="J192" s="119" t="str">
        <f>IF(ISERR(STDEV(Calculations!L568:L569)),"",STDEV(Calculations!L568:L569))</f>
        <v/>
      </c>
      <c r="K192" s="119" t="str">
        <f>IF(ISERR(STDEV(Calculations!M568:M569)),"",STDEV(Calculations!M568:M569))</f>
        <v/>
      </c>
    </row>
    <row r="193" spans="1:11" ht="15" customHeight="1">
      <c r="A193" s="80" t="s">
        <v>1681</v>
      </c>
      <c r="B193" s="120" t="str">
        <f>IF(B192="","",IF(OR(B192&lt;&gt;0,Calculations!D568&lt;&gt;35,Calculations!D569&lt;&gt;35),"No","Pass"))</f>
        <v/>
      </c>
      <c r="C193" s="120" t="str">
        <f>IF(C192="","",IF(OR(C192&lt;&gt;0,Calculations!E568&lt;&gt;35,Calculations!E569&lt;&gt;35),"No","Pass"))</f>
        <v/>
      </c>
      <c r="D193" s="120" t="str">
        <f>IF(D192="","",IF(OR(D192&lt;&gt;0,Calculations!F568&lt;&gt;35,Calculations!F569&lt;&gt;35),"No","Pass"))</f>
        <v/>
      </c>
      <c r="E193" s="120" t="str">
        <f>IF(E192="","",IF(OR(E192&lt;&gt;0,Calculations!G568&lt;&gt;35,Calculations!G569&lt;&gt;35),"No","Pass"))</f>
        <v/>
      </c>
      <c r="F193" s="120" t="str">
        <f>IF(F192="","",IF(OR(F192&lt;&gt;0,Calculations!H568&lt;&gt;35,Calculations!H569&lt;&gt;35),"No","Pass"))</f>
        <v/>
      </c>
      <c r="G193" s="120" t="str">
        <f>IF(G192="","",IF(OR(G192&lt;&gt;0,Calculations!I568&lt;&gt;35,Calculations!I569&lt;&gt;35),"No","Pass"))</f>
        <v/>
      </c>
      <c r="H193" s="120" t="str">
        <f>IF(H192="","",IF(OR(H192&lt;&gt;0,Calculations!J568&lt;&gt;35,Calculations!J569&lt;&gt;35),"No","Pass"))</f>
        <v/>
      </c>
      <c r="I193" s="120" t="str">
        <f>IF(I192="","",IF(OR(I192&lt;&gt;0,Calculations!K568&lt;&gt;35,Calculations!K569&lt;&gt;35),"No","Pass"))</f>
        <v/>
      </c>
      <c r="J193" s="120" t="str">
        <f>IF(J192="","",IF(OR(J192&lt;&gt;0,Calculations!L568&lt;&gt;35,Calculations!L569&lt;&gt;35),"No","Pass"))</f>
        <v/>
      </c>
      <c r="K193" s="120" t="str">
        <f>IF(K192="","",IF(OR(K192&lt;&gt;0,Calculations!M568&lt;&gt;35,Calculations!M569&lt;&gt;35),"No","Pass"))</f>
        <v/>
      </c>
    </row>
    <row r="194" spans="1:11" ht="15" customHeight="1">
      <c r="A194" s="68" t="str">
        <f>$L$2</f>
        <v>Control Sample</v>
      </c>
      <c r="B194" s="68"/>
      <c r="C194" s="68"/>
      <c r="D194" s="68"/>
      <c r="E194" s="68"/>
      <c r="F194" s="68"/>
      <c r="G194" s="68"/>
      <c r="H194" s="68"/>
      <c r="I194" s="68"/>
      <c r="J194" s="68"/>
      <c r="K194" s="68"/>
    </row>
    <row r="195" spans="1:11" ht="15" customHeight="1">
      <c r="A195" s="68" t="s">
        <v>1639</v>
      </c>
      <c r="B195" s="68" t="s">
        <v>1644</v>
      </c>
      <c r="C195" s="68" t="s">
        <v>1645</v>
      </c>
      <c r="D195" s="68" t="s">
        <v>1646</v>
      </c>
      <c r="E195" s="68" t="s">
        <v>1647</v>
      </c>
      <c r="F195" s="68" t="s">
        <v>1648</v>
      </c>
      <c r="G195" s="68" t="s">
        <v>1649</v>
      </c>
      <c r="H195" s="68" t="s">
        <v>1650</v>
      </c>
      <c r="I195" s="68" t="s">
        <v>1651</v>
      </c>
      <c r="J195" s="68" t="s">
        <v>1652</v>
      </c>
      <c r="K195" s="68" t="s">
        <v>1653</v>
      </c>
    </row>
    <row r="196" spans="1:11" ht="15" customHeight="1">
      <c r="A196" s="68" t="s">
        <v>1682</v>
      </c>
      <c r="B196" s="119" t="str">
        <f>IF(ISERR(STDEV(Calculations!P568:P569)),"",STDEV(Calculations!P568:P569))</f>
        <v/>
      </c>
      <c r="C196" s="119" t="str">
        <f>IF(ISERR(STDEV(Calculations!Q568:Q569)),"",STDEV(Calculations!Q568:Q569))</f>
        <v/>
      </c>
      <c r="D196" s="119" t="str">
        <f>IF(ISERR(STDEV(Calculations!R568:R569)),"",STDEV(Calculations!R568:R569))</f>
        <v/>
      </c>
      <c r="E196" s="119" t="str">
        <f>IF(ISERR(STDEV(Calculations!S568:S569)),"",STDEV(Calculations!S568:S569))</f>
        <v/>
      </c>
      <c r="F196" s="119" t="str">
        <f>IF(ISERR(STDEV(Calculations!T568:T569)),"",STDEV(Calculations!T568:T569))</f>
        <v/>
      </c>
      <c r="G196" s="119" t="str">
        <f>IF(ISERR(STDEV(Calculations!U568:U569)),"",STDEV(Calculations!U568:U569))</f>
        <v/>
      </c>
      <c r="H196" s="119" t="str">
        <f>IF(ISERR(STDEV(Calculations!V568:V569)),"",STDEV(Calculations!V568:V569))</f>
        <v/>
      </c>
      <c r="I196" s="119" t="str">
        <f>IF(ISERR(STDEV(Calculations!W568:W569)),"",STDEV(Calculations!W568:W569))</f>
        <v/>
      </c>
      <c r="J196" s="119" t="str">
        <f>IF(ISERR(STDEV(Calculations!X568:X569)),"",STDEV(Calculations!X568:X569))</f>
        <v/>
      </c>
      <c r="K196" s="119" t="str">
        <f>IF(ISERR(STDEV(Calculations!Y568:Y569)),"",STDEV(Calculations!Y568:Y569))</f>
        <v/>
      </c>
    </row>
    <row r="197" spans="1:11" ht="15" customHeight="1">
      <c r="A197" s="80" t="s">
        <v>1681</v>
      </c>
      <c r="B197" s="120" t="str">
        <f>IF(B196="","",IF(OR(B196&lt;&gt;0,Calculations!P568&lt;&gt;35,Calculations!P569&lt;&gt;35),"No","Pass"))</f>
        <v/>
      </c>
      <c r="C197" s="120" t="str">
        <f>IF(C196="","",IF(OR(C196&lt;&gt;0,Calculations!Q568&lt;&gt;35,Calculations!Q569&lt;&gt;35),"No","Pass"))</f>
        <v/>
      </c>
      <c r="D197" s="120" t="str">
        <f>IF(D196="","",IF(OR(D196&lt;&gt;0,Calculations!R568&lt;&gt;35,Calculations!R569&lt;&gt;35),"No","Pass"))</f>
        <v/>
      </c>
      <c r="E197" s="120" t="str">
        <f>IF(E196="","",IF(OR(E196&lt;&gt;0,Calculations!S568&lt;&gt;35,Calculations!S569&lt;&gt;35),"No","Pass"))</f>
        <v/>
      </c>
      <c r="F197" s="120" t="str">
        <f>IF(F196="","",IF(OR(F196&lt;&gt;0,Calculations!T568&lt;&gt;35,Calculations!T569&lt;&gt;35),"No","Pass"))</f>
        <v/>
      </c>
      <c r="G197" s="120" t="str">
        <f>IF(G196="","",IF(OR(G196&lt;&gt;0,Calculations!U568&lt;&gt;35,Calculations!U569&lt;&gt;35),"No","Pass"))</f>
        <v/>
      </c>
      <c r="H197" s="120" t="str">
        <f>IF(H196="","",IF(OR(H196&lt;&gt;0,Calculations!V568&lt;&gt;35,Calculations!V569&lt;&gt;35),"No","Pass"))</f>
        <v/>
      </c>
      <c r="I197" s="120" t="str">
        <f>IF(I196="","",IF(OR(I196&lt;&gt;0,Calculations!W568&lt;&gt;35,Calculations!W569&lt;&gt;35),"No","Pass"))</f>
        <v/>
      </c>
      <c r="J197" s="120" t="str">
        <f>IF(J196="","",IF(OR(J196&lt;&gt;0,Calculations!X568&lt;&gt;35,Calculations!X569&lt;&gt;35),"No","Pass"))</f>
        <v/>
      </c>
      <c r="K197" s="120" t="str">
        <f>IF(K196="","",IF(OR(K196&lt;&gt;0,Calculations!Y568&lt;&gt;35,Calculations!Y569&lt;&gt;35),"No","Pass"))</f>
        <v/>
      </c>
    </row>
  </sheetData>
  <mergeCells count="7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 ref="A134:M134"/>
    <mergeCell ref="A135:M135"/>
    <mergeCell ref="A136:M136"/>
    <mergeCell ref="A142:M142"/>
    <mergeCell ref="A148:K148"/>
    <mergeCell ref="A149:K149"/>
    <mergeCell ref="A153:K153"/>
    <mergeCell ref="A157:K157"/>
    <mergeCell ref="A158:K158"/>
    <mergeCell ref="A162:K162"/>
    <mergeCell ref="A166:M166"/>
    <mergeCell ref="A167:M167"/>
    <mergeCell ref="A168:M168"/>
    <mergeCell ref="A174:M174"/>
    <mergeCell ref="A180:K180"/>
    <mergeCell ref="A181:K181"/>
    <mergeCell ref="A185:K185"/>
    <mergeCell ref="A189:K189"/>
    <mergeCell ref="A190:K190"/>
    <mergeCell ref="A194:K194"/>
  </mergeCells>
  <conditionalFormatting sqref="L93:M93 B86:K86 L70:M70 B57:K57 B63:K63 L47:M47 B34:K34 B40:K40 B157:K157 L116:M116 B111:K111 B134:K134 B103:K103 B105:K105 B126:K126 B128:K128 B149:K149 B151:K151 L152:M152 B147:K147 B139:M139 B141:K141 B162:M162 B107:K107 L120:M120 B113:K113 L88:M88 B75:K75 B80:K81 L56:M56 B43:K43 B49:K49 L24:M24 B11:K11 B17:K17 B164:K164 L184:M184 B171:K171 B173:K173 B179:K179 B189:K189 B194:K194 B196:K196">
    <cfRule type="cellIs" priority="1" dxfId="0" operator="equal" stopIfTrue="1">
      <formula>"Please check"</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578"/>
  <sheetViews>
    <sheetView tabSelected="1" workbookViewId="0" topLeftCell="A1">
      <pane ySplit="2" topLeftCell="A558" activePane="bottomLeft" state="frozen"/>
      <selection pane="bottomLeft" activeCell="K62" sqref="K62:K578"/>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26.25" customHeight="1">
      <c r="A1" s="68" t="s">
        <v>3</v>
      </c>
      <c r="B1" s="67" t="s">
        <v>7</v>
      </c>
      <c r="C1" s="67" t="s">
        <v>1639</v>
      </c>
      <c r="D1" s="87" t="s">
        <v>1685</v>
      </c>
      <c r="E1" s="88"/>
      <c r="F1" s="87" t="s">
        <v>1686</v>
      </c>
      <c r="G1" s="88"/>
      <c r="H1" s="80" t="s">
        <v>1687</v>
      </c>
      <c r="I1" s="80" t="s">
        <v>1688</v>
      </c>
      <c r="J1" s="80" t="s">
        <v>1689</v>
      </c>
      <c r="K1" s="94" t="s">
        <v>1690</v>
      </c>
    </row>
    <row r="2" spans="1:11" ht="9.75" customHeight="1">
      <c r="A2" s="68"/>
      <c r="B2" s="79"/>
      <c r="C2" s="79"/>
      <c r="D2" s="80" t="str">
        <f>F2</f>
        <v>Test Sample</v>
      </c>
      <c r="E2" s="80" t="str">
        <f>G2</f>
        <v>Control Sample</v>
      </c>
      <c r="F2" s="89" t="s">
        <v>1691</v>
      </c>
      <c r="G2" s="89" t="s">
        <v>1692</v>
      </c>
      <c r="H2" s="80" t="str">
        <f>D2&amp;" /"&amp;E2</f>
        <v>Test Sample /Control Sample</v>
      </c>
      <c r="I2" s="80" t="s">
        <v>1693</v>
      </c>
      <c r="J2" s="80" t="str">
        <f>D2&amp;" /"&amp;E2</f>
        <v>Test Sample /Control Sample</v>
      </c>
      <c r="K2" s="95"/>
    </row>
    <row r="3" spans="1:11" ht="12.75" customHeight="1">
      <c r="A3" s="69" t="s">
        <v>8</v>
      </c>
      <c r="B3" s="90" t="str">
        <f>'Gene Table'!E3</f>
        <v>BRCA2</v>
      </c>
      <c r="C3" s="91" t="s">
        <v>9</v>
      </c>
      <c r="D3" s="92" t="e">
        <f>Calculations!BN4</f>
        <v>#DIV/0!</v>
      </c>
      <c r="E3" s="92" t="e">
        <f>Calculations!BO4</f>
        <v>#DIV/0!</v>
      </c>
      <c r="F3" s="93" t="e">
        <f>2^-D3</f>
        <v>#DIV/0!</v>
      </c>
      <c r="G3" s="93" t="e">
        <f>2^-E3</f>
        <v>#DIV/0!</v>
      </c>
      <c r="H3" s="92" t="e">
        <f>F3/G3</f>
        <v>#DIV/0!</v>
      </c>
      <c r="I3" s="96" t="str">
        <f>IF(OR(COUNT(Calculations!BP4:BY4)&lt;3,COUNT(Calculations!BZ4:CI4)&lt;3),"N/A",IF(ISERROR(TTEST(Calculations!BP4:BY4,Calculations!BZ4:CI4,2,2)),"N/A",TTEST(Calculations!BP4:BY4,Calculations!BZ4:CI4,2,2)))</f>
        <v>N/A</v>
      </c>
      <c r="J3" s="92" t="e">
        <f aca="true" t="shared" si="0" ref="J3:J66">IF(H3&gt;1,H3,-1/H3)</f>
        <v>#DIV/0!</v>
      </c>
      <c r="K3" s="97"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2"/>
      <c r="B4" s="90" t="str">
        <f>'Gene Table'!E4</f>
        <v>TP53</v>
      </c>
      <c r="C4" s="91" t="s">
        <v>13</v>
      </c>
      <c r="D4" s="92" t="e">
        <f>Calculations!BN5</f>
        <v>#DIV/0!</v>
      </c>
      <c r="E4" s="92" t="e">
        <f>Calculations!BO5</f>
        <v>#DIV/0!</v>
      </c>
      <c r="F4" s="93" t="e">
        <f aca="true" t="shared" si="1" ref="F4:F67">2^-D4</f>
        <v>#DIV/0!</v>
      </c>
      <c r="G4" s="93" t="e">
        <f aca="true" t="shared" si="2" ref="G4:G67">2^-E4</f>
        <v>#DIV/0!</v>
      </c>
      <c r="H4" s="92" t="e">
        <f aca="true" t="shared" si="3" ref="H4:H67">F4/G4</f>
        <v>#DIV/0!</v>
      </c>
      <c r="I4" s="96" t="str">
        <f>IF(OR(COUNT(Calculations!BP5:BY5)&lt;3,COUNT(Calculations!BZ5:CI5)&lt;3),"N/A",IF(ISERROR(TTEST(Calculations!BP5:BY5,Calculations!BZ5:CI5,2,2)),"N/A",TTEST(Calculations!BP5:BY5,Calculations!BZ5:CI5,2,2)))</f>
        <v>N/A</v>
      </c>
      <c r="J4" s="92" t="e">
        <f t="shared" si="0"/>
        <v>#DIV/0!</v>
      </c>
      <c r="K4" s="97"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2"/>
      <c r="B5" s="90" t="str">
        <f>'Gene Table'!E5</f>
        <v>CHEK2</v>
      </c>
      <c r="C5" s="91" t="s">
        <v>17</v>
      </c>
      <c r="D5" s="92" t="e">
        <f>Calculations!BN6</f>
        <v>#DIV/0!</v>
      </c>
      <c r="E5" s="92" t="e">
        <f>Calculations!BO6</f>
        <v>#DIV/0!</v>
      </c>
      <c r="F5" s="93" t="e">
        <f t="shared" si="1"/>
        <v>#DIV/0!</v>
      </c>
      <c r="G5" s="93" t="e">
        <f t="shared" si="2"/>
        <v>#DIV/0!</v>
      </c>
      <c r="H5" s="92" t="e">
        <f t="shared" si="3"/>
        <v>#DIV/0!</v>
      </c>
      <c r="I5" s="96" t="str">
        <f>IF(OR(COUNT(Calculations!BP6:BY6)&lt;3,COUNT(Calculations!BZ6:CI6)&lt;3),"N/A",IF(ISERROR(TTEST(Calculations!BP6:BY6,Calculations!BZ6:CI6,2,2)),"N/A",TTEST(Calculations!BP6:BY6,Calculations!BZ6:CI6,2,2)))</f>
        <v>N/A</v>
      </c>
      <c r="J5" s="92" t="e">
        <f t="shared" si="0"/>
        <v>#DIV/0!</v>
      </c>
      <c r="K5" s="97"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2"/>
      <c r="B6" s="90" t="str">
        <f>'Gene Table'!E6</f>
        <v>XRCC1</v>
      </c>
      <c r="C6" s="91" t="s">
        <v>21</v>
      </c>
      <c r="D6" s="92" t="e">
        <f>Calculations!BN7</f>
        <v>#DIV/0!</v>
      </c>
      <c r="E6" s="92" t="e">
        <f>Calculations!BO7</f>
        <v>#DIV/0!</v>
      </c>
      <c r="F6" s="93" t="e">
        <f t="shared" si="1"/>
        <v>#DIV/0!</v>
      </c>
      <c r="G6" s="93" t="e">
        <f t="shared" si="2"/>
        <v>#DIV/0!</v>
      </c>
      <c r="H6" s="92" t="e">
        <f t="shared" si="3"/>
        <v>#DIV/0!</v>
      </c>
      <c r="I6" s="96" t="str">
        <f>IF(OR(COUNT(Calculations!BP7:BY7)&lt;3,COUNT(Calculations!BZ7:CI7)&lt;3),"N/A",IF(ISERROR(TTEST(Calculations!BP7:BY7,Calculations!BZ7:CI7,2,2)),"N/A",TTEST(Calculations!BP7:BY7,Calculations!BZ7:CI7,2,2)))</f>
        <v>N/A</v>
      </c>
      <c r="J6" s="92" t="e">
        <f t="shared" si="0"/>
        <v>#DIV/0!</v>
      </c>
      <c r="K6" s="97"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2"/>
      <c r="B7" s="90" t="str">
        <f>'Gene Table'!E7</f>
        <v>CYP17A1</v>
      </c>
      <c r="C7" s="91" t="s">
        <v>25</v>
      </c>
      <c r="D7" s="92" t="e">
        <f>Calculations!BN8</f>
        <v>#DIV/0!</v>
      </c>
      <c r="E7" s="92" t="e">
        <f>Calculations!BO8</f>
        <v>#DIV/0!</v>
      </c>
      <c r="F7" s="93" t="e">
        <f t="shared" si="1"/>
        <v>#DIV/0!</v>
      </c>
      <c r="G7" s="93" t="e">
        <f t="shared" si="2"/>
        <v>#DIV/0!</v>
      </c>
      <c r="H7" s="92" t="e">
        <f t="shared" si="3"/>
        <v>#DIV/0!</v>
      </c>
      <c r="I7" s="96" t="str">
        <f>IF(OR(COUNT(Calculations!BP8:BY8)&lt;3,COUNT(Calculations!BZ8:CI8)&lt;3),"N/A",IF(ISERROR(TTEST(Calculations!BP8:BY8,Calculations!BZ8:CI8,2,2)),"N/A",TTEST(Calculations!BP8:BY8,Calculations!BZ8:CI8,2,2)))</f>
        <v>N/A</v>
      </c>
      <c r="J7" s="92" t="e">
        <f t="shared" si="0"/>
        <v>#DIV/0!</v>
      </c>
      <c r="K7" s="97"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2"/>
      <c r="B8" s="90" t="str">
        <f>'Gene Table'!E8</f>
        <v>CYP1B1</v>
      </c>
      <c r="C8" s="91" t="s">
        <v>29</v>
      </c>
      <c r="D8" s="92" t="e">
        <f>Calculations!BN9</f>
        <v>#DIV/0!</v>
      </c>
      <c r="E8" s="92" t="e">
        <f>Calculations!BO9</f>
        <v>#DIV/0!</v>
      </c>
      <c r="F8" s="93" t="e">
        <f t="shared" si="1"/>
        <v>#DIV/0!</v>
      </c>
      <c r="G8" s="93" t="e">
        <f t="shared" si="2"/>
        <v>#DIV/0!</v>
      </c>
      <c r="H8" s="92" t="e">
        <f t="shared" si="3"/>
        <v>#DIV/0!</v>
      </c>
      <c r="I8" s="96" t="str">
        <f>IF(OR(COUNT(Calculations!BP9:BY9)&lt;3,COUNT(Calculations!BZ9:CI9)&lt;3),"N/A",IF(ISERROR(TTEST(Calculations!BP9:BY9,Calculations!BZ9:CI9,2,2)),"N/A",TTEST(Calculations!BP9:BY9,Calculations!BZ9:CI9,2,2)))</f>
        <v>N/A</v>
      </c>
      <c r="J8" s="92" t="e">
        <f t="shared" si="0"/>
        <v>#DIV/0!</v>
      </c>
      <c r="K8" s="97"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2"/>
      <c r="B9" s="90" t="str">
        <f>'Gene Table'!E9</f>
        <v>ESR1</v>
      </c>
      <c r="C9" s="91" t="s">
        <v>33</v>
      </c>
      <c r="D9" s="92" t="e">
        <f>Calculations!BN10</f>
        <v>#DIV/0!</v>
      </c>
      <c r="E9" s="92" t="e">
        <f>Calculations!BO10</f>
        <v>#DIV/0!</v>
      </c>
      <c r="F9" s="93" t="e">
        <f t="shared" si="1"/>
        <v>#DIV/0!</v>
      </c>
      <c r="G9" s="93" t="e">
        <f t="shared" si="2"/>
        <v>#DIV/0!</v>
      </c>
      <c r="H9" s="92" t="e">
        <f t="shared" si="3"/>
        <v>#DIV/0!</v>
      </c>
      <c r="I9" s="96" t="str">
        <f>IF(OR(COUNT(Calculations!BP10:BY10)&lt;3,COUNT(Calculations!BZ10:CI10)&lt;3),"N/A",IF(ISERROR(TTEST(Calculations!BP10:BY10,Calculations!BZ10:CI10,2,2)),"N/A",TTEST(Calculations!BP10:BY10,Calculations!BZ10:CI10,2,2)))</f>
        <v>N/A</v>
      </c>
      <c r="J9" s="92" t="e">
        <f t="shared" si="0"/>
        <v>#DIV/0!</v>
      </c>
      <c r="K9" s="97"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2"/>
      <c r="B10" s="90" t="str">
        <f>'Gene Table'!E10</f>
        <v>XRCC3</v>
      </c>
      <c r="C10" s="91" t="s">
        <v>37</v>
      </c>
      <c r="D10" s="92" t="e">
        <f>Calculations!BN11</f>
        <v>#DIV/0!</v>
      </c>
      <c r="E10" s="92" t="e">
        <f>Calculations!BO11</f>
        <v>#DIV/0!</v>
      </c>
      <c r="F10" s="93" t="e">
        <f t="shared" si="1"/>
        <v>#DIV/0!</v>
      </c>
      <c r="G10" s="93" t="e">
        <f t="shared" si="2"/>
        <v>#DIV/0!</v>
      </c>
      <c r="H10" s="92" t="e">
        <f t="shared" si="3"/>
        <v>#DIV/0!</v>
      </c>
      <c r="I10" s="96" t="str">
        <f>IF(OR(COUNT(Calculations!BP11:BY11)&lt;3,COUNT(Calculations!BZ11:CI11)&lt;3),"N/A",IF(ISERROR(TTEST(Calculations!BP11:BY11,Calculations!BZ11:CI11,2,2)),"N/A",TTEST(Calculations!BP11:BY11,Calculations!BZ11:CI11,2,2)))</f>
        <v>N/A</v>
      </c>
      <c r="J10" s="92" t="e">
        <f t="shared" si="0"/>
        <v>#DIV/0!</v>
      </c>
      <c r="K10" s="97"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2"/>
      <c r="B11" s="90" t="str">
        <f>'Gene Table'!E11</f>
        <v>COMT</v>
      </c>
      <c r="C11" s="91" t="s">
        <v>41</v>
      </c>
      <c r="D11" s="92" t="e">
        <f>Calculations!BN12</f>
        <v>#DIV/0!</v>
      </c>
      <c r="E11" s="92" t="e">
        <f>Calculations!BO12</f>
        <v>#DIV/0!</v>
      </c>
      <c r="F11" s="93" t="e">
        <f t="shared" si="1"/>
        <v>#DIV/0!</v>
      </c>
      <c r="G11" s="93" t="e">
        <f t="shared" si="2"/>
        <v>#DIV/0!</v>
      </c>
      <c r="H11" s="92" t="e">
        <f t="shared" si="3"/>
        <v>#DIV/0!</v>
      </c>
      <c r="I11" s="96" t="str">
        <f>IF(OR(COUNT(Calculations!BP12:BY12)&lt;3,COUNT(Calculations!BZ12:CI12)&lt;3),"N/A",IF(ISERROR(TTEST(Calculations!BP12:BY12,Calculations!BZ12:CI12,2,2)),"N/A",TTEST(Calculations!BP12:BY12,Calculations!BZ12:CI12,2,2)))</f>
        <v>N/A</v>
      </c>
      <c r="J11" s="92" t="e">
        <f t="shared" si="0"/>
        <v>#DIV/0!</v>
      </c>
      <c r="K11" s="97"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2"/>
      <c r="B12" s="90" t="str">
        <f>'Gene Table'!E12</f>
        <v>SULT1A1</v>
      </c>
      <c r="C12" s="91" t="s">
        <v>45</v>
      </c>
      <c r="D12" s="92" t="e">
        <f>Calculations!BN13</f>
        <v>#DIV/0!</v>
      </c>
      <c r="E12" s="92" t="e">
        <f>Calculations!BO13</f>
        <v>#DIV/0!</v>
      </c>
      <c r="F12" s="93" t="e">
        <f t="shared" si="1"/>
        <v>#DIV/0!</v>
      </c>
      <c r="G12" s="93" t="e">
        <f t="shared" si="2"/>
        <v>#DIV/0!</v>
      </c>
      <c r="H12" s="92" t="e">
        <f t="shared" si="3"/>
        <v>#DIV/0!</v>
      </c>
      <c r="I12" s="96" t="str">
        <f>IF(OR(COUNT(Calculations!BP13:BY13)&lt;3,COUNT(Calculations!BZ13:CI13)&lt;3),"N/A",IF(ISERROR(TTEST(Calculations!BP13:BY13,Calculations!BZ13:CI13,2,2)),"N/A",TTEST(Calculations!BP13:BY13,Calculations!BZ13:CI13,2,2)))</f>
        <v>N/A</v>
      </c>
      <c r="J12" s="92" t="e">
        <f t="shared" si="0"/>
        <v>#DIV/0!</v>
      </c>
      <c r="K12" s="97"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2"/>
      <c r="B13" s="90" t="str">
        <f>'Gene Table'!E13</f>
        <v>CYP1A1</v>
      </c>
      <c r="C13" s="91" t="s">
        <v>49</v>
      </c>
      <c r="D13" s="92" t="e">
        <f>Calculations!BN14</f>
        <v>#DIV/0!</v>
      </c>
      <c r="E13" s="92" t="e">
        <f>Calculations!BO14</f>
        <v>#DIV/0!</v>
      </c>
      <c r="F13" s="93" t="e">
        <f t="shared" si="1"/>
        <v>#DIV/0!</v>
      </c>
      <c r="G13" s="93" t="e">
        <f t="shared" si="2"/>
        <v>#DIV/0!</v>
      </c>
      <c r="H13" s="92" t="e">
        <f t="shared" si="3"/>
        <v>#DIV/0!</v>
      </c>
      <c r="I13" s="96" t="str">
        <f>IF(OR(COUNT(Calculations!BP14:BY14)&lt;3,COUNT(Calculations!BZ14:CI14)&lt;3),"N/A",IF(ISERROR(TTEST(Calculations!BP14:BY14,Calculations!BZ14:CI14,2,2)),"N/A",TTEST(Calculations!BP14:BY14,Calculations!BZ14:CI14,2,2)))</f>
        <v>N/A</v>
      </c>
      <c r="J13" s="92" t="e">
        <f t="shared" si="0"/>
        <v>#DIV/0!</v>
      </c>
      <c r="K13" s="97"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2"/>
      <c r="B14" s="90" t="str">
        <f>'Gene Table'!E14</f>
        <v>CYP19A1</v>
      </c>
      <c r="C14" s="91" t="s">
        <v>53</v>
      </c>
      <c r="D14" s="92" t="e">
        <f>Calculations!BN15</f>
        <v>#DIV/0!</v>
      </c>
      <c r="E14" s="92" t="e">
        <f>Calculations!BO15</f>
        <v>#DIV/0!</v>
      </c>
      <c r="F14" s="93" t="e">
        <f t="shared" si="1"/>
        <v>#DIV/0!</v>
      </c>
      <c r="G14" s="93" t="e">
        <f t="shared" si="2"/>
        <v>#DIV/0!</v>
      </c>
      <c r="H14" s="92" t="e">
        <f t="shared" si="3"/>
        <v>#DIV/0!</v>
      </c>
      <c r="I14" s="96" t="str">
        <f>IF(OR(COUNT(Calculations!BP15:BY15)&lt;3,COUNT(Calculations!BZ15:CI15)&lt;3),"N/A",IF(ISERROR(TTEST(Calculations!BP15:BY15,Calculations!BZ15:CI15,2,2)),"N/A",TTEST(Calculations!BP15:BY15,Calculations!BZ15:CI15,2,2)))</f>
        <v>N/A</v>
      </c>
      <c r="J14" s="92" t="e">
        <f t="shared" si="0"/>
        <v>#DIV/0!</v>
      </c>
      <c r="K14" s="97"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2"/>
      <c r="B15" s="90" t="str">
        <f>'Gene Table'!E15</f>
        <v>SOD2</v>
      </c>
      <c r="C15" s="91" t="s">
        <v>57</v>
      </c>
      <c r="D15" s="92" t="e">
        <f>Calculations!BN16</f>
        <v>#DIV/0!</v>
      </c>
      <c r="E15" s="92" t="e">
        <f>Calculations!BO16</f>
        <v>#DIV/0!</v>
      </c>
      <c r="F15" s="93" t="e">
        <f t="shared" si="1"/>
        <v>#DIV/0!</v>
      </c>
      <c r="G15" s="93" t="e">
        <f t="shared" si="2"/>
        <v>#DIV/0!</v>
      </c>
      <c r="H15" s="92" t="e">
        <f t="shared" si="3"/>
        <v>#DIV/0!</v>
      </c>
      <c r="I15" s="96" t="str">
        <f>IF(OR(COUNT(Calculations!BP16:BY16)&lt;3,COUNT(Calculations!BZ16:CI16)&lt;3),"N/A",IF(ISERROR(TTEST(Calculations!BP16:BY16,Calculations!BZ16:CI16,2,2)),"N/A",TTEST(Calculations!BP16:BY16,Calculations!BZ16:CI16,2,2)))</f>
        <v>N/A</v>
      </c>
      <c r="J15" s="92" t="e">
        <f t="shared" si="0"/>
        <v>#DIV/0!</v>
      </c>
      <c r="K15" s="97"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2"/>
      <c r="B16" s="90" t="str">
        <f>'Gene Table'!E16</f>
        <v>TGFB1</v>
      </c>
      <c r="C16" s="91" t="s">
        <v>61</v>
      </c>
      <c r="D16" s="92" t="e">
        <f>Calculations!BN17</f>
        <v>#DIV/0!</v>
      </c>
      <c r="E16" s="92" t="e">
        <f>Calculations!BO17</f>
        <v>#DIV/0!</v>
      </c>
      <c r="F16" s="93" t="e">
        <f t="shared" si="1"/>
        <v>#DIV/0!</v>
      </c>
      <c r="G16" s="93" t="e">
        <f t="shared" si="2"/>
        <v>#DIV/0!</v>
      </c>
      <c r="H16" s="92" t="e">
        <f t="shared" si="3"/>
        <v>#DIV/0!</v>
      </c>
      <c r="I16" s="96" t="str">
        <f>IF(OR(COUNT(Calculations!BP17:BY17)&lt;3,COUNT(Calculations!BZ17:CI17)&lt;3),"N/A",IF(ISERROR(TTEST(Calculations!BP17:BY17,Calculations!BZ17:CI17,2,2)),"N/A",TTEST(Calculations!BP17:BY17,Calculations!BZ17:CI17,2,2)))</f>
        <v>N/A</v>
      </c>
      <c r="J16" s="92" t="e">
        <f t="shared" si="0"/>
        <v>#DIV/0!</v>
      </c>
      <c r="K16" s="97"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2"/>
      <c r="B17" s="90" t="str">
        <f>'Gene Table'!E17</f>
        <v>VDR</v>
      </c>
      <c r="C17" s="91" t="s">
        <v>65</v>
      </c>
      <c r="D17" s="92" t="e">
        <f>Calculations!BN18</f>
        <v>#DIV/0!</v>
      </c>
      <c r="E17" s="92" t="e">
        <f>Calculations!BO18</f>
        <v>#DIV/0!</v>
      </c>
      <c r="F17" s="93" t="e">
        <f t="shared" si="1"/>
        <v>#DIV/0!</v>
      </c>
      <c r="G17" s="93" t="e">
        <f t="shared" si="2"/>
        <v>#DIV/0!</v>
      </c>
      <c r="H17" s="92" t="e">
        <f t="shared" si="3"/>
        <v>#DIV/0!</v>
      </c>
      <c r="I17" s="96" t="str">
        <f>IF(OR(COUNT(Calculations!BP18:BY18)&lt;3,COUNT(Calculations!BZ18:CI18)&lt;3),"N/A",IF(ISERROR(TTEST(Calculations!BP18:BY18,Calculations!BZ18:CI18,2,2)),"N/A",TTEST(Calculations!BP18:BY18,Calculations!BZ18:CI18,2,2)))</f>
        <v>N/A</v>
      </c>
      <c r="J17" s="92" t="e">
        <f t="shared" si="0"/>
        <v>#DIV/0!</v>
      </c>
      <c r="K17" s="97"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2"/>
      <c r="B18" s="90" t="str">
        <f>'Gene Table'!E18</f>
        <v>CYP2D6</v>
      </c>
      <c r="C18" s="91" t="s">
        <v>69</v>
      </c>
      <c r="D18" s="92" t="e">
        <f>Calculations!BN19</f>
        <v>#DIV/0!</v>
      </c>
      <c r="E18" s="92" t="e">
        <f>Calculations!BO19</f>
        <v>#DIV/0!</v>
      </c>
      <c r="F18" s="93" t="e">
        <f t="shared" si="1"/>
        <v>#DIV/0!</v>
      </c>
      <c r="G18" s="93" t="e">
        <f t="shared" si="2"/>
        <v>#DIV/0!</v>
      </c>
      <c r="H18" s="92" t="e">
        <f t="shared" si="3"/>
        <v>#DIV/0!</v>
      </c>
      <c r="I18" s="96" t="str">
        <f>IF(OR(COUNT(Calculations!BP19:BY19)&lt;3,COUNT(Calculations!BZ19:CI19)&lt;3),"N/A",IF(ISERROR(TTEST(Calculations!BP19:BY19,Calculations!BZ19:CI19,2,2)),"N/A",TTEST(Calculations!BP19:BY19,Calculations!BZ19:CI19,2,2)))</f>
        <v>N/A</v>
      </c>
      <c r="J18" s="92" t="e">
        <f t="shared" si="0"/>
        <v>#DIV/0!</v>
      </c>
      <c r="K18" s="97"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2"/>
      <c r="B19" s="90" t="str">
        <f>'Gene Table'!E19</f>
        <v>MTHFR</v>
      </c>
      <c r="C19" s="91" t="s">
        <v>73</v>
      </c>
      <c r="D19" s="92" t="e">
        <f>Calculations!BN20</f>
        <v>#DIV/0!</v>
      </c>
      <c r="E19" s="92" t="e">
        <f>Calculations!BO20</f>
        <v>#DIV/0!</v>
      </c>
      <c r="F19" s="93" t="e">
        <f t="shared" si="1"/>
        <v>#DIV/0!</v>
      </c>
      <c r="G19" s="93" t="e">
        <f t="shared" si="2"/>
        <v>#DIV/0!</v>
      </c>
      <c r="H19" s="92" t="e">
        <f t="shared" si="3"/>
        <v>#DIV/0!</v>
      </c>
      <c r="I19" s="96" t="str">
        <f>IF(OR(COUNT(Calculations!BP20:BY20)&lt;3,COUNT(Calculations!BZ20:CI20)&lt;3),"N/A",IF(ISERROR(TTEST(Calculations!BP20:BY20,Calculations!BZ20:CI20,2,2)),"N/A",TTEST(Calculations!BP20:BY20,Calculations!BZ20:CI20,2,2)))</f>
        <v>N/A</v>
      </c>
      <c r="J19" s="92" t="e">
        <f t="shared" si="0"/>
        <v>#DIV/0!</v>
      </c>
      <c r="K19" s="97"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2"/>
      <c r="B20" s="90" t="str">
        <f>'Gene Table'!E20</f>
        <v>ERCC2</v>
      </c>
      <c r="C20" s="91" t="s">
        <v>77</v>
      </c>
      <c r="D20" s="92" t="e">
        <f>Calculations!BN21</f>
        <v>#DIV/0!</v>
      </c>
      <c r="E20" s="92" t="e">
        <f>Calculations!BO21</f>
        <v>#DIV/0!</v>
      </c>
      <c r="F20" s="93" t="e">
        <f t="shared" si="1"/>
        <v>#DIV/0!</v>
      </c>
      <c r="G20" s="93" t="e">
        <f t="shared" si="2"/>
        <v>#DIV/0!</v>
      </c>
      <c r="H20" s="92" t="e">
        <f t="shared" si="3"/>
        <v>#DIV/0!</v>
      </c>
      <c r="I20" s="96" t="str">
        <f>IF(OR(COUNT(Calculations!BP21:BY21)&lt;3,COUNT(Calculations!BZ21:CI21)&lt;3),"N/A",IF(ISERROR(TTEST(Calculations!BP21:BY21,Calculations!BZ21:CI21,2,2)),"N/A",TTEST(Calculations!BP21:BY21,Calculations!BZ21:CI21,2,2)))</f>
        <v>N/A</v>
      </c>
      <c r="J20" s="92" t="e">
        <f t="shared" si="0"/>
        <v>#DIV/0!</v>
      </c>
      <c r="K20" s="97"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2"/>
      <c r="B21" s="90" t="str">
        <f>'Gene Table'!E21</f>
        <v>NAT2</v>
      </c>
      <c r="C21" s="91" t="s">
        <v>81</v>
      </c>
      <c r="D21" s="92" t="e">
        <f>Calculations!BN22</f>
        <v>#DIV/0!</v>
      </c>
      <c r="E21" s="92" t="e">
        <f>Calculations!BO22</f>
        <v>#DIV/0!</v>
      </c>
      <c r="F21" s="93" t="e">
        <f t="shared" si="1"/>
        <v>#DIV/0!</v>
      </c>
      <c r="G21" s="93" t="e">
        <f t="shared" si="2"/>
        <v>#DIV/0!</v>
      </c>
      <c r="H21" s="92" t="e">
        <f t="shared" si="3"/>
        <v>#DIV/0!</v>
      </c>
      <c r="I21" s="96" t="str">
        <f>IF(OR(COUNT(Calculations!BP22:BY22)&lt;3,COUNT(Calculations!BZ22:CI22)&lt;3),"N/A",IF(ISERROR(TTEST(Calculations!BP22:BY22,Calculations!BZ22:CI22,2,2)),"N/A",TTEST(Calculations!BP22:BY22,Calculations!BZ22:CI22,2,2)))</f>
        <v>N/A</v>
      </c>
      <c r="J21" s="92" t="e">
        <f t="shared" si="0"/>
        <v>#DIV/0!</v>
      </c>
      <c r="K21" s="97"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2"/>
      <c r="B22" s="90" t="str">
        <f>'Gene Table'!E22</f>
        <v>FGFR2</v>
      </c>
      <c r="C22" s="91" t="s">
        <v>85</v>
      </c>
      <c r="D22" s="92" t="e">
        <f>Calculations!BN23</f>
        <v>#DIV/0!</v>
      </c>
      <c r="E22" s="92" t="e">
        <f>Calculations!BO23</f>
        <v>#DIV/0!</v>
      </c>
      <c r="F22" s="93" t="e">
        <f t="shared" si="1"/>
        <v>#DIV/0!</v>
      </c>
      <c r="G22" s="93" t="e">
        <f t="shared" si="2"/>
        <v>#DIV/0!</v>
      </c>
      <c r="H22" s="92" t="e">
        <f t="shared" si="3"/>
        <v>#DIV/0!</v>
      </c>
      <c r="I22" s="96" t="str">
        <f>IF(OR(COUNT(Calculations!BP23:BY23)&lt;3,COUNT(Calculations!BZ23:CI23)&lt;3),"N/A",IF(ISERROR(TTEST(Calculations!BP23:BY23,Calculations!BZ23:CI23,2,2)),"N/A",TTEST(Calculations!BP23:BY23,Calculations!BZ23:CI23,2,2)))</f>
        <v>N/A</v>
      </c>
      <c r="J22" s="92" t="e">
        <f t="shared" si="0"/>
        <v>#DIV/0!</v>
      </c>
      <c r="K22" s="97"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2"/>
      <c r="B23" s="90" t="str">
        <f>'Gene Table'!E23</f>
        <v>NBN</v>
      </c>
      <c r="C23" s="91" t="s">
        <v>89</v>
      </c>
      <c r="D23" s="92" t="e">
        <f>Calculations!BN24</f>
        <v>#DIV/0!</v>
      </c>
      <c r="E23" s="92" t="e">
        <f>Calculations!BO24</f>
        <v>#DIV/0!</v>
      </c>
      <c r="F23" s="93" t="e">
        <f t="shared" si="1"/>
        <v>#DIV/0!</v>
      </c>
      <c r="G23" s="93" t="e">
        <f t="shared" si="2"/>
        <v>#DIV/0!</v>
      </c>
      <c r="H23" s="92" t="e">
        <f t="shared" si="3"/>
        <v>#DIV/0!</v>
      </c>
      <c r="I23" s="96" t="str">
        <f>IF(OR(COUNT(Calculations!BP24:BY24)&lt;3,COUNT(Calculations!BZ24:CI24)&lt;3),"N/A",IF(ISERROR(TTEST(Calculations!BP24:BY24,Calculations!BZ24:CI24,2,2)),"N/A",TTEST(Calculations!BP24:BY24,Calculations!BZ24:CI24,2,2)))</f>
        <v>N/A</v>
      </c>
      <c r="J23" s="92" t="e">
        <f t="shared" si="0"/>
        <v>#DIV/0!</v>
      </c>
      <c r="K23" s="97"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2"/>
      <c r="B24" s="90" t="str">
        <f>'Gene Table'!E24</f>
        <v>TNF</v>
      </c>
      <c r="C24" s="91" t="s">
        <v>93</v>
      </c>
      <c r="D24" s="92" t="e">
        <f>Calculations!BN25</f>
        <v>#DIV/0!</v>
      </c>
      <c r="E24" s="92" t="e">
        <f>Calculations!BO25</f>
        <v>#DIV/0!</v>
      </c>
      <c r="F24" s="93" t="e">
        <f t="shared" si="1"/>
        <v>#DIV/0!</v>
      </c>
      <c r="G24" s="93" t="e">
        <f t="shared" si="2"/>
        <v>#DIV/0!</v>
      </c>
      <c r="H24" s="92" t="e">
        <f t="shared" si="3"/>
        <v>#DIV/0!</v>
      </c>
      <c r="I24" s="96" t="str">
        <f>IF(OR(COUNT(Calculations!BP25:BY25)&lt;3,COUNT(Calculations!BZ25:CI25)&lt;3),"N/A",IF(ISERROR(TTEST(Calculations!BP25:BY25,Calculations!BZ25:CI25,2,2)),"N/A",TTEST(Calculations!BP25:BY25,Calculations!BZ25:CI25,2,2)))</f>
        <v>N/A</v>
      </c>
      <c r="J24" s="92" t="e">
        <f t="shared" si="0"/>
        <v>#DIV/0!</v>
      </c>
      <c r="K24" s="97"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2"/>
      <c r="B25" s="90" t="str">
        <f>'Gene Table'!E25</f>
        <v>IGF1</v>
      </c>
      <c r="C25" s="91" t="s">
        <v>97</v>
      </c>
      <c r="D25" s="92" t="e">
        <f>Calculations!BN26</f>
        <v>#DIV/0!</v>
      </c>
      <c r="E25" s="92" t="e">
        <f>Calculations!BO26</f>
        <v>#DIV/0!</v>
      </c>
      <c r="F25" s="93" t="e">
        <f t="shared" si="1"/>
        <v>#DIV/0!</v>
      </c>
      <c r="G25" s="93" t="e">
        <f t="shared" si="2"/>
        <v>#DIV/0!</v>
      </c>
      <c r="H25" s="92" t="e">
        <f t="shared" si="3"/>
        <v>#DIV/0!</v>
      </c>
      <c r="I25" s="96" t="str">
        <f>IF(OR(COUNT(Calculations!BP26:BY26)&lt;3,COUNT(Calculations!BZ26:CI26)&lt;3),"N/A",IF(ISERROR(TTEST(Calculations!BP26:BY26,Calculations!BZ26:CI26,2,2)),"N/A",TTEST(Calculations!BP26:BY26,Calculations!BZ26:CI26,2,2)))</f>
        <v>N/A</v>
      </c>
      <c r="J25" s="92" t="e">
        <f t="shared" si="0"/>
        <v>#DIV/0!</v>
      </c>
      <c r="K25" s="97"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2"/>
      <c r="B26" s="90" t="str">
        <f>'Gene Table'!E26</f>
        <v>MDM2</v>
      </c>
      <c r="C26" s="91" t="s">
        <v>101</v>
      </c>
      <c r="D26" s="92" t="e">
        <f>Calculations!BN27</f>
        <v>#DIV/0!</v>
      </c>
      <c r="E26" s="92" t="e">
        <f>Calculations!BO27</f>
        <v>#DIV/0!</v>
      </c>
      <c r="F26" s="93" t="e">
        <f t="shared" si="1"/>
        <v>#DIV/0!</v>
      </c>
      <c r="G26" s="93" t="e">
        <f t="shared" si="2"/>
        <v>#DIV/0!</v>
      </c>
      <c r="H26" s="92" t="e">
        <f t="shared" si="3"/>
        <v>#DIV/0!</v>
      </c>
      <c r="I26" s="96" t="str">
        <f>IF(OR(COUNT(Calculations!BP27:BY27)&lt;3,COUNT(Calculations!BZ27:CI27)&lt;3),"N/A",IF(ISERROR(TTEST(Calculations!BP27:BY27,Calculations!BZ27:CI27,2,2)),"N/A",TTEST(Calculations!BP27:BY27,Calculations!BZ27:CI27,2,2)))</f>
        <v>N/A</v>
      </c>
      <c r="J26" s="92" t="e">
        <f t="shared" si="0"/>
        <v>#DIV/0!</v>
      </c>
      <c r="K26" s="97"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2"/>
      <c r="B27" s="90" t="str">
        <f>'Gene Table'!E27</f>
        <v>AR</v>
      </c>
      <c r="C27" s="91" t="s">
        <v>105</v>
      </c>
      <c r="D27" s="92" t="e">
        <f>Calculations!BN28</f>
        <v>#DIV/0!</v>
      </c>
      <c r="E27" s="92" t="e">
        <f>Calculations!BO28</f>
        <v>#DIV/0!</v>
      </c>
      <c r="F27" s="93" t="e">
        <f t="shared" si="1"/>
        <v>#DIV/0!</v>
      </c>
      <c r="G27" s="93" t="e">
        <f t="shared" si="2"/>
        <v>#DIV/0!</v>
      </c>
      <c r="H27" s="92" t="e">
        <f t="shared" si="3"/>
        <v>#DIV/0!</v>
      </c>
      <c r="I27" s="96" t="str">
        <f>IF(OR(COUNT(Calculations!BP28:BY28)&lt;3,COUNT(Calculations!BZ28:CI28)&lt;3),"N/A",IF(ISERROR(TTEST(Calculations!BP28:BY28,Calculations!BZ28:CI28,2,2)),"N/A",TTEST(Calculations!BP28:BY28,Calculations!BZ28:CI28,2,2)))</f>
        <v>N/A</v>
      </c>
      <c r="J27" s="92" t="e">
        <f t="shared" si="0"/>
        <v>#DIV/0!</v>
      </c>
      <c r="K27" s="97"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2"/>
      <c r="B28" s="90" t="str">
        <f>'Gene Table'!E28</f>
        <v>ESR2</v>
      </c>
      <c r="C28" s="91" t="s">
        <v>109</v>
      </c>
      <c r="D28" s="92" t="e">
        <f>Calculations!BN29</f>
        <v>#DIV/0!</v>
      </c>
      <c r="E28" s="92" t="e">
        <f>Calculations!BO29</f>
        <v>#DIV/0!</v>
      </c>
      <c r="F28" s="93" t="e">
        <f t="shared" si="1"/>
        <v>#DIV/0!</v>
      </c>
      <c r="G28" s="93" t="e">
        <f t="shared" si="2"/>
        <v>#DIV/0!</v>
      </c>
      <c r="H28" s="92" t="e">
        <f t="shared" si="3"/>
        <v>#DIV/0!</v>
      </c>
      <c r="I28" s="96" t="str">
        <f>IF(OR(COUNT(Calculations!BP29:BY29)&lt;3,COUNT(Calculations!BZ29:CI29)&lt;3),"N/A",IF(ISERROR(TTEST(Calculations!BP29:BY29,Calculations!BZ29:CI29,2,2)),"N/A",TTEST(Calculations!BP29:BY29,Calculations!BZ29:CI29,2,2)))</f>
        <v>N/A</v>
      </c>
      <c r="J28" s="92" t="e">
        <f t="shared" si="0"/>
        <v>#DIV/0!</v>
      </c>
      <c r="K28" s="97"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2"/>
      <c r="B29" s="90" t="str">
        <f>'Gene Table'!E29</f>
        <v>PGR</v>
      </c>
      <c r="C29" s="91" t="s">
        <v>113</v>
      </c>
      <c r="D29" s="92" t="e">
        <f>Calculations!BN30</f>
        <v>#DIV/0!</v>
      </c>
      <c r="E29" s="92" t="e">
        <f>Calculations!BO30</f>
        <v>#DIV/0!</v>
      </c>
      <c r="F29" s="93" t="e">
        <f t="shared" si="1"/>
        <v>#DIV/0!</v>
      </c>
      <c r="G29" s="93" t="e">
        <f t="shared" si="2"/>
        <v>#DIV/0!</v>
      </c>
      <c r="H29" s="92" t="e">
        <f t="shared" si="3"/>
        <v>#DIV/0!</v>
      </c>
      <c r="I29" s="96" t="str">
        <f>IF(OR(COUNT(Calculations!BP30:BY30)&lt;3,COUNT(Calculations!BZ30:CI30)&lt;3),"N/A",IF(ISERROR(TTEST(Calculations!BP30:BY30,Calculations!BZ30:CI30,2,2)),"N/A",TTEST(Calculations!BP30:BY30,Calculations!BZ30:CI30,2,2)))</f>
        <v>N/A</v>
      </c>
      <c r="J29" s="92" t="e">
        <f t="shared" si="0"/>
        <v>#DIV/0!</v>
      </c>
      <c r="K29" s="97"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2"/>
      <c r="B30" s="90" t="str">
        <f>'Gene Table'!E30</f>
        <v>CCND1</v>
      </c>
      <c r="C30" s="91" t="s">
        <v>117</v>
      </c>
      <c r="D30" s="92" t="e">
        <f>Calculations!BN31</f>
        <v>#DIV/0!</v>
      </c>
      <c r="E30" s="92" t="e">
        <f>Calculations!BO31</f>
        <v>#DIV/0!</v>
      </c>
      <c r="F30" s="93" t="e">
        <f t="shared" si="1"/>
        <v>#DIV/0!</v>
      </c>
      <c r="G30" s="93" t="e">
        <f t="shared" si="2"/>
        <v>#DIV/0!</v>
      </c>
      <c r="H30" s="92" t="e">
        <f t="shared" si="3"/>
        <v>#DIV/0!</v>
      </c>
      <c r="I30" s="96" t="str">
        <f>IF(OR(COUNT(Calculations!BP31:BY31)&lt;3,COUNT(Calculations!BZ31:CI31)&lt;3),"N/A",IF(ISERROR(TTEST(Calculations!BP31:BY31,Calculations!BZ31:CI31,2,2)),"N/A",TTEST(Calculations!BP31:BY31,Calculations!BZ31:CI31,2,2)))</f>
        <v>N/A</v>
      </c>
      <c r="J30" s="92" t="e">
        <f t="shared" si="0"/>
        <v>#DIV/0!</v>
      </c>
      <c r="K30" s="97"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2"/>
      <c r="B31" s="90" t="str">
        <f>'Gene Table'!E31</f>
        <v>VEGFA</v>
      </c>
      <c r="C31" s="91" t="s">
        <v>121</v>
      </c>
      <c r="D31" s="92" t="e">
        <f>Calculations!BN32</f>
        <v>#DIV/0!</v>
      </c>
      <c r="E31" s="92" t="e">
        <f>Calculations!BO32</f>
        <v>#DIV/0!</v>
      </c>
      <c r="F31" s="93" t="e">
        <f t="shared" si="1"/>
        <v>#DIV/0!</v>
      </c>
      <c r="G31" s="93" t="e">
        <f t="shared" si="2"/>
        <v>#DIV/0!</v>
      </c>
      <c r="H31" s="92" t="e">
        <f t="shared" si="3"/>
        <v>#DIV/0!</v>
      </c>
      <c r="I31" s="96" t="str">
        <f>IF(OR(COUNT(Calculations!BP32:BY32)&lt;3,COUNT(Calculations!BZ32:CI32)&lt;3),"N/A",IF(ISERROR(TTEST(Calculations!BP32:BY32,Calculations!BZ32:CI32,2,2)),"N/A",TTEST(Calculations!BP32:BY32,Calculations!BZ32:CI32,2,2)))</f>
        <v>N/A</v>
      </c>
      <c r="J31" s="92" t="e">
        <f t="shared" si="0"/>
        <v>#DIV/0!</v>
      </c>
      <c r="K31" s="97"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2"/>
      <c r="B32" s="90" t="str">
        <f>'Gene Table'!E32</f>
        <v>ABCB1</v>
      </c>
      <c r="C32" s="91" t="s">
        <v>125</v>
      </c>
      <c r="D32" s="92" t="e">
        <f>Calculations!BN33</f>
        <v>#DIV/0!</v>
      </c>
      <c r="E32" s="92" t="e">
        <f>Calculations!BO33</f>
        <v>#DIV/0!</v>
      </c>
      <c r="F32" s="93" t="e">
        <f t="shared" si="1"/>
        <v>#DIV/0!</v>
      </c>
      <c r="G32" s="93" t="e">
        <f t="shared" si="2"/>
        <v>#DIV/0!</v>
      </c>
      <c r="H32" s="92" t="e">
        <f t="shared" si="3"/>
        <v>#DIV/0!</v>
      </c>
      <c r="I32" s="96" t="str">
        <f>IF(OR(COUNT(Calculations!BP33:BY33)&lt;3,COUNT(Calculations!BZ33:CI33)&lt;3),"N/A",IF(ISERROR(TTEST(Calculations!BP33:BY33,Calculations!BZ33:CI33,2,2)),"N/A",TTEST(Calculations!BP33:BY33,Calculations!BZ33:CI33,2,2)))</f>
        <v>N/A</v>
      </c>
      <c r="J32" s="92" t="e">
        <f t="shared" si="0"/>
        <v>#DIV/0!</v>
      </c>
      <c r="K32" s="97"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2"/>
      <c r="B33" s="90" t="str">
        <f>'Gene Table'!E33</f>
        <v>XRCC2</v>
      </c>
      <c r="C33" s="91" t="s">
        <v>129</v>
      </c>
      <c r="D33" s="92" t="e">
        <f>Calculations!BN34</f>
        <v>#DIV/0!</v>
      </c>
      <c r="E33" s="92" t="e">
        <f>Calculations!BO34</f>
        <v>#DIV/0!</v>
      </c>
      <c r="F33" s="93" t="e">
        <f t="shared" si="1"/>
        <v>#DIV/0!</v>
      </c>
      <c r="G33" s="93" t="e">
        <f t="shared" si="2"/>
        <v>#DIV/0!</v>
      </c>
      <c r="H33" s="92" t="e">
        <f t="shared" si="3"/>
        <v>#DIV/0!</v>
      </c>
      <c r="I33" s="96" t="str">
        <f>IF(OR(COUNT(Calculations!BP34:BY34)&lt;3,COUNT(Calculations!BZ34:CI34)&lt;3),"N/A",IF(ISERROR(TTEST(Calculations!BP34:BY34,Calculations!BZ34:CI34,2,2)),"N/A",TTEST(Calculations!BP34:BY34,Calculations!BZ34:CI34,2,2)))</f>
        <v>N/A</v>
      </c>
      <c r="J33" s="92" t="e">
        <f t="shared" si="0"/>
        <v>#DIV/0!</v>
      </c>
      <c r="K33" s="97"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2"/>
      <c r="B34" s="90" t="str">
        <f>'Gene Table'!E34</f>
        <v>CASP8</v>
      </c>
      <c r="C34" s="91" t="s">
        <v>133</v>
      </c>
      <c r="D34" s="92" t="e">
        <f>Calculations!BN35</f>
        <v>#DIV/0!</v>
      </c>
      <c r="E34" s="92" t="e">
        <f>Calculations!BO35</f>
        <v>#DIV/0!</v>
      </c>
      <c r="F34" s="93" t="e">
        <f t="shared" si="1"/>
        <v>#DIV/0!</v>
      </c>
      <c r="G34" s="93" t="e">
        <f t="shared" si="2"/>
        <v>#DIV/0!</v>
      </c>
      <c r="H34" s="92" t="e">
        <f t="shared" si="3"/>
        <v>#DIV/0!</v>
      </c>
      <c r="I34" s="96" t="str">
        <f>IF(OR(COUNT(Calculations!BP35:BY35)&lt;3,COUNT(Calculations!BZ35:CI35)&lt;3),"N/A",IF(ISERROR(TTEST(Calculations!BP35:BY35,Calculations!BZ35:CI35,2,2)),"N/A",TTEST(Calculations!BP35:BY35,Calculations!BZ35:CI35,2,2)))</f>
        <v>N/A</v>
      </c>
      <c r="J34" s="92" t="e">
        <f t="shared" si="0"/>
        <v>#DIV/0!</v>
      </c>
      <c r="K34" s="97"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2"/>
      <c r="B35" s="90" t="str">
        <f>'Gene Table'!E35</f>
        <v>IGFBP3</v>
      </c>
      <c r="C35" s="91" t="s">
        <v>137</v>
      </c>
      <c r="D35" s="92" t="e">
        <f>Calculations!BN36</f>
        <v>#DIV/0!</v>
      </c>
      <c r="E35" s="92" t="e">
        <f>Calculations!BO36</f>
        <v>#DIV/0!</v>
      </c>
      <c r="F35" s="93" t="e">
        <f t="shared" si="1"/>
        <v>#DIV/0!</v>
      </c>
      <c r="G35" s="93" t="e">
        <f t="shared" si="2"/>
        <v>#DIV/0!</v>
      </c>
      <c r="H35" s="92" t="e">
        <f t="shared" si="3"/>
        <v>#DIV/0!</v>
      </c>
      <c r="I35" s="96" t="str">
        <f>IF(OR(COUNT(Calculations!BP36:BY36)&lt;3,COUNT(Calculations!BZ36:CI36)&lt;3),"N/A",IF(ISERROR(TTEST(Calculations!BP36:BY36,Calculations!BZ36:CI36,2,2)),"N/A",TTEST(Calculations!BP36:BY36,Calculations!BZ36:CI36,2,2)))</f>
        <v>N/A</v>
      </c>
      <c r="J35" s="92" t="e">
        <f t="shared" si="0"/>
        <v>#DIV/0!</v>
      </c>
      <c r="K35" s="97"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2"/>
      <c r="B36" s="90" t="str">
        <f>'Gene Table'!E36</f>
        <v>PIK3CA</v>
      </c>
      <c r="C36" s="91" t="s">
        <v>141</v>
      </c>
      <c r="D36" s="92" t="e">
        <f>Calculations!BN37</f>
        <v>#DIV/0!</v>
      </c>
      <c r="E36" s="92" t="e">
        <f>Calculations!BO37</f>
        <v>#DIV/0!</v>
      </c>
      <c r="F36" s="93" t="e">
        <f t="shared" si="1"/>
        <v>#DIV/0!</v>
      </c>
      <c r="G36" s="93" t="e">
        <f t="shared" si="2"/>
        <v>#DIV/0!</v>
      </c>
      <c r="H36" s="92" t="e">
        <f t="shared" si="3"/>
        <v>#DIV/0!</v>
      </c>
      <c r="I36" s="96" t="str">
        <f>IF(OR(COUNT(Calculations!BP37:BY37)&lt;3,COUNT(Calculations!BZ37:CI37)&lt;3),"N/A",IF(ISERROR(TTEST(Calculations!BP37:BY37,Calculations!BZ37:CI37,2,2)),"N/A",TTEST(Calculations!BP37:BY37,Calculations!BZ37:CI37,2,2)))</f>
        <v>N/A</v>
      </c>
      <c r="J36" s="92" t="e">
        <f t="shared" si="0"/>
        <v>#DIV/0!</v>
      </c>
      <c r="K36" s="97"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2"/>
      <c r="B37" s="90" t="str">
        <f>'Gene Table'!E37</f>
        <v>ERCC4</v>
      </c>
      <c r="C37" s="91" t="s">
        <v>145</v>
      </c>
      <c r="D37" s="92" t="e">
        <f>Calculations!BN38</f>
        <v>#DIV/0!</v>
      </c>
      <c r="E37" s="92" t="e">
        <f>Calculations!BO38</f>
        <v>#DIV/0!</v>
      </c>
      <c r="F37" s="93" t="e">
        <f t="shared" si="1"/>
        <v>#DIV/0!</v>
      </c>
      <c r="G37" s="93" t="e">
        <f t="shared" si="2"/>
        <v>#DIV/0!</v>
      </c>
      <c r="H37" s="92" t="e">
        <f t="shared" si="3"/>
        <v>#DIV/0!</v>
      </c>
      <c r="I37" s="96" t="str">
        <f>IF(OR(COUNT(Calculations!BP38:BY38)&lt;3,COUNT(Calculations!BZ38:CI38)&lt;3),"N/A",IF(ISERROR(TTEST(Calculations!BP38:BY38,Calculations!BZ38:CI38,2,2)),"N/A",TTEST(Calculations!BP38:BY38,Calculations!BZ38:CI38,2,2)))</f>
        <v>N/A</v>
      </c>
      <c r="J37" s="92" t="e">
        <f t="shared" si="0"/>
        <v>#DIV/0!</v>
      </c>
      <c r="K37" s="97"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2"/>
      <c r="B38" s="90" t="str">
        <f>'Gene Table'!E38</f>
        <v>MAP3K1</v>
      </c>
      <c r="C38" s="91" t="s">
        <v>149</v>
      </c>
      <c r="D38" s="92" t="e">
        <f>Calculations!BN39</f>
        <v>#DIV/0!</v>
      </c>
      <c r="E38" s="92" t="e">
        <f>Calculations!BO39</f>
        <v>#DIV/0!</v>
      </c>
      <c r="F38" s="93" t="e">
        <f t="shared" si="1"/>
        <v>#DIV/0!</v>
      </c>
      <c r="G38" s="93" t="e">
        <f t="shared" si="2"/>
        <v>#DIV/0!</v>
      </c>
      <c r="H38" s="92" t="e">
        <f t="shared" si="3"/>
        <v>#DIV/0!</v>
      </c>
      <c r="I38" s="96" t="str">
        <f>IF(OR(COUNT(Calculations!BP39:BY39)&lt;3,COUNT(Calculations!BZ39:CI39)&lt;3),"N/A",IF(ISERROR(TTEST(Calculations!BP39:BY39,Calculations!BZ39:CI39,2,2)),"N/A",TTEST(Calculations!BP39:BY39,Calculations!BZ39:CI39,2,2)))</f>
        <v>N/A</v>
      </c>
      <c r="J38" s="92" t="e">
        <f t="shared" si="0"/>
        <v>#DIV/0!</v>
      </c>
      <c r="K38" s="97"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2"/>
      <c r="B39" s="90" t="str">
        <f>'Gene Table'!E39</f>
        <v>PTGS2</v>
      </c>
      <c r="C39" s="91" t="s">
        <v>153</v>
      </c>
      <c r="D39" s="92" t="e">
        <f>Calculations!BN40</f>
        <v>#DIV/0!</v>
      </c>
      <c r="E39" s="92" t="e">
        <f>Calculations!BO40</f>
        <v>#DIV/0!</v>
      </c>
      <c r="F39" s="93" t="e">
        <f t="shared" si="1"/>
        <v>#DIV/0!</v>
      </c>
      <c r="G39" s="93" t="e">
        <f t="shared" si="2"/>
        <v>#DIV/0!</v>
      </c>
      <c r="H39" s="92" t="e">
        <f t="shared" si="3"/>
        <v>#DIV/0!</v>
      </c>
      <c r="I39" s="96" t="str">
        <f>IF(OR(COUNT(Calculations!BP40:BY40)&lt;3,COUNT(Calculations!BZ40:CI40)&lt;3),"N/A",IF(ISERROR(TTEST(Calculations!BP40:BY40,Calculations!BZ40:CI40,2,2)),"N/A",TTEST(Calculations!BP40:BY40,Calculations!BZ40:CI40,2,2)))</f>
        <v>N/A</v>
      </c>
      <c r="J39" s="92" t="e">
        <f t="shared" si="0"/>
        <v>#DIV/0!</v>
      </c>
      <c r="K39" s="97"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2"/>
      <c r="B40" s="90" t="str">
        <f>'Gene Table'!E40</f>
        <v>CYP3A5</v>
      </c>
      <c r="C40" s="91" t="s">
        <v>157</v>
      </c>
      <c r="D40" s="92" t="e">
        <f>Calculations!BN41</f>
        <v>#DIV/0!</v>
      </c>
      <c r="E40" s="92" t="e">
        <f>Calculations!BO41</f>
        <v>#DIV/0!</v>
      </c>
      <c r="F40" s="93" t="e">
        <f t="shared" si="1"/>
        <v>#DIV/0!</v>
      </c>
      <c r="G40" s="93" t="e">
        <f t="shared" si="2"/>
        <v>#DIV/0!</v>
      </c>
      <c r="H40" s="92" t="e">
        <f t="shared" si="3"/>
        <v>#DIV/0!</v>
      </c>
      <c r="I40" s="96" t="str">
        <f>IF(OR(COUNT(Calculations!BP41:BY41)&lt;3,COUNT(Calculations!BZ41:CI41)&lt;3),"N/A",IF(ISERROR(TTEST(Calculations!BP41:BY41,Calculations!BZ41:CI41,2,2)),"N/A",TTEST(Calculations!BP41:BY41,Calculations!BZ41:CI41,2,2)))</f>
        <v>N/A</v>
      </c>
      <c r="J40" s="92" t="e">
        <f t="shared" si="0"/>
        <v>#DIV/0!</v>
      </c>
      <c r="K40" s="97"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2"/>
      <c r="B41" s="90" t="str">
        <f>'Gene Table'!E41</f>
        <v>HSD17B1</v>
      </c>
      <c r="C41" s="91" t="s">
        <v>161</v>
      </c>
      <c r="D41" s="92" t="e">
        <f>Calculations!BN42</f>
        <v>#DIV/0!</v>
      </c>
      <c r="E41" s="92" t="e">
        <f>Calculations!BO42</f>
        <v>#DIV/0!</v>
      </c>
      <c r="F41" s="93" t="e">
        <f t="shared" si="1"/>
        <v>#DIV/0!</v>
      </c>
      <c r="G41" s="93" t="e">
        <f t="shared" si="2"/>
        <v>#DIV/0!</v>
      </c>
      <c r="H41" s="92" t="e">
        <f t="shared" si="3"/>
        <v>#DIV/0!</v>
      </c>
      <c r="I41" s="96" t="str">
        <f>IF(OR(COUNT(Calculations!BP42:BY42)&lt;3,COUNT(Calculations!BZ42:CI42)&lt;3),"N/A",IF(ISERROR(TTEST(Calculations!BP42:BY42,Calculations!BZ42:CI42,2,2)),"N/A",TTEST(Calculations!BP42:BY42,Calculations!BZ42:CI42,2,2)))</f>
        <v>N/A</v>
      </c>
      <c r="J41" s="92" t="e">
        <f t="shared" si="0"/>
        <v>#DIV/0!</v>
      </c>
      <c r="K41" s="97"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2"/>
      <c r="B42" s="90" t="str">
        <f>'Gene Table'!E42</f>
        <v>BARD1</v>
      </c>
      <c r="C42" s="91" t="s">
        <v>165</v>
      </c>
      <c r="D42" s="92" t="e">
        <f>Calculations!BN43</f>
        <v>#DIV/0!</v>
      </c>
      <c r="E42" s="92" t="e">
        <f>Calculations!BO43</f>
        <v>#DIV/0!</v>
      </c>
      <c r="F42" s="93" t="e">
        <f t="shared" si="1"/>
        <v>#DIV/0!</v>
      </c>
      <c r="G42" s="93" t="e">
        <f t="shared" si="2"/>
        <v>#DIV/0!</v>
      </c>
      <c r="H42" s="92" t="e">
        <f t="shared" si="3"/>
        <v>#DIV/0!</v>
      </c>
      <c r="I42" s="96" t="str">
        <f>IF(OR(COUNT(Calculations!BP43:BY43)&lt;3,COUNT(Calculations!BZ43:CI43)&lt;3),"N/A",IF(ISERROR(TTEST(Calculations!BP43:BY43,Calculations!BZ43:CI43,2,2)),"N/A",TTEST(Calculations!BP43:BY43,Calculations!BZ43:CI43,2,2)))</f>
        <v>N/A</v>
      </c>
      <c r="J42" s="92" t="e">
        <f t="shared" si="0"/>
        <v>#DIV/0!</v>
      </c>
      <c r="K42" s="97"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2"/>
      <c r="B43" s="90" t="str">
        <f>'Gene Table'!E43</f>
        <v>NQO1</v>
      </c>
      <c r="C43" s="91" t="s">
        <v>169</v>
      </c>
      <c r="D43" s="92" t="e">
        <f>Calculations!BN44</f>
        <v>#DIV/0!</v>
      </c>
      <c r="E43" s="92" t="e">
        <f>Calculations!BO44</f>
        <v>#DIV/0!</v>
      </c>
      <c r="F43" s="93" t="e">
        <f t="shared" si="1"/>
        <v>#DIV/0!</v>
      </c>
      <c r="G43" s="93" t="e">
        <f t="shared" si="2"/>
        <v>#DIV/0!</v>
      </c>
      <c r="H43" s="92" t="e">
        <f t="shared" si="3"/>
        <v>#DIV/0!</v>
      </c>
      <c r="I43" s="96" t="str">
        <f>IF(OR(COUNT(Calculations!BP44:BY44)&lt;3,COUNT(Calculations!BZ44:CI44)&lt;3),"N/A",IF(ISERROR(TTEST(Calculations!BP44:BY44,Calculations!BZ44:CI44,2,2)),"N/A",TTEST(Calculations!BP44:BY44,Calculations!BZ44:CI44,2,2)))</f>
        <v>N/A</v>
      </c>
      <c r="J43" s="92" t="e">
        <f t="shared" si="0"/>
        <v>#DIV/0!</v>
      </c>
      <c r="K43" s="97"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2"/>
      <c r="B44" s="90" t="str">
        <f>'Gene Table'!E44</f>
        <v>LIG4</v>
      </c>
      <c r="C44" s="91" t="s">
        <v>173</v>
      </c>
      <c r="D44" s="92" t="e">
        <f>Calculations!BN45</f>
        <v>#DIV/0!</v>
      </c>
      <c r="E44" s="92" t="e">
        <f>Calculations!BO45</f>
        <v>#DIV/0!</v>
      </c>
      <c r="F44" s="93" t="e">
        <f t="shared" si="1"/>
        <v>#DIV/0!</v>
      </c>
      <c r="G44" s="93" t="e">
        <f t="shared" si="2"/>
        <v>#DIV/0!</v>
      </c>
      <c r="H44" s="92" t="e">
        <f t="shared" si="3"/>
        <v>#DIV/0!</v>
      </c>
      <c r="I44" s="96" t="str">
        <f>IF(OR(COUNT(Calculations!BP45:BY45)&lt;3,COUNT(Calculations!BZ45:CI45)&lt;3),"N/A",IF(ISERROR(TTEST(Calculations!BP45:BY45,Calculations!BZ45:CI45,2,2)),"N/A",TTEST(Calculations!BP45:BY45,Calculations!BZ45:CI45,2,2)))</f>
        <v>N/A</v>
      </c>
      <c r="J44" s="92" t="e">
        <f t="shared" si="0"/>
        <v>#DIV/0!</v>
      </c>
      <c r="K44" s="97"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2"/>
      <c r="B45" s="90" t="str">
        <f>'Gene Table'!E45</f>
        <v>NOS3</v>
      </c>
      <c r="C45" s="91" t="s">
        <v>177</v>
      </c>
      <c r="D45" s="92" t="e">
        <f>Calculations!BN46</f>
        <v>#DIV/0!</v>
      </c>
      <c r="E45" s="92" t="e">
        <f>Calculations!BO46</f>
        <v>#DIV/0!</v>
      </c>
      <c r="F45" s="93" t="e">
        <f t="shared" si="1"/>
        <v>#DIV/0!</v>
      </c>
      <c r="G45" s="93" t="e">
        <f t="shared" si="2"/>
        <v>#DIV/0!</v>
      </c>
      <c r="H45" s="92" t="e">
        <f t="shared" si="3"/>
        <v>#DIV/0!</v>
      </c>
      <c r="I45" s="96" t="str">
        <f>IF(OR(COUNT(Calculations!BP46:BY46)&lt;3,COUNT(Calculations!BZ46:CI46)&lt;3),"N/A",IF(ISERROR(TTEST(Calculations!BP46:BY46,Calculations!BZ46:CI46,2,2)),"N/A",TTEST(Calculations!BP46:BY46,Calculations!BZ46:CI46,2,2)))</f>
        <v>N/A</v>
      </c>
      <c r="J45" s="92" t="e">
        <f t="shared" si="0"/>
        <v>#DIV/0!</v>
      </c>
      <c r="K45" s="97"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2"/>
      <c r="B46" s="90" t="str">
        <f>'Gene Table'!E46</f>
        <v>XPC</v>
      </c>
      <c r="C46" s="91" t="s">
        <v>181</v>
      </c>
      <c r="D46" s="92" t="e">
        <f>Calculations!BN47</f>
        <v>#DIV/0!</v>
      </c>
      <c r="E46" s="92" t="e">
        <f>Calculations!BO47</f>
        <v>#DIV/0!</v>
      </c>
      <c r="F46" s="93" t="e">
        <f t="shared" si="1"/>
        <v>#DIV/0!</v>
      </c>
      <c r="G46" s="93" t="e">
        <f t="shared" si="2"/>
        <v>#DIV/0!</v>
      </c>
      <c r="H46" s="92" t="e">
        <f t="shared" si="3"/>
        <v>#DIV/0!</v>
      </c>
      <c r="I46" s="96" t="str">
        <f>IF(OR(COUNT(Calculations!BP47:BY47)&lt;3,COUNT(Calculations!BZ47:CI47)&lt;3),"N/A",IF(ISERROR(TTEST(Calculations!BP47:BY47,Calculations!BZ47:CI47,2,2)),"N/A",TTEST(Calculations!BP47:BY47,Calculations!BZ47:CI47,2,2)))</f>
        <v>N/A</v>
      </c>
      <c r="J46" s="92" t="e">
        <f t="shared" si="0"/>
        <v>#DIV/0!</v>
      </c>
      <c r="K46" s="97"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2"/>
      <c r="B47" s="90" t="str">
        <f>'Gene Table'!E47</f>
        <v>EGFR</v>
      </c>
      <c r="C47" s="91" t="s">
        <v>185</v>
      </c>
      <c r="D47" s="92" t="e">
        <f>Calculations!BN48</f>
        <v>#DIV/0!</v>
      </c>
      <c r="E47" s="92" t="e">
        <f>Calculations!BO48</f>
        <v>#DIV/0!</v>
      </c>
      <c r="F47" s="93" t="e">
        <f t="shared" si="1"/>
        <v>#DIV/0!</v>
      </c>
      <c r="G47" s="93" t="e">
        <f t="shared" si="2"/>
        <v>#DIV/0!</v>
      </c>
      <c r="H47" s="92" t="e">
        <f t="shared" si="3"/>
        <v>#DIV/0!</v>
      </c>
      <c r="I47" s="96" t="str">
        <f>IF(OR(COUNT(Calculations!BP48:BY48)&lt;3,COUNT(Calculations!BZ48:CI48)&lt;3),"N/A",IF(ISERROR(TTEST(Calculations!BP48:BY48,Calculations!BZ48:CI48,2,2)),"N/A",TTEST(Calculations!BP48:BY48,Calculations!BZ48:CI48,2,2)))</f>
        <v>N/A</v>
      </c>
      <c r="J47" s="92" t="e">
        <f t="shared" si="0"/>
        <v>#DIV/0!</v>
      </c>
      <c r="K47" s="97"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2"/>
      <c r="B48" s="90" t="str">
        <f>'Gene Table'!E48</f>
        <v>IL6</v>
      </c>
      <c r="C48" s="91" t="s">
        <v>189</v>
      </c>
      <c r="D48" s="92" t="e">
        <f>Calculations!BN49</f>
        <v>#DIV/0!</v>
      </c>
      <c r="E48" s="92" t="e">
        <f>Calculations!BO49</f>
        <v>#DIV/0!</v>
      </c>
      <c r="F48" s="93" t="e">
        <f t="shared" si="1"/>
        <v>#DIV/0!</v>
      </c>
      <c r="G48" s="93" t="e">
        <f t="shared" si="2"/>
        <v>#DIV/0!</v>
      </c>
      <c r="H48" s="92" t="e">
        <f t="shared" si="3"/>
        <v>#DIV/0!</v>
      </c>
      <c r="I48" s="96" t="str">
        <f>IF(OR(COUNT(Calculations!BP49:BY49)&lt;3,COUNT(Calculations!BZ49:CI49)&lt;3),"N/A",IF(ISERROR(TTEST(Calculations!BP49:BY49,Calculations!BZ49:CI49,2,2)),"N/A",TTEST(Calculations!BP49:BY49,Calculations!BZ49:CI49,2,2)))</f>
        <v>N/A</v>
      </c>
      <c r="J48" s="92" t="e">
        <f t="shared" si="0"/>
        <v>#DIV/0!</v>
      </c>
      <c r="K48" s="97"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2"/>
      <c r="B49" s="90" t="str">
        <f>'Gene Table'!E49</f>
        <v>TYMS</v>
      </c>
      <c r="C49" s="91" t="s">
        <v>193</v>
      </c>
      <c r="D49" s="92" t="e">
        <f>Calculations!BN50</f>
        <v>#DIV/0!</v>
      </c>
      <c r="E49" s="92" t="e">
        <f>Calculations!BO50</f>
        <v>#DIV/0!</v>
      </c>
      <c r="F49" s="93" t="e">
        <f t="shared" si="1"/>
        <v>#DIV/0!</v>
      </c>
      <c r="G49" s="93" t="e">
        <f t="shared" si="2"/>
        <v>#DIV/0!</v>
      </c>
      <c r="H49" s="92" t="e">
        <f t="shared" si="3"/>
        <v>#DIV/0!</v>
      </c>
      <c r="I49" s="96" t="str">
        <f>IF(OR(COUNT(Calculations!BP50:BY50)&lt;3,COUNT(Calculations!BZ50:CI50)&lt;3),"N/A",IF(ISERROR(TTEST(Calculations!BP50:BY50,Calculations!BZ50:CI50,2,2)),"N/A",TTEST(Calculations!BP50:BY50,Calculations!BZ50:CI50,2,2)))</f>
        <v>N/A</v>
      </c>
      <c r="J49" s="92" t="e">
        <f t="shared" si="0"/>
        <v>#DIV/0!</v>
      </c>
      <c r="K49" s="97"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2"/>
      <c r="B50" s="90" t="str">
        <f>'Gene Table'!E50</f>
        <v>CDKN2A</v>
      </c>
      <c r="C50" s="91" t="s">
        <v>197</v>
      </c>
      <c r="D50" s="92" t="e">
        <f>Calculations!BN51</f>
        <v>#DIV/0!</v>
      </c>
      <c r="E50" s="92" t="e">
        <f>Calculations!BO51</f>
        <v>#DIV/0!</v>
      </c>
      <c r="F50" s="93" t="e">
        <f t="shared" si="1"/>
        <v>#DIV/0!</v>
      </c>
      <c r="G50" s="93" t="e">
        <f t="shared" si="2"/>
        <v>#DIV/0!</v>
      </c>
      <c r="H50" s="92" t="e">
        <f t="shared" si="3"/>
        <v>#DIV/0!</v>
      </c>
      <c r="I50" s="96" t="str">
        <f>IF(OR(COUNT(Calculations!BP51:BY51)&lt;3,COUNT(Calculations!BZ51:CI51)&lt;3),"N/A",IF(ISERROR(TTEST(Calculations!BP51:BY51,Calculations!BZ51:CI51,2,2)),"N/A",TTEST(Calculations!BP51:BY51,Calculations!BZ51:CI51,2,2)))</f>
        <v>N/A</v>
      </c>
      <c r="J50" s="92" t="e">
        <f t="shared" si="0"/>
        <v>#DIV/0!</v>
      </c>
      <c r="K50" s="97"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2"/>
      <c r="B51" s="90" t="str">
        <f>'Gene Table'!E51</f>
        <v>ERCC5</v>
      </c>
      <c r="C51" s="91" t="s">
        <v>201</v>
      </c>
      <c r="D51" s="92" t="e">
        <f>Calculations!BN52</f>
        <v>#DIV/0!</v>
      </c>
      <c r="E51" s="92" t="e">
        <f>Calculations!BO52</f>
        <v>#DIV/0!</v>
      </c>
      <c r="F51" s="93" t="e">
        <f t="shared" si="1"/>
        <v>#DIV/0!</v>
      </c>
      <c r="G51" s="93" t="e">
        <f t="shared" si="2"/>
        <v>#DIV/0!</v>
      </c>
      <c r="H51" s="92" t="e">
        <f t="shared" si="3"/>
        <v>#DIV/0!</v>
      </c>
      <c r="I51" s="96" t="str">
        <f>IF(OR(COUNT(Calculations!BP52:BY52)&lt;3,COUNT(Calculations!BZ52:CI52)&lt;3),"N/A",IF(ISERROR(TTEST(Calculations!BP52:BY52,Calculations!BZ52:CI52,2,2)),"N/A",TTEST(Calculations!BP52:BY52,Calculations!BZ52:CI52,2,2)))</f>
        <v>N/A</v>
      </c>
      <c r="J51" s="92" t="e">
        <f t="shared" si="0"/>
        <v>#DIV/0!</v>
      </c>
      <c r="K51" s="97"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2"/>
      <c r="B52" s="90" t="str">
        <f>'Gene Table'!E52</f>
        <v>IL10</v>
      </c>
      <c r="C52" s="91" t="s">
        <v>205</v>
      </c>
      <c r="D52" s="92" t="e">
        <f>Calculations!BN53</f>
        <v>#DIV/0!</v>
      </c>
      <c r="E52" s="92" t="e">
        <f>Calculations!BO53</f>
        <v>#DIV/0!</v>
      </c>
      <c r="F52" s="93" t="e">
        <f t="shared" si="1"/>
        <v>#DIV/0!</v>
      </c>
      <c r="G52" s="93" t="e">
        <f t="shared" si="2"/>
        <v>#DIV/0!</v>
      </c>
      <c r="H52" s="92" t="e">
        <f t="shared" si="3"/>
        <v>#DIV/0!</v>
      </c>
      <c r="I52" s="96" t="str">
        <f>IF(OR(COUNT(Calculations!BP53:BY53)&lt;3,COUNT(Calculations!BZ53:CI53)&lt;3),"N/A",IF(ISERROR(TTEST(Calculations!BP53:BY53,Calculations!BZ53:CI53,2,2)),"N/A",TTEST(Calculations!BP53:BY53,Calculations!BZ53:CI53,2,2)))</f>
        <v>N/A</v>
      </c>
      <c r="J52" s="92" t="e">
        <f t="shared" si="0"/>
        <v>#DIV/0!</v>
      </c>
      <c r="K52" s="97"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2"/>
      <c r="B53" s="90" t="str">
        <f>'Gene Table'!E53</f>
        <v>LEPR</v>
      </c>
      <c r="C53" s="91" t="s">
        <v>209</v>
      </c>
      <c r="D53" s="92" t="e">
        <f>Calculations!BN54</f>
        <v>#DIV/0!</v>
      </c>
      <c r="E53" s="92" t="e">
        <f>Calculations!BO54</f>
        <v>#DIV/0!</v>
      </c>
      <c r="F53" s="93" t="e">
        <f t="shared" si="1"/>
        <v>#DIV/0!</v>
      </c>
      <c r="G53" s="93" t="e">
        <f t="shared" si="2"/>
        <v>#DIV/0!</v>
      </c>
      <c r="H53" s="92" t="e">
        <f t="shared" si="3"/>
        <v>#DIV/0!</v>
      </c>
      <c r="I53" s="96" t="str">
        <f>IF(OR(COUNT(Calculations!BP54:BY54)&lt;3,COUNT(Calculations!BZ54:CI54)&lt;3),"N/A",IF(ISERROR(TTEST(Calculations!BP54:BY54,Calculations!BZ54:CI54,2,2)),"N/A",TTEST(Calculations!BP54:BY54,Calculations!BZ54:CI54,2,2)))</f>
        <v>N/A</v>
      </c>
      <c r="J53" s="92" t="e">
        <f t="shared" si="0"/>
        <v>#DIV/0!</v>
      </c>
      <c r="K53" s="97"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2"/>
      <c r="B54" s="90" t="str">
        <f>'Gene Table'!E54</f>
        <v>LSP1</v>
      </c>
      <c r="C54" s="91" t="s">
        <v>213</v>
      </c>
      <c r="D54" s="92" t="e">
        <f>Calculations!BN55</f>
        <v>#DIV/0!</v>
      </c>
      <c r="E54" s="92" t="e">
        <f>Calculations!BO55</f>
        <v>#DIV/0!</v>
      </c>
      <c r="F54" s="93" t="e">
        <f t="shared" si="1"/>
        <v>#DIV/0!</v>
      </c>
      <c r="G54" s="93" t="e">
        <f t="shared" si="2"/>
        <v>#DIV/0!</v>
      </c>
      <c r="H54" s="92" t="e">
        <f t="shared" si="3"/>
        <v>#DIV/0!</v>
      </c>
      <c r="I54" s="96" t="str">
        <f>IF(OR(COUNT(Calculations!BP55:BY55)&lt;3,COUNT(Calculations!BZ55:CI55)&lt;3),"N/A",IF(ISERROR(TTEST(Calculations!BP55:BY55,Calculations!BZ55:CI55,2,2)),"N/A",TTEST(Calculations!BP55:BY55,Calculations!BZ55:CI55,2,2)))</f>
        <v>N/A</v>
      </c>
      <c r="J54" s="92" t="e">
        <f t="shared" si="0"/>
        <v>#DIV/0!</v>
      </c>
      <c r="K54" s="97"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2"/>
      <c r="B55" s="90" t="str">
        <f>'Gene Table'!E55</f>
        <v>NCOA3</v>
      </c>
      <c r="C55" s="91" t="s">
        <v>217</v>
      </c>
      <c r="D55" s="92" t="e">
        <f>Calculations!BN56</f>
        <v>#DIV/0!</v>
      </c>
      <c r="E55" s="92" t="e">
        <f>Calculations!BO56</f>
        <v>#DIV/0!</v>
      </c>
      <c r="F55" s="93" t="e">
        <f t="shared" si="1"/>
        <v>#DIV/0!</v>
      </c>
      <c r="G55" s="93" t="e">
        <f t="shared" si="2"/>
        <v>#DIV/0!</v>
      </c>
      <c r="H55" s="92" t="e">
        <f t="shared" si="3"/>
        <v>#DIV/0!</v>
      </c>
      <c r="I55" s="96" t="str">
        <f>IF(OR(COUNT(Calculations!BP56:BY56)&lt;3,COUNT(Calculations!BZ56:CI56)&lt;3),"N/A",IF(ISERROR(TTEST(Calculations!BP56:BY56,Calculations!BZ56:CI56,2,2)),"N/A",TTEST(Calculations!BP56:BY56,Calculations!BZ56:CI56,2,2)))</f>
        <v>N/A</v>
      </c>
      <c r="J55" s="92" t="e">
        <f t="shared" si="0"/>
        <v>#DIV/0!</v>
      </c>
      <c r="K55" s="97"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2"/>
      <c r="B56" s="90" t="str">
        <f>'Gene Table'!E56</f>
        <v>CDH1</v>
      </c>
      <c r="C56" s="91" t="s">
        <v>221</v>
      </c>
      <c r="D56" s="92" t="e">
        <f>Calculations!BN57</f>
        <v>#DIV/0!</v>
      </c>
      <c r="E56" s="92" t="e">
        <f>Calculations!BO57</f>
        <v>#DIV/0!</v>
      </c>
      <c r="F56" s="93" t="e">
        <f t="shared" si="1"/>
        <v>#DIV/0!</v>
      </c>
      <c r="G56" s="93" t="e">
        <f t="shared" si="2"/>
        <v>#DIV/0!</v>
      </c>
      <c r="H56" s="92" t="e">
        <f t="shared" si="3"/>
        <v>#DIV/0!</v>
      </c>
      <c r="I56" s="96" t="str">
        <f>IF(OR(COUNT(Calculations!BP57:BY57)&lt;3,COUNT(Calculations!BZ57:CI57)&lt;3),"N/A",IF(ISERROR(TTEST(Calculations!BP57:BY57,Calculations!BZ57:CI57,2,2)),"N/A",TTEST(Calculations!BP57:BY57,Calculations!BZ57:CI57,2,2)))</f>
        <v>N/A</v>
      </c>
      <c r="J56" s="92" t="e">
        <f t="shared" si="0"/>
        <v>#DIV/0!</v>
      </c>
      <c r="K56" s="97"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2"/>
      <c r="B57" s="90" t="str">
        <f>'Gene Table'!E57</f>
        <v>CYP2C19</v>
      </c>
      <c r="C57" s="91" t="s">
        <v>225</v>
      </c>
      <c r="D57" s="92" t="e">
        <f>Calculations!BN58</f>
        <v>#DIV/0!</v>
      </c>
      <c r="E57" s="92" t="e">
        <f>Calculations!BO58</f>
        <v>#DIV/0!</v>
      </c>
      <c r="F57" s="93" t="e">
        <f t="shared" si="1"/>
        <v>#DIV/0!</v>
      </c>
      <c r="G57" s="93" t="e">
        <f t="shared" si="2"/>
        <v>#DIV/0!</v>
      </c>
      <c r="H57" s="92" t="e">
        <f t="shared" si="3"/>
        <v>#DIV/0!</v>
      </c>
      <c r="I57" s="96" t="str">
        <f>IF(OR(COUNT(Calculations!BP58:BY58)&lt;3,COUNT(Calculations!BZ58:CI58)&lt;3),"N/A",IF(ISERROR(TTEST(Calculations!BP58:BY58,Calculations!BZ58:CI58,2,2)),"N/A",TTEST(Calculations!BP58:BY58,Calculations!BZ58:CI58,2,2)))</f>
        <v>N/A</v>
      </c>
      <c r="J57" s="92" t="e">
        <f t="shared" si="0"/>
        <v>#DIV/0!</v>
      </c>
      <c r="K57" s="97"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2"/>
      <c r="B58" s="90" t="str">
        <f>'Gene Table'!E58</f>
        <v>AHR</v>
      </c>
      <c r="C58" s="91" t="s">
        <v>229</v>
      </c>
      <c r="D58" s="92" t="e">
        <f>Calculations!BN59</f>
        <v>#DIV/0!</v>
      </c>
      <c r="E58" s="92" t="e">
        <f>Calculations!BO59</f>
        <v>#DIV/0!</v>
      </c>
      <c r="F58" s="93" t="e">
        <f t="shared" si="1"/>
        <v>#DIV/0!</v>
      </c>
      <c r="G58" s="93" t="e">
        <f t="shared" si="2"/>
        <v>#DIV/0!</v>
      </c>
      <c r="H58" s="92" t="e">
        <f t="shared" si="3"/>
        <v>#DIV/0!</v>
      </c>
      <c r="I58" s="96" t="str">
        <f>IF(OR(COUNT(Calculations!BP59:BY59)&lt;3,COUNT(Calculations!BZ59:CI59)&lt;3),"N/A",IF(ISERROR(TTEST(Calculations!BP59:BY59,Calculations!BZ59:CI59,2,2)),"N/A",TTEST(Calculations!BP59:BY59,Calculations!BZ59:CI59,2,2)))</f>
        <v>N/A</v>
      </c>
      <c r="J58" s="92" t="e">
        <f t="shared" si="0"/>
        <v>#DIV/0!</v>
      </c>
      <c r="K58" s="97"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2"/>
      <c r="B59" s="90" t="str">
        <f>'Gene Table'!E59</f>
        <v>MMP2</v>
      </c>
      <c r="C59" s="91" t="s">
        <v>233</v>
      </c>
      <c r="D59" s="92" t="e">
        <f>Calculations!BN60</f>
        <v>#DIV/0!</v>
      </c>
      <c r="E59" s="92" t="e">
        <f>Calculations!BO60</f>
        <v>#DIV/0!</v>
      </c>
      <c r="F59" s="93" t="e">
        <f t="shared" si="1"/>
        <v>#DIV/0!</v>
      </c>
      <c r="G59" s="93" t="e">
        <f t="shared" si="2"/>
        <v>#DIV/0!</v>
      </c>
      <c r="H59" s="92" t="e">
        <f t="shared" si="3"/>
        <v>#DIV/0!</v>
      </c>
      <c r="I59" s="96" t="str">
        <f>IF(OR(COUNT(Calculations!BP60:BY60)&lt;3,COUNT(Calculations!BZ60:CI60)&lt;3),"N/A",IF(ISERROR(TTEST(Calculations!BP60:BY60,Calculations!BZ60:CI60,2,2)),"N/A",TTEST(Calculations!BP60:BY60,Calculations!BZ60:CI60,2,2)))</f>
        <v>N/A</v>
      </c>
      <c r="J59" s="92" t="e">
        <f t="shared" si="0"/>
        <v>#DIV/0!</v>
      </c>
      <c r="K59" s="97"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2"/>
      <c r="B60" s="90" t="str">
        <f>'Gene Table'!E60</f>
        <v>MPO</v>
      </c>
      <c r="C60" s="91" t="s">
        <v>237</v>
      </c>
      <c r="D60" s="92" t="e">
        <f>Calculations!BN61</f>
        <v>#DIV/0!</v>
      </c>
      <c r="E60" s="92" t="e">
        <f>Calculations!BO61</f>
        <v>#DIV/0!</v>
      </c>
      <c r="F60" s="93" t="e">
        <f t="shared" si="1"/>
        <v>#DIV/0!</v>
      </c>
      <c r="G60" s="93" t="e">
        <f t="shared" si="2"/>
        <v>#DIV/0!</v>
      </c>
      <c r="H60" s="92" t="e">
        <f t="shared" si="3"/>
        <v>#DIV/0!</v>
      </c>
      <c r="I60" s="96" t="str">
        <f>IF(OR(COUNT(Calculations!BP61:BY61)&lt;3,COUNT(Calculations!BZ61:CI61)&lt;3),"N/A",IF(ISERROR(TTEST(Calculations!BP61:BY61,Calculations!BZ61:CI61,2,2)),"N/A",TTEST(Calculations!BP61:BY61,Calculations!BZ61:CI61,2,2)))</f>
        <v>N/A</v>
      </c>
      <c r="J60" s="92" t="e">
        <f t="shared" si="0"/>
        <v>#DIV/0!</v>
      </c>
      <c r="K60" s="97"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2"/>
      <c r="B61" s="90" t="str">
        <f>'Gene Table'!E61</f>
        <v>MTR</v>
      </c>
      <c r="C61" s="91" t="s">
        <v>241</v>
      </c>
      <c r="D61" s="92" t="e">
        <f>Calculations!BN62</f>
        <v>#DIV/0!</v>
      </c>
      <c r="E61" s="92" t="e">
        <f>Calculations!BO62</f>
        <v>#DIV/0!</v>
      </c>
      <c r="F61" s="93" t="e">
        <f t="shared" si="1"/>
        <v>#DIV/0!</v>
      </c>
      <c r="G61" s="93" t="e">
        <f t="shared" si="2"/>
        <v>#DIV/0!</v>
      </c>
      <c r="H61" s="92" t="e">
        <f t="shared" si="3"/>
        <v>#DIV/0!</v>
      </c>
      <c r="I61" s="96" t="str">
        <f>IF(OR(COUNT(Calculations!BP62:BY62)&lt;3,COUNT(Calculations!BZ62:CI62)&lt;3),"N/A",IF(ISERROR(TTEST(Calculations!BP62:BY62,Calculations!BZ62:CI62,2,2)),"N/A",TTEST(Calculations!BP62:BY62,Calculations!BZ62:CI62,2,2)))</f>
        <v>N/A</v>
      </c>
      <c r="J61" s="92" t="e">
        <f t="shared" si="0"/>
        <v>#DIV/0!</v>
      </c>
      <c r="K61" s="97"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2"/>
      <c r="B62" s="90" t="str">
        <f>'Gene Table'!E62</f>
        <v>SERPINE1</v>
      </c>
      <c r="C62" s="91" t="s">
        <v>245</v>
      </c>
      <c r="D62" s="92" t="e">
        <f>Calculations!BN63</f>
        <v>#DIV/0!</v>
      </c>
      <c r="E62" s="92" t="e">
        <f>Calculations!BO63</f>
        <v>#DIV/0!</v>
      </c>
      <c r="F62" s="93" t="e">
        <f t="shared" si="1"/>
        <v>#DIV/0!</v>
      </c>
      <c r="G62" s="93" t="e">
        <f t="shared" si="2"/>
        <v>#DIV/0!</v>
      </c>
      <c r="H62" s="92" t="e">
        <f t="shared" si="3"/>
        <v>#DIV/0!</v>
      </c>
      <c r="I62" s="96" t="str">
        <f>IF(OR(COUNT(Calculations!BP63:BY63)&lt;3,COUNT(Calculations!BZ63:CI63)&lt;3),"N/A",IF(ISERROR(TTEST(Calculations!BP63:BY63,Calculations!BZ63:CI63,2,2)),"N/A",TTEST(Calculations!BP63:BY63,Calculations!BZ63:CI63,2,2)))</f>
        <v>N/A</v>
      </c>
      <c r="J62" s="92" t="e">
        <f t="shared" si="0"/>
        <v>#DIV/0!</v>
      </c>
      <c r="K62" s="97"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2"/>
      <c r="B63" s="90" t="str">
        <f>'Gene Table'!E63</f>
        <v>RAD52</v>
      </c>
      <c r="C63" s="91" t="s">
        <v>249</v>
      </c>
      <c r="D63" s="92" t="e">
        <f>Calculations!BN64</f>
        <v>#DIV/0!</v>
      </c>
      <c r="E63" s="92" t="e">
        <f>Calculations!BO64</f>
        <v>#DIV/0!</v>
      </c>
      <c r="F63" s="93" t="e">
        <f t="shared" si="1"/>
        <v>#DIV/0!</v>
      </c>
      <c r="G63" s="93" t="e">
        <f t="shared" si="2"/>
        <v>#DIV/0!</v>
      </c>
      <c r="H63" s="92" t="e">
        <f t="shared" si="3"/>
        <v>#DIV/0!</v>
      </c>
      <c r="I63" s="96" t="str">
        <f>IF(OR(COUNT(Calculations!BP64:BY64)&lt;3,COUNT(Calculations!BZ64:CI64)&lt;3),"N/A",IF(ISERROR(TTEST(Calculations!BP64:BY64,Calculations!BZ64:CI64,2,2)),"N/A",TTEST(Calculations!BP64:BY64,Calculations!BZ64:CI64,2,2)))</f>
        <v>N/A</v>
      </c>
      <c r="J63" s="92" t="e">
        <f t="shared" si="0"/>
        <v>#DIV/0!</v>
      </c>
      <c r="K63" s="97"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2"/>
      <c r="B64" s="90" t="str">
        <f>'Gene Table'!E64</f>
        <v>RAD50</v>
      </c>
      <c r="C64" s="91" t="s">
        <v>253</v>
      </c>
      <c r="D64" s="92" t="e">
        <f>Calculations!BN65</f>
        <v>#DIV/0!</v>
      </c>
      <c r="E64" s="92" t="e">
        <f>Calculations!BO65</f>
        <v>#DIV/0!</v>
      </c>
      <c r="F64" s="93" t="e">
        <f t="shared" si="1"/>
        <v>#DIV/0!</v>
      </c>
      <c r="G64" s="93" t="e">
        <f t="shared" si="2"/>
        <v>#DIV/0!</v>
      </c>
      <c r="H64" s="92" t="e">
        <f t="shared" si="3"/>
        <v>#DIV/0!</v>
      </c>
      <c r="I64" s="96" t="str">
        <f>IF(OR(COUNT(Calculations!BP65:BY65)&lt;3,COUNT(Calculations!BZ65:CI65)&lt;3),"N/A",IF(ISERROR(TTEST(Calculations!BP65:BY65,Calculations!BZ65:CI65,2,2)),"N/A",TTEST(Calculations!BP65:BY65,Calculations!BZ65:CI65,2,2)))</f>
        <v>N/A</v>
      </c>
      <c r="J64" s="92" t="e">
        <f t="shared" si="0"/>
        <v>#DIV/0!</v>
      </c>
      <c r="K64" s="97"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2"/>
      <c r="B65" s="90" t="str">
        <f>'Gene Table'!E65</f>
        <v>ADH1B</v>
      </c>
      <c r="C65" s="91" t="s">
        <v>257</v>
      </c>
      <c r="D65" s="92" t="e">
        <f>Calculations!BN66</f>
        <v>#DIV/0!</v>
      </c>
      <c r="E65" s="92" t="e">
        <f>Calculations!BO66</f>
        <v>#DIV/0!</v>
      </c>
      <c r="F65" s="93" t="e">
        <f t="shared" si="1"/>
        <v>#DIV/0!</v>
      </c>
      <c r="G65" s="93" t="e">
        <f t="shared" si="2"/>
        <v>#DIV/0!</v>
      </c>
      <c r="H65" s="92" t="e">
        <f t="shared" si="3"/>
        <v>#DIV/0!</v>
      </c>
      <c r="I65" s="96" t="str">
        <f>IF(OR(COUNT(Calculations!BP66:BY66)&lt;3,COUNT(Calculations!BZ66:CI66)&lt;3),"N/A",IF(ISERROR(TTEST(Calculations!BP66:BY66,Calculations!BZ66:CI66,2,2)),"N/A",TTEST(Calculations!BP66:BY66,Calculations!BZ66:CI66,2,2)))</f>
        <v>N/A</v>
      </c>
      <c r="J65" s="92" t="e">
        <f t="shared" si="0"/>
        <v>#DIV/0!</v>
      </c>
      <c r="K65" s="97"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2"/>
      <c r="B66" s="90" t="str">
        <f>'Gene Table'!E66</f>
        <v>CYP2C9</v>
      </c>
      <c r="C66" s="91" t="s">
        <v>261</v>
      </c>
      <c r="D66" s="92" t="e">
        <f>Calculations!BN67</f>
        <v>#DIV/0!</v>
      </c>
      <c r="E66" s="92" t="e">
        <f>Calculations!BO67</f>
        <v>#DIV/0!</v>
      </c>
      <c r="F66" s="93" t="e">
        <f t="shared" si="1"/>
        <v>#DIV/0!</v>
      </c>
      <c r="G66" s="93" t="e">
        <f t="shared" si="2"/>
        <v>#DIV/0!</v>
      </c>
      <c r="H66" s="92" t="e">
        <f t="shared" si="3"/>
        <v>#DIV/0!</v>
      </c>
      <c r="I66" s="96" t="str">
        <f>IF(OR(COUNT(Calculations!BP67:BY67)&lt;3,COUNT(Calculations!BZ67:CI67)&lt;3),"N/A",IF(ISERROR(TTEST(Calculations!BP67:BY67,Calculations!BZ67:CI67,2,2)),"N/A",TTEST(Calculations!BP67:BY67,Calculations!BZ67:CI67,2,2)))</f>
        <v>N/A</v>
      </c>
      <c r="J66" s="92" t="e">
        <f t="shared" si="0"/>
        <v>#DIV/0!</v>
      </c>
      <c r="K66" s="97"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2"/>
      <c r="B67" s="90" t="str">
        <f>'Gene Table'!E67</f>
        <v>IRS1</v>
      </c>
      <c r="C67" s="91" t="s">
        <v>265</v>
      </c>
      <c r="D67" s="92" t="e">
        <f>Calculations!BN68</f>
        <v>#DIV/0!</v>
      </c>
      <c r="E67" s="92" t="e">
        <f>Calculations!BO68</f>
        <v>#DIV/0!</v>
      </c>
      <c r="F67" s="93" t="e">
        <f t="shared" si="1"/>
        <v>#DIV/0!</v>
      </c>
      <c r="G67" s="93" t="e">
        <f t="shared" si="2"/>
        <v>#DIV/0!</v>
      </c>
      <c r="H67" s="92" t="e">
        <f t="shared" si="3"/>
        <v>#DIV/0!</v>
      </c>
      <c r="I67" s="96" t="str">
        <f>IF(OR(COUNT(Calculations!BP68:BY68)&lt;3,COUNT(Calculations!BZ68:CI68)&lt;3),"N/A",IF(ISERROR(TTEST(Calculations!BP68:BY68,Calculations!BZ68:CI68,2,2)),"N/A",TTEST(Calculations!BP68:BY68,Calculations!BZ68:CI68,2,2)))</f>
        <v>N/A</v>
      </c>
      <c r="J67" s="92" t="e">
        <f aca="true" t="shared" si="4" ref="J67:J98">IF(H67&gt;1,H67,-1/H67)</f>
        <v>#DIV/0!</v>
      </c>
      <c r="K67" s="97"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2"/>
      <c r="B68" s="90" t="str">
        <f>'Gene Table'!E68</f>
        <v>SHBG</v>
      </c>
      <c r="C68" s="91" t="s">
        <v>269</v>
      </c>
      <c r="D68" s="92" t="e">
        <f>Calculations!BN69</f>
        <v>#DIV/0!</v>
      </c>
      <c r="E68" s="92" t="e">
        <f>Calculations!BO69</f>
        <v>#DIV/0!</v>
      </c>
      <c r="F68" s="93" t="e">
        <f aca="true" t="shared" si="5" ref="F68:F98">2^-D68</f>
        <v>#DIV/0!</v>
      </c>
      <c r="G68" s="93" t="e">
        <f aca="true" t="shared" si="6" ref="G68:G98">2^-E68</f>
        <v>#DIV/0!</v>
      </c>
      <c r="H68" s="92" t="e">
        <f aca="true" t="shared" si="7" ref="H68:H98">F68/G68</f>
        <v>#DIV/0!</v>
      </c>
      <c r="I68" s="96" t="str">
        <f>IF(OR(COUNT(Calculations!BP69:BY69)&lt;3,COUNT(Calculations!BZ69:CI69)&lt;3),"N/A",IF(ISERROR(TTEST(Calculations!BP69:BY69,Calculations!BZ69:CI69,2,2)),"N/A",TTEST(Calculations!BP69:BY69,Calculations!BZ69:CI69,2,2)))</f>
        <v>N/A</v>
      </c>
      <c r="J68" s="92" t="e">
        <f t="shared" si="4"/>
        <v>#DIV/0!</v>
      </c>
      <c r="K68" s="97"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2"/>
      <c r="B69" s="90" t="str">
        <f>'Gene Table'!E69</f>
        <v>SRD5A2</v>
      </c>
      <c r="C69" s="91" t="s">
        <v>273</v>
      </c>
      <c r="D69" s="92" t="e">
        <f>Calculations!BN70</f>
        <v>#DIV/0!</v>
      </c>
      <c r="E69" s="92" t="e">
        <f>Calculations!BO70</f>
        <v>#DIV/0!</v>
      </c>
      <c r="F69" s="93" t="e">
        <f t="shared" si="5"/>
        <v>#DIV/0!</v>
      </c>
      <c r="G69" s="93" t="e">
        <f t="shared" si="6"/>
        <v>#DIV/0!</v>
      </c>
      <c r="H69" s="92" t="e">
        <f t="shared" si="7"/>
        <v>#DIV/0!</v>
      </c>
      <c r="I69" s="96" t="str">
        <f>IF(OR(COUNT(Calculations!BP70:BY70)&lt;3,COUNT(Calculations!BZ70:CI70)&lt;3),"N/A",IF(ISERROR(TTEST(Calculations!BP70:BY70,Calculations!BZ70:CI70,2,2)),"N/A",TTEST(Calculations!BP70:BY70,Calculations!BZ70:CI70,2,2)))</f>
        <v>N/A</v>
      </c>
      <c r="J69" s="92" t="e">
        <f t="shared" si="4"/>
        <v>#DIV/0!</v>
      </c>
      <c r="K69" s="97"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2"/>
      <c r="B70" s="90" t="str">
        <f>'Gene Table'!E70</f>
        <v>TGFBR1</v>
      </c>
      <c r="C70" s="91" t="s">
        <v>277</v>
      </c>
      <c r="D70" s="92" t="e">
        <f>Calculations!BN71</f>
        <v>#DIV/0!</v>
      </c>
      <c r="E70" s="92" t="e">
        <f>Calculations!BO71</f>
        <v>#DIV/0!</v>
      </c>
      <c r="F70" s="93" t="e">
        <f t="shared" si="5"/>
        <v>#DIV/0!</v>
      </c>
      <c r="G70" s="93" t="e">
        <f t="shared" si="6"/>
        <v>#DIV/0!</v>
      </c>
      <c r="H70" s="92" t="e">
        <f t="shared" si="7"/>
        <v>#DIV/0!</v>
      </c>
      <c r="I70" s="96" t="str">
        <f>IF(OR(COUNT(Calculations!BP71:BY71)&lt;3,COUNT(Calculations!BZ71:CI71)&lt;3),"N/A",IF(ISERROR(TTEST(Calculations!BP71:BY71,Calculations!BZ71:CI71,2,2)),"N/A",TTEST(Calculations!BP71:BY71,Calculations!BZ71:CI71,2,2)))</f>
        <v>N/A</v>
      </c>
      <c r="J70" s="92" t="e">
        <f t="shared" si="4"/>
        <v>#DIV/0!</v>
      </c>
      <c r="K70" s="97"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2"/>
      <c r="B71" s="90" t="str">
        <f>'Gene Table'!E71</f>
        <v>XRCC4</v>
      </c>
      <c r="C71" s="91" t="s">
        <v>281</v>
      </c>
      <c r="D71" s="92" t="e">
        <f>Calculations!BN72</f>
        <v>#DIV/0!</v>
      </c>
      <c r="E71" s="92" t="e">
        <f>Calculations!BO72</f>
        <v>#DIV/0!</v>
      </c>
      <c r="F71" s="93" t="e">
        <f t="shared" si="5"/>
        <v>#DIV/0!</v>
      </c>
      <c r="G71" s="93" t="e">
        <f t="shared" si="6"/>
        <v>#DIV/0!</v>
      </c>
      <c r="H71" s="92" t="e">
        <f t="shared" si="7"/>
        <v>#DIV/0!</v>
      </c>
      <c r="I71" s="96" t="str">
        <f>IF(OR(COUNT(Calculations!BP72:BY72)&lt;3,COUNT(Calculations!BZ72:CI72)&lt;3),"N/A",IF(ISERROR(TTEST(Calculations!BP72:BY72,Calculations!BZ72:CI72,2,2)),"N/A",TTEST(Calculations!BP72:BY72,Calculations!BZ72:CI72,2,2)))</f>
        <v>N/A</v>
      </c>
      <c r="J71" s="92" t="e">
        <f t="shared" si="4"/>
        <v>#DIV/0!</v>
      </c>
      <c r="K71" s="97"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2"/>
      <c r="B72" s="90" t="str">
        <f>'Gene Table'!E72</f>
        <v>NAT1</v>
      </c>
      <c r="C72" s="91" t="s">
        <v>285</v>
      </c>
      <c r="D72" s="92" t="e">
        <f>Calculations!BN73</f>
        <v>#DIV/0!</v>
      </c>
      <c r="E72" s="92" t="e">
        <f>Calculations!BO73</f>
        <v>#DIV/0!</v>
      </c>
      <c r="F72" s="93" t="e">
        <f t="shared" si="5"/>
        <v>#DIV/0!</v>
      </c>
      <c r="G72" s="93" t="e">
        <f t="shared" si="6"/>
        <v>#DIV/0!</v>
      </c>
      <c r="H72" s="92" t="e">
        <f t="shared" si="7"/>
        <v>#DIV/0!</v>
      </c>
      <c r="I72" s="96" t="str">
        <f>IF(OR(COUNT(Calculations!BP73:BY73)&lt;3,COUNT(Calculations!BZ73:CI73)&lt;3),"N/A",IF(ISERROR(TTEST(Calculations!BP73:BY73,Calculations!BZ73:CI73,2,2)),"N/A",TTEST(Calculations!BP73:BY73,Calculations!BZ73:CI73,2,2)))</f>
        <v>N/A</v>
      </c>
      <c r="J72" s="92" t="e">
        <f t="shared" si="4"/>
        <v>#DIV/0!</v>
      </c>
      <c r="K72" s="97"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2"/>
      <c r="B73" s="90" t="str">
        <f>'Gene Table'!E73</f>
        <v>ADH1C</v>
      </c>
      <c r="C73" s="91" t="s">
        <v>289</v>
      </c>
      <c r="D73" s="92" t="e">
        <f>Calculations!BN74</f>
        <v>#DIV/0!</v>
      </c>
      <c r="E73" s="92" t="e">
        <f>Calculations!BO74</f>
        <v>#DIV/0!</v>
      </c>
      <c r="F73" s="93" t="e">
        <f t="shared" si="5"/>
        <v>#DIV/0!</v>
      </c>
      <c r="G73" s="93" t="e">
        <f t="shared" si="6"/>
        <v>#DIV/0!</v>
      </c>
      <c r="H73" s="92" t="e">
        <f t="shared" si="7"/>
        <v>#DIV/0!</v>
      </c>
      <c r="I73" s="96" t="str">
        <f>IF(OR(COUNT(Calculations!BP74:BY74)&lt;3,COUNT(Calculations!BZ74:CI74)&lt;3),"N/A",IF(ISERROR(TTEST(Calculations!BP74:BY74,Calculations!BZ74:CI74,2,2)),"N/A",TTEST(Calculations!BP74:BY74,Calculations!BZ74:CI74,2,2)))</f>
        <v>N/A</v>
      </c>
      <c r="J73" s="92" t="e">
        <f t="shared" si="4"/>
        <v>#DIV/0!</v>
      </c>
      <c r="K73" s="97"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2"/>
      <c r="B74" s="90" t="str">
        <f>'Gene Table'!E74</f>
        <v>CYP11A1</v>
      </c>
      <c r="C74" s="91" t="s">
        <v>293</v>
      </c>
      <c r="D74" s="92" t="e">
        <f>Calculations!BN75</f>
        <v>#DIV/0!</v>
      </c>
      <c r="E74" s="92" t="e">
        <f>Calculations!BO75</f>
        <v>#DIV/0!</v>
      </c>
      <c r="F74" s="93" t="e">
        <f t="shared" si="5"/>
        <v>#DIV/0!</v>
      </c>
      <c r="G74" s="93" t="e">
        <f t="shared" si="6"/>
        <v>#DIV/0!</v>
      </c>
      <c r="H74" s="92" t="e">
        <f t="shared" si="7"/>
        <v>#DIV/0!</v>
      </c>
      <c r="I74" s="96" t="str">
        <f>IF(OR(COUNT(Calculations!BP75:BY75)&lt;3,COUNT(Calculations!BZ75:CI75)&lt;3),"N/A",IF(ISERROR(TTEST(Calculations!BP75:BY75,Calculations!BZ75:CI75,2,2)),"N/A",TTEST(Calculations!BP75:BY75,Calculations!BZ75:CI75,2,2)))</f>
        <v>N/A</v>
      </c>
      <c r="J74" s="92" t="e">
        <f t="shared" si="4"/>
        <v>#DIV/0!</v>
      </c>
      <c r="K74" s="97"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2"/>
      <c r="B75" s="90" t="str">
        <f>'Gene Table'!E75</f>
        <v>EPHX1</v>
      </c>
      <c r="C75" s="91" t="s">
        <v>297</v>
      </c>
      <c r="D75" s="92" t="e">
        <f>Calculations!BN76</f>
        <v>#DIV/0!</v>
      </c>
      <c r="E75" s="92" t="e">
        <f>Calculations!BO76</f>
        <v>#DIV/0!</v>
      </c>
      <c r="F75" s="93" t="e">
        <f t="shared" si="5"/>
        <v>#DIV/0!</v>
      </c>
      <c r="G75" s="93" t="e">
        <f t="shared" si="6"/>
        <v>#DIV/0!</v>
      </c>
      <c r="H75" s="92" t="e">
        <f t="shared" si="7"/>
        <v>#DIV/0!</v>
      </c>
      <c r="I75" s="96" t="str">
        <f>IF(OR(COUNT(Calculations!BP76:BY76)&lt;3,COUNT(Calculations!BZ76:CI76)&lt;3),"N/A",IF(ISERROR(TTEST(Calculations!BP76:BY76,Calculations!BZ76:CI76,2,2)),"N/A",TTEST(Calculations!BP76:BY76,Calculations!BZ76:CI76,2,2)))</f>
        <v>N/A</v>
      </c>
      <c r="J75" s="92" t="e">
        <f t="shared" si="4"/>
        <v>#DIV/0!</v>
      </c>
      <c r="K75" s="97"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2"/>
      <c r="B76" s="90" t="str">
        <f>'Gene Table'!E76</f>
        <v>APEX1</v>
      </c>
      <c r="C76" s="91" t="s">
        <v>301</v>
      </c>
      <c r="D76" s="92" t="e">
        <f>Calculations!BN77</f>
        <v>#DIV/0!</v>
      </c>
      <c r="E76" s="92" t="e">
        <f>Calculations!BO77</f>
        <v>#DIV/0!</v>
      </c>
      <c r="F76" s="93" t="e">
        <f t="shared" si="5"/>
        <v>#DIV/0!</v>
      </c>
      <c r="G76" s="93" t="e">
        <f t="shared" si="6"/>
        <v>#DIV/0!</v>
      </c>
      <c r="H76" s="92" t="e">
        <f t="shared" si="7"/>
        <v>#DIV/0!</v>
      </c>
      <c r="I76" s="96" t="str">
        <f>IF(OR(COUNT(Calculations!BP77:BY77)&lt;3,COUNT(Calculations!BZ77:CI77)&lt;3),"N/A",IF(ISERROR(TTEST(Calculations!BP77:BY77,Calculations!BZ77:CI77,2,2)),"N/A",TTEST(Calculations!BP77:BY77,Calculations!BZ77:CI77,2,2)))</f>
        <v>N/A</v>
      </c>
      <c r="J76" s="92" t="e">
        <f t="shared" si="4"/>
        <v>#DIV/0!</v>
      </c>
      <c r="K76" s="97"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2"/>
      <c r="B77" s="90" t="str">
        <f>'Gene Table'!E77</f>
        <v>IGFBP1</v>
      </c>
      <c r="C77" s="91" t="s">
        <v>305</v>
      </c>
      <c r="D77" s="92" t="e">
        <f>Calculations!BN78</f>
        <v>#DIV/0!</v>
      </c>
      <c r="E77" s="92" t="e">
        <f>Calculations!BO78</f>
        <v>#DIV/0!</v>
      </c>
      <c r="F77" s="93" t="e">
        <f t="shared" si="5"/>
        <v>#DIV/0!</v>
      </c>
      <c r="G77" s="93" t="e">
        <f t="shared" si="6"/>
        <v>#DIV/0!</v>
      </c>
      <c r="H77" s="92" t="e">
        <f t="shared" si="7"/>
        <v>#DIV/0!</v>
      </c>
      <c r="I77" s="96" t="str">
        <f>IF(OR(COUNT(Calculations!BP78:BY78)&lt;3,COUNT(Calculations!BZ78:CI78)&lt;3),"N/A",IF(ISERROR(TTEST(Calculations!BP78:BY78,Calculations!BZ78:CI78,2,2)),"N/A",TTEST(Calculations!BP78:BY78,Calculations!BZ78:CI78,2,2)))</f>
        <v>N/A</v>
      </c>
      <c r="J77" s="92" t="e">
        <f t="shared" si="4"/>
        <v>#DIV/0!</v>
      </c>
      <c r="K77" s="97"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2"/>
      <c r="B78" s="90" t="str">
        <f>'Gene Table'!E78</f>
        <v>IL1B</v>
      </c>
      <c r="C78" s="91" t="s">
        <v>309</v>
      </c>
      <c r="D78" s="92" t="e">
        <f>Calculations!BN79</f>
        <v>#DIV/0!</v>
      </c>
      <c r="E78" s="92" t="e">
        <f>Calculations!BO79</f>
        <v>#DIV/0!</v>
      </c>
      <c r="F78" s="93" t="e">
        <f t="shared" si="5"/>
        <v>#DIV/0!</v>
      </c>
      <c r="G78" s="93" t="e">
        <f t="shared" si="6"/>
        <v>#DIV/0!</v>
      </c>
      <c r="H78" s="92" t="e">
        <f t="shared" si="7"/>
        <v>#DIV/0!</v>
      </c>
      <c r="I78" s="96" t="str">
        <f>IF(OR(COUNT(Calculations!BP79:BY79)&lt;3,COUNT(Calculations!BZ79:CI79)&lt;3),"N/A",IF(ISERROR(TTEST(Calculations!BP79:BY79,Calculations!BZ79:CI79,2,2)),"N/A",TTEST(Calculations!BP79:BY79,Calculations!BZ79:CI79,2,2)))</f>
        <v>N/A</v>
      </c>
      <c r="J78" s="92" t="e">
        <f t="shared" si="4"/>
        <v>#DIV/0!</v>
      </c>
      <c r="K78" s="97"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2"/>
      <c r="B79" s="90" t="str">
        <f>'Gene Table'!E79</f>
        <v>ITGB3</v>
      </c>
      <c r="C79" s="91" t="s">
        <v>313</v>
      </c>
      <c r="D79" s="92" t="e">
        <f>Calculations!BN80</f>
        <v>#DIV/0!</v>
      </c>
      <c r="E79" s="92" t="e">
        <f>Calculations!BO80</f>
        <v>#DIV/0!</v>
      </c>
      <c r="F79" s="93" t="e">
        <f t="shared" si="5"/>
        <v>#DIV/0!</v>
      </c>
      <c r="G79" s="93" t="e">
        <f t="shared" si="6"/>
        <v>#DIV/0!</v>
      </c>
      <c r="H79" s="92" t="e">
        <f t="shared" si="7"/>
        <v>#DIV/0!</v>
      </c>
      <c r="I79" s="96" t="str">
        <f>IF(OR(COUNT(Calculations!BP80:BY80)&lt;3,COUNT(Calculations!BZ80:CI80)&lt;3),"N/A",IF(ISERROR(TTEST(Calculations!BP80:BY80,Calculations!BZ80:CI80,2,2)),"N/A",TTEST(Calculations!BP80:BY80,Calculations!BZ80:CI80,2,2)))</f>
        <v>N/A</v>
      </c>
      <c r="J79" s="92" t="e">
        <f t="shared" si="4"/>
        <v>#DIV/0!</v>
      </c>
      <c r="K79" s="97"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2"/>
      <c r="B80" s="90" t="str">
        <f>'Gene Table'!E80</f>
        <v>MLH1</v>
      </c>
      <c r="C80" s="91" t="s">
        <v>317</v>
      </c>
      <c r="D80" s="92" t="e">
        <f>Calculations!BN81</f>
        <v>#DIV/0!</v>
      </c>
      <c r="E80" s="92" t="e">
        <f>Calculations!BO81</f>
        <v>#DIV/0!</v>
      </c>
      <c r="F80" s="93" t="e">
        <f t="shared" si="5"/>
        <v>#DIV/0!</v>
      </c>
      <c r="G80" s="93" t="e">
        <f t="shared" si="6"/>
        <v>#DIV/0!</v>
      </c>
      <c r="H80" s="92" t="e">
        <f t="shared" si="7"/>
        <v>#DIV/0!</v>
      </c>
      <c r="I80" s="96" t="str">
        <f>IF(OR(COUNT(Calculations!BP81:BY81)&lt;3,COUNT(Calculations!BZ81:CI81)&lt;3),"N/A",IF(ISERROR(TTEST(Calculations!BP81:BY81,Calculations!BZ81:CI81,2,2)),"N/A",TTEST(Calculations!BP81:BY81,Calculations!BZ81:CI81,2,2)))</f>
        <v>N/A</v>
      </c>
      <c r="J80" s="92" t="e">
        <f t="shared" si="4"/>
        <v>#DIV/0!</v>
      </c>
      <c r="K80" s="97"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2"/>
      <c r="B81" s="90" t="str">
        <f>'Gene Table'!E81</f>
        <v>OGG1</v>
      </c>
      <c r="C81" s="91" t="s">
        <v>321</v>
      </c>
      <c r="D81" s="92" t="e">
        <f>Calculations!BN82</f>
        <v>#DIV/0!</v>
      </c>
      <c r="E81" s="92" t="e">
        <f>Calculations!BO82</f>
        <v>#DIV/0!</v>
      </c>
      <c r="F81" s="93" t="e">
        <f t="shared" si="5"/>
        <v>#DIV/0!</v>
      </c>
      <c r="G81" s="93" t="e">
        <f t="shared" si="6"/>
        <v>#DIV/0!</v>
      </c>
      <c r="H81" s="92" t="e">
        <f t="shared" si="7"/>
        <v>#DIV/0!</v>
      </c>
      <c r="I81" s="96" t="str">
        <f>IF(OR(COUNT(Calculations!BP82:BY82)&lt;3,COUNT(Calculations!BZ82:CI82)&lt;3),"N/A",IF(ISERROR(TTEST(Calculations!BP82:BY82,Calculations!BZ82:CI82,2,2)),"N/A",TTEST(Calculations!BP82:BY82,Calculations!BZ82:CI82,2,2)))</f>
        <v>N/A</v>
      </c>
      <c r="J81" s="92" t="e">
        <f t="shared" si="4"/>
        <v>#DIV/0!</v>
      </c>
      <c r="K81" s="97"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2"/>
      <c r="B82" s="90" t="str">
        <f>'Gene Table'!E82</f>
        <v>PHB</v>
      </c>
      <c r="C82" s="91" t="s">
        <v>325</v>
      </c>
      <c r="D82" s="92" t="e">
        <f>Calculations!BN83</f>
        <v>#DIV/0!</v>
      </c>
      <c r="E82" s="92" t="e">
        <f>Calculations!BO83</f>
        <v>#DIV/0!</v>
      </c>
      <c r="F82" s="93" t="e">
        <f t="shared" si="5"/>
        <v>#DIV/0!</v>
      </c>
      <c r="G82" s="93" t="e">
        <f t="shared" si="6"/>
        <v>#DIV/0!</v>
      </c>
      <c r="H82" s="92" t="e">
        <f t="shared" si="7"/>
        <v>#DIV/0!</v>
      </c>
      <c r="I82" s="96" t="str">
        <f>IF(OR(COUNT(Calculations!BP83:BY83)&lt;3,COUNT(Calculations!BZ83:CI83)&lt;3),"N/A",IF(ISERROR(TTEST(Calculations!BP83:BY83,Calculations!BZ83:CI83,2,2)),"N/A",TTEST(Calculations!BP83:BY83,Calculations!BZ83:CI83,2,2)))</f>
        <v>N/A</v>
      </c>
      <c r="J82" s="92" t="e">
        <f t="shared" si="4"/>
        <v>#DIV/0!</v>
      </c>
      <c r="K82" s="97"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2"/>
      <c r="B83" s="90" t="str">
        <f>'Gene Table'!E83</f>
        <v>ZNF350</v>
      </c>
      <c r="C83" s="91" t="s">
        <v>329</v>
      </c>
      <c r="D83" s="92" t="e">
        <f>Calculations!BN84</f>
        <v>#DIV/0!</v>
      </c>
      <c r="E83" s="92" t="e">
        <f>Calculations!BO84</f>
        <v>#DIV/0!</v>
      </c>
      <c r="F83" s="93" t="e">
        <f t="shared" si="5"/>
        <v>#DIV/0!</v>
      </c>
      <c r="G83" s="93" t="e">
        <f t="shared" si="6"/>
        <v>#DIV/0!</v>
      </c>
      <c r="H83" s="92" t="e">
        <f t="shared" si="7"/>
        <v>#DIV/0!</v>
      </c>
      <c r="I83" s="96" t="str">
        <f>IF(OR(COUNT(Calculations!BP84:BY84)&lt;3,COUNT(Calculations!BZ84:CI84)&lt;3),"N/A",IF(ISERROR(TTEST(Calculations!BP84:BY84,Calculations!BZ84:CI84,2,2)),"N/A",TTEST(Calculations!BP84:BY84,Calculations!BZ84:CI84,2,2)))</f>
        <v>N/A</v>
      </c>
      <c r="J83" s="92" t="e">
        <f t="shared" si="4"/>
        <v>#DIV/0!</v>
      </c>
      <c r="K83" s="97"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2"/>
      <c r="B84" s="90" t="str">
        <f>'Gene Table'!E84</f>
        <v>SIPA1</v>
      </c>
      <c r="C84" s="91" t="s">
        <v>333</v>
      </c>
      <c r="D84" s="92" t="e">
        <f>Calculations!BN85</f>
        <v>#DIV/0!</v>
      </c>
      <c r="E84" s="92" t="e">
        <f>Calculations!BO85</f>
        <v>#DIV/0!</v>
      </c>
      <c r="F84" s="93" t="e">
        <f t="shared" si="5"/>
        <v>#DIV/0!</v>
      </c>
      <c r="G84" s="93" t="e">
        <f t="shared" si="6"/>
        <v>#DIV/0!</v>
      </c>
      <c r="H84" s="92" t="e">
        <f t="shared" si="7"/>
        <v>#DIV/0!</v>
      </c>
      <c r="I84" s="96" t="str">
        <f>IF(OR(COUNT(Calculations!BP85:BY85)&lt;3,COUNT(Calculations!BZ85:CI85)&lt;3),"N/A",IF(ISERROR(TTEST(Calculations!BP85:BY85,Calculations!BZ85:CI85,2,2)),"N/A",TTEST(Calculations!BP85:BY85,Calculations!BZ85:CI85,2,2)))</f>
        <v>N/A</v>
      </c>
      <c r="J84" s="92" t="e">
        <f t="shared" si="4"/>
        <v>#DIV/0!</v>
      </c>
      <c r="K84" s="97"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2"/>
      <c r="B85" s="90" t="str">
        <f>'Gene Table'!E85</f>
        <v>NR1I2</v>
      </c>
      <c r="C85" s="91" t="s">
        <v>337</v>
      </c>
      <c r="D85" s="92" t="e">
        <f>Calculations!BN86</f>
        <v>#DIV/0!</v>
      </c>
      <c r="E85" s="92" t="e">
        <f>Calculations!BO86</f>
        <v>#DIV/0!</v>
      </c>
      <c r="F85" s="93" t="e">
        <f t="shared" si="5"/>
        <v>#DIV/0!</v>
      </c>
      <c r="G85" s="93" t="e">
        <f t="shared" si="6"/>
        <v>#DIV/0!</v>
      </c>
      <c r="H85" s="92" t="e">
        <f t="shared" si="7"/>
        <v>#DIV/0!</v>
      </c>
      <c r="I85" s="96" t="str">
        <f>IF(OR(COUNT(Calculations!BP86:BY86)&lt;3,COUNT(Calculations!BZ86:CI86)&lt;3),"N/A",IF(ISERROR(TTEST(Calculations!BP86:BY86,Calculations!BZ86:CI86,2,2)),"N/A",TTEST(Calculations!BP86:BY86,Calculations!BZ86:CI86,2,2)))</f>
        <v>N/A</v>
      </c>
      <c r="J85" s="92" t="e">
        <f t="shared" si="4"/>
        <v>#DIV/0!</v>
      </c>
      <c r="K85" s="97"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2"/>
      <c r="B86" s="90" t="str">
        <f>'Gene Table'!E86</f>
        <v>CDK4</v>
      </c>
      <c r="C86" s="91" t="s">
        <v>341</v>
      </c>
      <c r="D86" s="92" t="e">
        <f>Calculations!BN87</f>
        <v>#DIV/0!</v>
      </c>
      <c r="E86" s="92" t="e">
        <f>Calculations!BO87</f>
        <v>#DIV/0!</v>
      </c>
      <c r="F86" s="93" t="e">
        <f t="shared" si="5"/>
        <v>#DIV/0!</v>
      </c>
      <c r="G86" s="93" t="e">
        <f t="shared" si="6"/>
        <v>#DIV/0!</v>
      </c>
      <c r="H86" s="92" t="e">
        <f t="shared" si="7"/>
        <v>#DIV/0!</v>
      </c>
      <c r="I86" s="96" t="str">
        <f>IF(OR(COUNT(Calculations!BP87:BY87)&lt;3,COUNT(Calculations!BZ87:CI87)&lt;3),"N/A",IF(ISERROR(TTEST(Calculations!BP87:BY87,Calculations!BZ87:CI87,2,2)),"N/A",TTEST(Calculations!BP87:BY87,Calculations!BZ87:CI87,2,2)))</f>
        <v>N/A</v>
      </c>
      <c r="J86" s="92" t="e">
        <f t="shared" si="4"/>
        <v>#DIV/0!</v>
      </c>
      <c r="K86" s="97"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2"/>
      <c r="B87" s="90" t="str">
        <f>'Gene Table'!E87</f>
        <v>HGDC</v>
      </c>
      <c r="C87" s="91" t="s">
        <v>345</v>
      </c>
      <c r="D87" s="92" t="e">
        <f>Calculations!BN88</f>
        <v>#DIV/0!</v>
      </c>
      <c r="E87" s="92" t="e">
        <f>Calculations!BO88</f>
        <v>#DIV/0!</v>
      </c>
      <c r="F87" s="93" t="e">
        <f t="shared" si="5"/>
        <v>#DIV/0!</v>
      </c>
      <c r="G87" s="93" t="e">
        <f t="shared" si="6"/>
        <v>#DIV/0!</v>
      </c>
      <c r="H87" s="92" t="e">
        <f t="shared" si="7"/>
        <v>#DIV/0!</v>
      </c>
      <c r="I87" s="96" t="str">
        <f>IF(OR(COUNT(Calculations!BP88:BY88)&lt;3,COUNT(Calculations!BZ88:CI88)&lt;3),"N/A",IF(ISERROR(TTEST(Calculations!BP88:BY88,Calculations!BZ88:CI88,2,2)),"N/A",TTEST(Calculations!BP88:BY88,Calculations!BZ88:CI88,2,2)))</f>
        <v>N/A</v>
      </c>
      <c r="J87" s="92" t="e">
        <f t="shared" si="4"/>
        <v>#DIV/0!</v>
      </c>
      <c r="K87" s="97"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2"/>
      <c r="B88" s="90" t="str">
        <f>'Gene Table'!E88</f>
        <v>HGDC</v>
      </c>
      <c r="C88" s="91" t="s">
        <v>347</v>
      </c>
      <c r="D88" s="92" t="e">
        <f>Calculations!BN89</f>
        <v>#DIV/0!</v>
      </c>
      <c r="E88" s="92" t="e">
        <f>Calculations!BO89</f>
        <v>#DIV/0!</v>
      </c>
      <c r="F88" s="93" t="e">
        <f t="shared" si="5"/>
        <v>#DIV/0!</v>
      </c>
      <c r="G88" s="93" t="e">
        <f t="shared" si="6"/>
        <v>#DIV/0!</v>
      </c>
      <c r="H88" s="92" t="e">
        <f t="shared" si="7"/>
        <v>#DIV/0!</v>
      </c>
      <c r="I88" s="96" t="str">
        <f>IF(OR(COUNT(Calculations!BP89:BY89)&lt;3,COUNT(Calculations!BZ89:CI89)&lt;3),"N/A",IF(ISERROR(TTEST(Calculations!BP89:BY89,Calculations!BZ89:CI89,2,2)),"N/A",TTEST(Calculations!BP89:BY89,Calculations!BZ89:CI89,2,2)))</f>
        <v>N/A</v>
      </c>
      <c r="J88" s="92" t="e">
        <f t="shared" si="4"/>
        <v>#DIV/0!</v>
      </c>
      <c r="K88" s="97"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2"/>
      <c r="B89" s="90" t="str">
        <f>'Gene Table'!E89</f>
        <v>GAPDH</v>
      </c>
      <c r="C89" s="91" t="s">
        <v>348</v>
      </c>
      <c r="D89" s="92" t="e">
        <f>Calculations!BN90</f>
        <v>#DIV/0!</v>
      </c>
      <c r="E89" s="92" t="e">
        <f>Calculations!BO90</f>
        <v>#DIV/0!</v>
      </c>
      <c r="F89" s="93" t="e">
        <f t="shared" si="5"/>
        <v>#DIV/0!</v>
      </c>
      <c r="G89" s="93" t="e">
        <f t="shared" si="6"/>
        <v>#DIV/0!</v>
      </c>
      <c r="H89" s="92" t="e">
        <f t="shared" si="7"/>
        <v>#DIV/0!</v>
      </c>
      <c r="I89" s="96" t="str">
        <f>IF(OR(COUNT(Calculations!BP90:BY90)&lt;3,COUNT(Calculations!BZ90:CI90)&lt;3),"N/A",IF(ISERROR(TTEST(Calculations!BP90:BY90,Calculations!BZ90:CI90,2,2)),"N/A",TTEST(Calculations!BP90:BY90,Calculations!BZ90:CI90,2,2)))</f>
        <v>N/A</v>
      </c>
      <c r="J89" s="92" t="e">
        <f t="shared" si="4"/>
        <v>#DIV/0!</v>
      </c>
      <c r="K89" s="97"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2"/>
      <c r="B90" s="90" t="str">
        <f>'Gene Table'!E90</f>
        <v>ACTB</v>
      </c>
      <c r="C90" s="91" t="s">
        <v>352</v>
      </c>
      <c r="D90" s="92" t="e">
        <f>Calculations!BN91</f>
        <v>#DIV/0!</v>
      </c>
      <c r="E90" s="92" t="e">
        <f>Calculations!BO91</f>
        <v>#DIV/0!</v>
      </c>
      <c r="F90" s="93" t="e">
        <f t="shared" si="5"/>
        <v>#DIV/0!</v>
      </c>
      <c r="G90" s="93" t="e">
        <f t="shared" si="6"/>
        <v>#DIV/0!</v>
      </c>
      <c r="H90" s="92" t="e">
        <f t="shared" si="7"/>
        <v>#DIV/0!</v>
      </c>
      <c r="I90" s="96" t="str">
        <f>IF(OR(COUNT(Calculations!BP91:BY91)&lt;3,COUNT(Calculations!BZ91:CI91)&lt;3),"N/A",IF(ISERROR(TTEST(Calculations!BP91:BY91,Calculations!BZ91:CI91,2,2)),"N/A",TTEST(Calculations!BP91:BY91,Calculations!BZ91:CI91,2,2)))</f>
        <v>N/A</v>
      </c>
      <c r="J90" s="92" t="e">
        <f t="shared" si="4"/>
        <v>#DIV/0!</v>
      </c>
      <c r="K90" s="97"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2"/>
      <c r="B91" s="90" t="str">
        <f>'Gene Table'!E91</f>
        <v>B2M</v>
      </c>
      <c r="C91" s="91" t="s">
        <v>356</v>
      </c>
      <c r="D91" s="92" t="e">
        <f>Calculations!BN92</f>
        <v>#DIV/0!</v>
      </c>
      <c r="E91" s="92" t="e">
        <f>Calculations!BO92</f>
        <v>#DIV/0!</v>
      </c>
      <c r="F91" s="93" t="e">
        <f t="shared" si="5"/>
        <v>#DIV/0!</v>
      </c>
      <c r="G91" s="93" t="e">
        <f t="shared" si="6"/>
        <v>#DIV/0!</v>
      </c>
      <c r="H91" s="92" t="e">
        <f t="shared" si="7"/>
        <v>#DIV/0!</v>
      </c>
      <c r="I91" s="96" t="str">
        <f>IF(OR(COUNT(Calculations!BP92:BY92)&lt;3,COUNT(Calculations!BZ92:CI92)&lt;3),"N/A",IF(ISERROR(TTEST(Calculations!BP92:BY92,Calculations!BZ92:CI92,2,2)),"N/A",TTEST(Calculations!BP92:BY92,Calculations!BZ92:CI92,2,2)))</f>
        <v>N/A</v>
      </c>
      <c r="J91" s="92" t="e">
        <f t="shared" si="4"/>
        <v>#DIV/0!</v>
      </c>
      <c r="K91" s="97"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2"/>
      <c r="B92" s="90" t="str">
        <f>'Gene Table'!E92</f>
        <v>RPL13A</v>
      </c>
      <c r="C92" s="91" t="s">
        <v>360</v>
      </c>
      <c r="D92" s="92" t="e">
        <f>Calculations!BN93</f>
        <v>#DIV/0!</v>
      </c>
      <c r="E92" s="92" t="e">
        <f>Calculations!BO93</f>
        <v>#DIV/0!</v>
      </c>
      <c r="F92" s="93" t="e">
        <f t="shared" si="5"/>
        <v>#DIV/0!</v>
      </c>
      <c r="G92" s="93" t="e">
        <f t="shared" si="6"/>
        <v>#DIV/0!</v>
      </c>
      <c r="H92" s="92" t="e">
        <f t="shared" si="7"/>
        <v>#DIV/0!</v>
      </c>
      <c r="I92" s="96" t="str">
        <f>IF(OR(COUNT(Calculations!BP93:BY93)&lt;3,COUNT(Calculations!BZ93:CI93)&lt;3),"N/A",IF(ISERROR(TTEST(Calculations!BP93:BY93,Calculations!BZ93:CI93,2,2)),"N/A",TTEST(Calculations!BP93:BY93,Calculations!BZ93:CI93,2,2)))</f>
        <v>N/A</v>
      </c>
      <c r="J92" s="92" t="e">
        <f t="shared" si="4"/>
        <v>#DIV/0!</v>
      </c>
      <c r="K92" s="97"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2"/>
      <c r="B93" s="90" t="str">
        <f>'Gene Table'!E93</f>
        <v>HPRT1</v>
      </c>
      <c r="C93" s="91" t="s">
        <v>364</v>
      </c>
      <c r="D93" s="92" t="e">
        <f>Calculations!BN94</f>
        <v>#DIV/0!</v>
      </c>
      <c r="E93" s="92" t="e">
        <f>Calculations!BO94</f>
        <v>#DIV/0!</v>
      </c>
      <c r="F93" s="93" t="e">
        <f t="shared" si="5"/>
        <v>#DIV/0!</v>
      </c>
      <c r="G93" s="93" t="e">
        <f t="shared" si="6"/>
        <v>#DIV/0!</v>
      </c>
      <c r="H93" s="92" t="e">
        <f t="shared" si="7"/>
        <v>#DIV/0!</v>
      </c>
      <c r="I93" s="96" t="str">
        <f>IF(OR(COUNT(Calculations!BP94:BY94)&lt;3,COUNT(Calculations!BZ94:CI94)&lt;3),"N/A",IF(ISERROR(TTEST(Calculations!BP94:BY94,Calculations!BZ94:CI94,2,2)),"N/A",TTEST(Calculations!BP94:BY94,Calculations!BZ94:CI94,2,2)))</f>
        <v>N/A</v>
      </c>
      <c r="J93" s="92" t="e">
        <f t="shared" si="4"/>
        <v>#DIV/0!</v>
      </c>
      <c r="K93" s="97"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72"/>
      <c r="B94" s="90" t="str">
        <f>'Gene Table'!E94</f>
        <v>RN18S1</v>
      </c>
      <c r="C94" s="91" t="s">
        <v>368</v>
      </c>
      <c r="D94" s="92" t="e">
        <f>Calculations!BN95</f>
        <v>#DIV/0!</v>
      </c>
      <c r="E94" s="92" t="e">
        <f>Calculations!BO95</f>
        <v>#DIV/0!</v>
      </c>
      <c r="F94" s="93" t="e">
        <f t="shared" si="5"/>
        <v>#DIV/0!</v>
      </c>
      <c r="G94" s="93" t="e">
        <f t="shared" si="6"/>
        <v>#DIV/0!</v>
      </c>
      <c r="H94" s="92" t="e">
        <f t="shared" si="7"/>
        <v>#DIV/0!</v>
      </c>
      <c r="I94" s="96" t="str">
        <f>IF(OR(COUNT(Calculations!BP95:BY95)&lt;3,COUNT(Calculations!BZ95:CI95)&lt;3),"N/A",IF(ISERROR(TTEST(Calculations!BP95:BY95,Calculations!BZ95:CI95,2,2)),"N/A",TTEST(Calculations!BP95:BY95,Calculations!BZ95:CI95,2,2)))</f>
        <v>N/A</v>
      </c>
      <c r="J94" s="92" t="e">
        <f t="shared" si="4"/>
        <v>#DIV/0!</v>
      </c>
      <c r="K94" s="97"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3" customHeight="1">
      <c r="A95" s="72"/>
      <c r="B95" s="90" t="str">
        <f>'Gene Table'!E95</f>
        <v>RT</v>
      </c>
      <c r="C95" s="91" t="s">
        <v>372</v>
      </c>
      <c r="D95" s="92" t="e">
        <f>Calculations!BN96</f>
        <v>#DIV/0!</v>
      </c>
      <c r="E95" s="92" t="e">
        <f>Calculations!BO96</f>
        <v>#DIV/0!</v>
      </c>
      <c r="F95" s="93" t="e">
        <f t="shared" si="5"/>
        <v>#DIV/0!</v>
      </c>
      <c r="G95" s="93" t="e">
        <f t="shared" si="6"/>
        <v>#DIV/0!</v>
      </c>
      <c r="H95" s="92" t="e">
        <f t="shared" si="7"/>
        <v>#DIV/0!</v>
      </c>
      <c r="I95" s="96" t="str">
        <f>IF(OR(COUNT(Calculations!BP96:BY96)&lt;3,COUNT(Calculations!BZ96:CI96)&lt;3),"N/A",IF(ISERROR(TTEST(Calculations!BP96:BY96,Calculations!BZ96:CI96,2,2)),"N/A",TTEST(Calculations!BP96:BY96,Calculations!BZ96:CI96,2,2)))</f>
        <v>N/A</v>
      </c>
      <c r="J95" s="92" t="e">
        <f t="shared" si="4"/>
        <v>#DIV/0!</v>
      </c>
      <c r="K95" s="97"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3" customHeight="1">
      <c r="A96" s="72"/>
      <c r="B96" s="90" t="str">
        <f>'Gene Table'!E96</f>
        <v>RT</v>
      </c>
      <c r="C96" s="91" t="s">
        <v>374</v>
      </c>
      <c r="D96" s="92" t="e">
        <f>Calculations!BN97</f>
        <v>#DIV/0!</v>
      </c>
      <c r="E96" s="92" t="e">
        <f>Calculations!BO97</f>
        <v>#DIV/0!</v>
      </c>
      <c r="F96" s="93" t="e">
        <f t="shared" si="5"/>
        <v>#DIV/0!</v>
      </c>
      <c r="G96" s="93" t="e">
        <f t="shared" si="6"/>
        <v>#DIV/0!</v>
      </c>
      <c r="H96" s="92" t="e">
        <f t="shared" si="7"/>
        <v>#DIV/0!</v>
      </c>
      <c r="I96" s="96" t="str">
        <f>IF(OR(COUNT(Calculations!BP97:BY97)&lt;3,COUNT(Calculations!BZ97:CI97)&lt;3),"N/A",IF(ISERROR(TTEST(Calculations!BP97:BY97,Calculations!BZ97:CI97,2,2)),"N/A",TTEST(Calculations!BP97:BY97,Calculations!BZ97:CI97,2,2)))</f>
        <v>N/A</v>
      </c>
      <c r="J96" s="92" t="e">
        <f t="shared" si="4"/>
        <v>#DIV/0!</v>
      </c>
      <c r="K96" s="97"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3" customHeight="1">
      <c r="A97" s="72"/>
      <c r="B97" s="90" t="str">
        <f>'Gene Table'!E97</f>
        <v>PCR</v>
      </c>
      <c r="C97" s="91" t="s">
        <v>375</v>
      </c>
      <c r="D97" s="92" t="e">
        <f>Calculations!BN98</f>
        <v>#DIV/0!</v>
      </c>
      <c r="E97" s="92" t="e">
        <f>Calculations!BO98</f>
        <v>#DIV/0!</v>
      </c>
      <c r="F97" s="93" t="e">
        <f t="shared" si="5"/>
        <v>#DIV/0!</v>
      </c>
      <c r="G97" s="93" t="e">
        <f t="shared" si="6"/>
        <v>#DIV/0!</v>
      </c>
      <c r="H97" s="92" t="e">
        <f t="shared" si="7"/>
        <v>#DIV/0!</v>
      </c>
      <c r="I97" s="96" t="str">
        <f>IF(OR(COUNT(Calculations!BP98:BY98)&lt;3,COUNT(Calculations!BZ98:CI98)&lt;3),"N/A",IF(ISERROR(TTEST(Calculations!BP98:BY98,Calculations!BZ98:CI98,2,2)),"N/A",TTEST(Calculations!BP98:BY98,Calculations!BZ98:CI98,2,2)))</f>
        <v>N/A</v>
      </c>
      <c r="J97" s="92" t="e">
        <f t="shared" si="4"/>
        <v>#DIV/0!</v>
      </c>
      <c r="K97" s="97"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3" customHeight="1">
      <c r="A98" s="72"/>
      <c r="B98" s="90" t="str">
        <f>'Gene Table'!E98</f>
        <v>PCR</v>
      </c>
      <c r="C98" s="91" t="s">
        <v>377</v>
      </c>
      <c r="D98" s="92" t="e">
        <f>Calculations!BN99</f>
        <v>#DIV/0!</v>
      </c>
      <c r="E98" s="92" t="e">
        <f>Calculations!BO99</f>
        <v>#DIV/0!</v>
      </c>
      <c r="F98" s="93" t="e">
        <f t="shared" si="5"/>
        <v>#DIV/0!</v>
      </c>
      <c r="G98" s="93" t="e">
        <f t="shared" si="6"/>
        <v>#DIV/0!</v>
      </c>
      <c r="H98" s="92" t="e">
        <f t="shared" si="7"/>
        <v>#DIV/0!</v>
      </c>
      <c r="I98" s="96" t="str">
        <f>IF(OR(COUNT(Calculations!BP99:BY99)&lt;3,COUNT(Calculations!BZ99:CI99)&lt;3),"N/A",IF(ISERROR(TTEST(Calculations!BP99:BY99,Calculations!BZ99:CI99,2,2)),"N/A",TTEST(Calculations!BP99:BY99,Calculations!BZ99:CI99,2,2)))</f>
        <v>N/A</v>
      </c>
      <c r="J98" s="92" t="e">
        <f t="shared" si="4"/>
        <v>#DIV/0!</v>
      </c>
      <c r="K98" s="97"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69" t="s">
        <v>378</v>
      </c>
      <c r="B99" s="90" t="str">
        <f>'Gene Table'!E99</f>
        <v>CCNE1</v>
      </c>
      <c r="C99" s="91" t="s">
        <v>9</v>
      </c>
      <c r="D99" s="92" t="e">
        <f>Calculations!BN100</f>
        <v>#DIV/0!</v>
      </c>
      <c r="E99" s="92" t="e">
        <f>Calculations!BO100</f>
        <v>#DIV/0!</v>
      </c>
      <c r="F99" s="93" t="e">
        <f aca="true" t="shared" si="8" ref="F99:F154">2^-D99</f>
        <v>#DIV/0!</v>
      </c>
      <c r="G99" s="93" t="e">
        <f aca="true" t="shared" si="9" ref="G99:G154">2^-E99</f>
        <v>#DIV/0!</v>
      </c>
      <c r="H99" s="92" t="e">
        <f aca="true" t="shared" si="10" ref="H99:H154">F99/G99</f>
        <v>#DIV/0!</v>
      </c>
      <c r="I99" s="96" t="str">
        <f>IF(OR(COUNT(Calculations!BP100:BY100)&lt;3,COUNT(Calculations!BZ100:CI100)&lt;3),"N/A",IF(ISERROR(TTEST(Calculations!BP100:BY100,Calculations!BZ100:CI100,2,2)),"N/A",TTEST(Calculations!BP100:BY100,Calculations!BZ100:CI100,2,2)))</f>
        <v>N/A</v>
      </c>
      <c r="J99" s="92" t="e">
        <f aca="true" t="shared" si="11" ref="J99:J154">IF(H99&gt;1,H99,-1/H99)</f>
        <v>#DIV/0!</v>
      </c>
      <c r="K99" s="97"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72"/>
      <c r="B100" s="90" t="str">
        <f>'Gene Table'!E100</f>
        <v>CCND2</v>
      </c>
      <c r="C100" s="91" t="s">
        <v>13</v>
      </c>
      <c r="D100" s="92" t="e">
        <f>Calculations!BN101</f>
        <v>#DIV/0!</v>
      </c>
      <c r="E100" s="92" t="e">
        <f>Calculations!BO101</f>
        <v>#DIV/0!</v>
      </c>
      <c r="F100" s="93" t="e">
        <f t="shared" si="8"/>
        <v>#DIV/0!</v>
      </c>
      <c r="G100" s="93" t="e">
        <f t="shared" si="9"/>
        <v>#DIV/0!</v>
      </c>
      <c r="H100" s="92" t="e">
        <f t="shared" si="10"/>
        <v>#DIV/0!</v>
      </c>
      <c r="I100" s="96" t="str">
        <f>IF(OR(COUNT(Calculations!BP101:BY101)&lt;3,COUNT(Calculations!BZ101:CI101)&lt;3),"N/A",IF(ISERROR(TTEST(Calculations!BP101:BY101,Calculations!BZ101:CI101,2,2)),"N/A",TTEST(Calculations!BP101:BY101,Calculations!BZ101:CI101,2,2)))</f>
        <v>N/A</v>
      </c>
      <c r="J100" s="92" t="e">
        <f t="shared" si="11"/>
        <v>#DIV/0!</v>
      </c>
      <c r="K100" s="97"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72"/>
      <c r="B101" s="90" t="str">
        <f>'Gene Table'!E101</f>
        <v>XRCC5</v>
      </c>
      <c r="C101" s="91" t="s">
        <v>17</v>
      </c>
      <c r="D101" s="92" t="e">
        <f>Calculations!BN102</f>
        <v>#DIV/0!</v>
      </c>
      <c r="E101" s="92" t="e">
        <f>Calculations!BO102</f>
        <v>#DIV/0!</v>
      </c>
      <c r="F101" s="93" t="e">
        <f t="shared" si="8"/>
        <v>#DIV/0!</v>
      </c>
      <c r="G101" s="93" t="e">
        <f t="shared" si="9"/>
        <v>#DIV/0!</v>
      </c>
      <c r="H101" s="92" t="e">
        <f t="shared" si="10"/>
        <v>#DIV/0!</v>
      </c>
      <c r="I101" s="96" t="str">
        <f>IF(OR(COUNT(Calculations!BP102:BY102)&lt;3,COUNT(Calculations!BZ102:CI102)&lt;3),"N/A",IF(ISERROR(TTEST(Calculations!BP102:BY102,Calculations!BZ102:CI102,2,2)),"N/A",TTEST(Calculations!BP102:BY102,Calculations!BZ102:CI102,2,2)))</f>
        <v>N/A</v>
      </c>
      <c r="J101" s="92" t="e">
        <f t="shared" si="11"/>
        <v>#DIV/0!</v>
      </c>
      <c r="K101" s="97"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72"/>
      <c r="B102" s="90" t="str">
        <f>'Gene Table'!E102</f>
        <v>TXNRD1</v>
      </c>
      <c r="C102" s="91" t="s">
        <v>21</v>
      </c>
      <c r="D102" s="92" t="e">
        <f>Calculations!BN103</f>
        <v>#DIV/0!</v>
      </c>
      <c r="E102" s="92" t="e">
        <f>Calculations!BO103</f>
        <v>#DIV/0!</v>
      </c>
      <c r="F102" s="93" t="e">
        <f t="shared" si="8"/>
        <v>#DIV/0!</v>
      </c>
      <c r="G102" s="93" t="e">
        <f t="shared" si="9"/>
        <v>#DIV/0!</v>
      </c>
      <c r="H102" s="92" t="e">
        <f t="shared" si="10"/>
        <v>#DIV/0!</v>
      </c>
      <c r="I102" s="96" t="str">
        <f>IF(OR(COUNT(Calculations!BP103:BY103)&lt;3,COUNT(Calculations!BZ103:CI103)&lt;3),"N/A",IF(ISERROR(TTEST(Calculations!BP103:BY103,Calculations!BZ103:CI103,2,2)),"N/A",TTEST(Calculations!BP103:BY103,Calculations!BZ103:CI103,2,2)))</f>
        <v>N/A</v>
      </c>
      <c r="J102" s="92" t="e">
        <f t="shared" si="11"/>
        <v>#DIV/0!</v>
      </c>
      <c r="K102" s="97"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72"/>
      <c r="B103" s="90" t="str">
        <f>'Gene Table'!E103</f>
        <v>TXN</v>
      </c>
      <c r="C103" s="91" t="s">
        <v>25</v>
      </c>
      <c r="D103" s="92" t="e">
        <f>Calculations!BN104</f>
        <v>#DIV/0!</v>
      </c>
      <c r="E103" s="92" t="e">
        <f>Calculations!BO104</f>
        <v>#DIV/0!</v>
      </c>
      <c r="F103" s="93" t="e">
        <f t="shared" si="8"/>
        <v>#DIV/0!</v>
      </c>
      <c r="G103" s="93" t="e">
        <f t="shared" si="9"/>
        <v>#DIV/0!</v>
      </c>
      <c r="H103" s="92" t="e">
        <f t="shared" si="10"/>
        <v>#DIV/0!</v>
      </c>
      <c r="I103" s="96" t="str">
        <f>IF(OR(COUNT(Calculations!BP104:BY104)&lt;3,COUNT(Calculations!BZ104:CI104)&lt;3),"N/A",IF(ISERROR(TTEST(Calculations!BP104:BY104,Calculations!BZ104:CI104,2,2)),"N/A",TTEST(Calculations!BP104:BY104,Calculations!BZ104:CI104,2,2)))</f>
        <v>N/A</v>
      </c>
      <c r="J103" s="92" t="e">
        <f t="shared" si="11"/>
        <v>#DIV/0!</v>
      </c>
      <c r="K103" s="97"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72"/>
      <c r="B104" s="90" t="str">
        <f>'Gene Table'!E104</f>
        <v>SOD1</v>
      </c>
      <c r="C104" s="91" t="s">
        <v>29</v>
      </c>
      <c r="D104" s="92" t="e">
        <f>Calculations!BN105</f>
        <v>#DIV/0!</v>
      </c>
      <c r="E104" s="92" t="e">
        <f>Calculations!BO105</f>
        <v>#DIV/0!</v>
      </c>
      <c r="F104" s="93" t="e">
        <f t="shared" si="8"/>
        <v>#DIV/0!</v>
      </c>
      <c r="G104" s="93" t="e">
        <f t="shared" si="9"/>
        <v>#DIV/0!</v>
      </c>
      <c r="H104" s="92" t="e">
        <f t="shared" si="10"/>
        <v>#DIV/0!</v>
      </c>
      <c r="I104" s="96" t="str">
        <f>IF(OR(COUNT(Calculations!BP105:BY105)&lt;3,COUNT(Calculations!BZ105:CI105)&lt;3),"N/A",IF(ISERROR(TTEST(Calculations!BP105:BY105,Calculations!BZ105:CI105,2,2)),"N/A",TTEST(Calculations!BP105:BY105,Calculations!BZ105:CI105,2,2)))</f>
        <v>N/A</v>
      </c>
      <c r="J104" s="92" t="e">
        <f t="shared" si="11"/>
        <v>#DIV/0!</v>
      </c>
      <c r="K104" s="97"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72"/>
      <c r="B105" s="90" t="str">
        <f>'Gene Table'!E105</f>
        <v>CXCL12</v>
      </c>
      <c r="C105" s="91" t="s">
        <v>33</v>
      </c>
      <c r="D105" s="92" t="e">
        <f>Calculations!BN106</f>
        <v>#DIV/0!</v>
      </c>
      <c r="E105" s="92" t="e">
        <f>Calculations!BO106</f>
        <v>#DIV/0!</v>
      </c>
      <c r="F105" s="93" t="e">
        <f t="shared" si="8"/>
        <v>#DIV/0!</v>
      </c>
      <c r="G105" s="93" t="e">
        <f t="shared" si="9"/>
        <v>#DIV/0!</v>
      </c>
      <c r="H105" s="92" t="e">
        <f t="shared" si="10"/>
        <v>#DIV/0!</v>
      </c>
      <c r="I105" s="96" t="str">
        <f>IF(OR(COUNT(Calculations!BP106:BY106)&lt;3,COUNT(Calculations!BZ106:CI106)&lt;3),"N/A",IF(ISERROR(TTEST(Calculations!BP106:BY106,Calculations!BZ106:CI106,2,2)),"N/A",TTEST(Calculations!BP106:BY106,Calculations!BZ106:CI106,2,2)))</f>
        <v>N/A</v>
      </c>
      <c r="J105" s="92" t="e">
        <f t="shared" si="11"/>
        <v>#DIV/0!</v>
      </c>
      <c r="K105" s="97"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72"/>
      <c r="B106" s="90" t="str">
        <f>'Gene Table'!E106</f>
        <v>RAD51C</v>
      </c>
      <c r="C106" s="91" t="s">
        <v>37</v>
      </c>
      <c r="D106" s="92" t="e">
        <f>Calculations!BN107</f>
        <v>#DIV/0!</v>
      </c>
      <c r="E106" s="92" t="e">
        <f>Calculations!BO107</f>
        <v>#DIV/0!</v>
      </c>
      <c r="F106" s="93" t="e">
        <f t="shared" si="8"/>
        <v>#DIV/0!</v>
      </c>
      <c r="G106" s="93" t="e">
        <f t="shared" si="9"/>
        <v>#DIV/0!</v>
      </c>
      <c r="H106" s="92" t="e">
        <f t="shared" si="10"/>
        <v>#DIV/0!</v>
      </c>
      <c r="I106" s="96" t="str">
        <f>IF(OR(COUNT(Calculations!BP107:BY107)&lt;3,COUNT(Calculations!BZ107:CI107)&lt;3),"N/A",IF(ISERROR(TTEST(Calculations!BP107:BY107,Calculations!BZ107:CI107,2,2)),"N/A",TTEST(Calculations!BP107:BY107,Calculations!BZ107:CI107,2,2)))</f>
        <v>N/A</v>
      </c>
      <c r="J106" s="92" t="e">
        <f t="shared" si="11"/>
        <v>#DIV/0!</v>
      </c>
      <c r="K106" s="97"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72"/>
      <c r="B107" s="90" t="str">
        <f>'Gene Table'!E107</f>
        <v>BACH1</v>
      </c>
      <c r="C107" s="91" t="s">
        <v>41</v>
      </c>
      <c r="D107" s="92" t="e">
        <f>Calculations!BN108</f>
        <v>#DIV/0!</v>
      </c>
      <c r="E107" s="92" t="e">
        <f>Calculations!BO108</f>
        <v>#DIV/0!</v>
      </c>
      <c r="F107" s="93" t="e">
        <f t="shared" si="8"/>
        <v>#DIV/0!</v>
      </c>
      <c r="G107" s="93" t="e">
        <f t="shared" si="9"/>
        <v>#DIV/0!</v>
      </c>
      <c r="H107" s="92" t="e">
        <f t="shared" si="10"/>
        <v>#DIV/0!</v>
      </c>
      <c r="I107" s="96" t="str">
        <f>IF(OR(COUNT(Calculations!BP108:BY108)&lt;3,COUNT(Calculations!BZ108:CI108)&lt;3),"N/A",IF(ISERROR(TTEST(Calculations!BP108:BY108,Calculations!BZ108:CI108,2,2)),"N/A",TTEST(Calculations!BP108:BY108,Calculations!BZ108:CI108,2,2)))</f>
        <v>N/A</v>
      </c>
      <c r="J107" s="92" t="e">
        <f t="shared" si="11"/>
        <v>#DIV/0!</v>
      </c>
      <c r="K107" s="97"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72"/>
      <c r="B108" s="90" t="str">
        <f>'Gene Table'!E108</f>
        <v>PPARG</v>
      </c>
      <c r="C108" s="91" t="s">
        <v>45</v>
      </c>
      <c r="D108" s="92" t="e">
        <f>Calculations!BN109</f>
        <v>#DIV/0!</v>
      </c>
      <c r="E108" s="92" t="e">
        <f>Calculations!BO109</f>
        <v>#DIV/0!</v>
      </c>
      <c r="F108" s="93" t="e">
        <f t="shared" si="8"/>
        <v>#DIV/0!</v>
      </c>
      <c r="G108" s="93" t="e">
        <f t="shared" si="9"/>
        <v>#DIV/0!</v>
      </c>
      <c r="H108" s="92" t="e">
        <f t="shared" si="10"/>
        <v>#DIV/0!</v>
      </c>
      <c r="I108" s="96" t="str">
        <f>IF(OR(COUNT(Calculations!BP109:BY109)&lt;3,COUNT(Calculations!BZ109:CI109)&lt;3),"N/A",IF(ISERROR(TTEST(Calculations!BP109:BY109,Calculations!BZ109:CI109,2,2)),"N/A",TTEST(Calculations!BP109:BY109,Calculations!BZ109:CI109,2,2)))</f>
        <v>N/A</v>
      </c>
      <c r="J108" s="92" t="e">
        <f t="shared" si="11"/>
        <v>#DIV/0!</v>
      </c>
      <c r="K108" s="97"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72"/>
      <c r="B109" s="90" t="str">
        <f>'Gene Table'!E109</f>
        <v>ATR</v>
      </c>
      <c r="C109" s="91" t="s">
        <v>49</v>
      </c>
      <c r="D109" s="92" t="e">
        <f>Calculations!BN110</f>
        <v>#DIV/0!</v>
      </c>
      <c r="E109" s="92" t="e">
        <f>Calculations!BO110</f>
        <v>#DIV/0!</v>
      </c>
      <c r="F109" s="93" t="e">
        <f t="shared" si="8"/>
        <v>#DIV/0!</v>
      </c>
      <c r="G109" s="93" t="e">
        <f t="shared" si="9"/>
        <v>#DIV/0!</v>
      </c>
      <c r="H109" s="92" t="e">
        <f t="shared" si="10"/>
        <v>#DIV/0!</v>
      </c>
      <c r="I109" s="96" t="str">
        <f>IF(OR(COUNT(Calculations!BP110:BY110)&lt;3,COUNT(Calculations!BZ110:CI110)&lt;3),"N/A",IF(ISERROR(TTEST(Calculations!BP110:BY110,Calculations!BZ110:CI110,2,2)),"N/A",TTEST(Calculations!BP110:BY110,Calculations!BZ110:CI110,2,2)))</f>
        <v>N/A</v>
      </c>
      <c r="J109" s="92" t="e">
        <f t="shared" si="11"/>
        <v>#DIV/0!</v>
      </c>
      <c r="K109" s="97"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72"/>
      <c r="B110" s="90" t="str">
        <f>'Gene Table'!E110</f>
        <v>MRE11A</v>
      </c>
      <c r="C110" s="91" t="s">
        <v>53</v>
      </c>
      <c r="D110" s="92" t="e">
        <f>Calculations!BN111</f>
        <v>#DIV/0!</v>
      </c>
      <c r="E110" s="92" t="e">
        <f>Calculations!BO111</f>
        <v>#DIV/0!</v>
      </c>
      <c r="F110" s="93" t="e">
        <f t="shared" si="8"/>
        <v>#DIV/0!</v>
      </c>
      <c r="G110" s="93" t="e">
        <f t="shared" si="9"/>
        <v>#DIV/0!</v>
      </c>
      <c r="H110" s="92" t="e">
        <f t="shared" si="10"/>
        <v>#DIV/0!</v>
      </c>
      <c r="I110" s="96" t="str">
        <f>IF(OR(COUNT(Calculations!BP111:BY111)&lt;3,COUNT(Calculations!BZ111:CI111)&lt;3),"N/A",IF(ISERROR(TTEST(Calculations!BP111:BY111,Calculations!BZ111:CI111,2,2)),"N/A",TTEST(Calculations!BP111:BY111,Calculations!BZ111:CI111,2,2)))</f>
        <v>N/A</v>
      </c>
      <c r="J110" s="92" t="e">
        <f t="shared" si="11"/>
        <v>#DIV/0!</v>
      </c>
      <c r="K110" s="97"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72"/>
      <c r="B111" s="90" t="str">
        <f>'Gene Table'!E111</f>
        <v>MMP3</v>
      </c>
      <c r="C111" s="91" t="s">
        <v>57</v>
      </c>
      <c r="D111" s="92" t="e">
        <f>Calculations!BN112</f>
        <v>#DIV/0!</v>
      </c>
      <c r="E111" s="92" t="e">
        <f>Calculations!BO112</f>
        <v>#DIV/0!</v>
      </c>
      <c r="F111" s="93" t="e">
        <f t="shared" si="8"/>
        <v>#DIV/0!</v>
      </c>
      <c r="G111" s="93" t="e">
        <f t="shared" si="9"/>
        <v>#DIV/0!</v>
      </c>
      <c r="H111" s="92" t="e">
        <f t="shared" si="10"/>
        <v>#DIV/0!</v>
      </c>
      <c r="I111" s="96" t="str">
        <f>IF(OR(COUNT(Calculations!BP112:BY112)&lt;3,COUNT(Calculations!BZ112:CI112)&lt;3),"N/A",IF(ISERROR(TTEST(Calculations!BP112:BY112,Calculations!BZ112:CI112,2,2)),"N/A",TTEST(Calculations!BP112:BY112,Calculations!BZ112:CI112,2,2)))</f>
        <v>N/A</v>
      </c>
      <c r="J111" s="92" t="e">
        <f t="shared" si="11"/>
        <v>#DIV/0!</v>
      </c>
      <c r="K111" s="97"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72"/>
      <c r="B112" s="90" t="str">
        <f>'Gene Table'!E112</f>
        <v>MMP1</v>
      </c>
      <c r="C112" s="91" t="s">
        <v>61</v>
      </c>
      <c r="D112" s="92" t="e">
        <f>Calculations!BN113</f>
        <v>#DIV/0!</v>
      </c>
      <c r="E112" s="92" t="e">
        <f>Calculations!BO113</f>
        <v>#DIV/0!</v>
      </c>
      <c r="F112" s="93" t="e">
        <f t="shared" si="8"/>
        <v>#DIV/0!</v>
      </c>
      <c r="G112" s="93" t="e">
        <f t="shared" si="9"/>
        <v>#DIV/0!</v>
      </c>
      <c r="H112" s="92" t="e">
        <f t="shared" si="10"/>
        <v>#DIV/0!</v>
      </c>
      <c r="I112" s="96" t="str">
        <f>IF(OR(COUNT(Calculations!BP113:BY113)&lt;3,COUNT(Calculations!BZ113:CI113)&lt;3),"N/A",IF(ISERROR(TTEST(Calculations!BP113:BY113,Calculations!BZ113:CI113,2,2)),"N/A",TTEST(Calculations!BP113:BY113,Calculations!BZ113:CI113,2,2)))</f>
        <v>N/A</v>
      </c>
      <c r="J112" s="92" t="e">
        <f t="shared" si="11"/>
        <v>#DIV/0!</v>
      </c>
      <c r="K112" s="97"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72"/>
      <c r="B113" s="90" t="str">
        <f>'Gene Table'!E113</f>
        <v>LEP</v>
      </c>
      <c r="C113" s="91" t="s">
        <v>65</v>
      </c>
      <c r="D113" s="92" t="e">
        <f>Calculations!BN114</f>
        <v>#DIV/0!</v>
      </c>
      <c r="E113" s="92" t="e">
        <f>Calculations!BO114</f>
        <v>#DIV/0!</v>
      </c>
      <c r="F113" s="93" t="e">
        <f t="shared" si="8"/>
        <v>#DIV/0!</v>
      </c>
      <c r="G113" s="93" t="e">
        <f t="shared" si="9"/>
        <v>#DIV/0!</v>
      </c>
      <c r="H113" s="92" t="e">
        <f t="shared" si="10"/>
        <v>#DIV/0!</v>
      </c>
      <c r="I113" s="96" t="str">
        <f>IF(OR(COUNT(Calculations!BP114:BY114)&lt;3,COUNT(Calculations!BZ114:CI114)&lt;3),"N/A",IF(ISERROR(TTEST(Calculations!BP114:BY114,Calculations!BZ114:CI114,2,2)),"N/A",TTEST(Calculations!BP114:BY114,Calculations!BZ114:CI114,2,2)))</f>
        <v>N/A</v>
      </c>
      <c r="J113" s="92" t="e">
        <f t="shared" si="11"/>
        <v>#DIV/0!</v>
      </c>
      <c r="K113" s="97"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72"/>
      <c r="B114" s="90" t="str">
        <f>'Gene Table'!E114</f>
        <v>FASLG</v>
      </c>
      <c r="C114" s="91" t="s">
        <v>69</v>
      </c>
      <c r="D114" s="92" t="e">
        <f>Calculations!BN115</f>
        <v>#DIV/0!</v>
      </c>
      <c r="E114" s="92" t="e">
        <f>Calculations!BO115</f>
        <v>#DIV/0!</v>
      </c>
      <c r="F114" s="93" t="e">
        <f t="shared" si="8"/>
        <v>#DIV/0!</v>
      </c>
      <c r="G114" s="93" t="e">
        <f t="shared" si="9"/>
        <v>#DIV/0!</v>
      </c>
      <c r="H114" s="92" t="e">
        <f t="shared" si="10"/>
        <v>#DIV/0!</v>
      </c>
      <c r="I114" s="96" t="str">
        <f>IF(OR(COUNT(Calculations!BP115:BY115)&lt;3,COUNT(Calculations!BZ115:CI115)&lt;3),"N/A",IF(ISERROR(TTEST(Calculations!BP115:BY115,Calculations!BZ115:CI115,2,2)),"N/A",TTEST(Calculations!BP115:BY115,Calculations!BZ115:CI115,2,2)))</f>
        <v>N/A</v>
      </c>
      <c r="J114" s="92" t="e">
        <f t="shared" si="11"/>
        <v>#DIV/0!</v>
      </c>
      <c r="K114" s="97"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72"/>
      <c r="B115" s="90" t="str">
        <f>'Gene Table'!E115</f>
        <v>IGF1R</v>
      </c>
      <c r="C115" s="91" t="s">
        <v>73</v>
      </c>
      <c r="D115" s="92" t="e">
        <f>Calculations!BN116</f>
        <v>#DIV/0!</v>
      </c>
      <c r="E115" s="92" t="e">
        <f>Calculations!BO116</f>
        <v>#DIV/0!</v>
      </c>
      <c r="F115" s="93" t="e">
        <f t="shared" si="8"/>
        <v>#DIV/0!</v>
      </c>
      <c r="G115" s="93" t="e">
        <f t="shared" si="9"/>
        <v>#DIV/0!</v>
      </c>
      <c r="H115" s="92" t="e">
        <f t="shared" si="10"/>
        <v>#DIV/0!</v>
      </c>
      <c r="I115" s="96" t="str">
        <f>IF(OR(COUNT(Calculations!BP116:BY116)&lt;3,COUNT(Calculations!BZ116:CI116)&lt;3),"N/A",IF(ISERROR(TTEST(Calculations!BP116:BY116,Calculations!BZ116:CI116,2,2)),"N/A",TTEST(Calculations!BP116:BY116,Calculations!BZ116:CI116,2,2)))</f>
        <v>N/A</v>
      </c>
      <c r="J115" s="92" t="e">
        <f t="shared" si="11"/>
        <v>#DIV/0!</v>
      </c>
      <c r="K115" s="97"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72"/>
      <c r="B116" s="90" t="str">
        <f>'Gene Table'!E116</f>
        <v>GH1</v>
      </c>
      <c r="C116" s="91" t="s">
        <v>77</v>
      </c>
      <c r="D116" s="92" t="e">
        <f>Calculations!BN117</f>
        <v>#DIV/0!</v>
      </c>
      <c r="E116" s="92" t="e">
        <f>Calculations!BO117</f>
        <v>#DIV/0!</v>
      </c>
      <c r="F116" s="93" t="e">
        <f t="shared" si="8"/>
        <v>#DIV/0!</v>
      </c>
      <c r="G116" s="93" t="e">
        <f t="shared" si="9"/>
        <v>#DIV/0!</v>
      </c>
      <c r="H116" s="92" t="e">
        <f t="shared" si="10"/>
        <v>#DIV/0!</v>
      </c>
      <c r="I116" s="96" t="str">
        <f>IF(OR(COUNT(Calculations!BP117:BY117)&lt;3,COUNT(Calculations!BZ117:CI117)&lt;3),"N/A",IF(ISERROR(TTEST(Calculations!BP117:BY117,Calculations!BZ117:CI117,2,2)),"N/A",TTEST(Calculations!BP117:BY117,Calculations!BZ117:CI117,2,2)))</f>
        <v>N/A</v>
      </c>
      <c r="J116" s="92" t="e">
        <f t="shared" si="11"/>
        <v>#DIV/0!</v>
      </c>
      <c r="K116" s="97"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72"/>
      <c r="B117" s="90" t="str">
        <f>'Gene Table'!E117</f>
        <v>TXN2</v>
      </c>
      <c r="C117" s="91" t="s">
        <v>81</v>
      </c>
      <c r="D117" s="92" t="e">
        <f>Calculations!BN118</f>
        <v>#DIV/0!</v>
      </c>
      <c r="E117" s="92" t="e">
        <f>Calculations!BO118</f>
        <v>#DIV/0!</v>
      </c>
      <c r="F117" s="93" t="e">
        <f t="shared" si="8"/>
        <v>#DIV/0!</v>
      </c>
      <c r="G117" s="93" t="e">
        <f t="shared" si="9"/>
        <v>#DIV/0!</v>
      </c>
      <c r="H117" s="92" t="e">
        <f t="shared" si="10"/>
        <v>#DIV/0!</v>
      </c>
      <c r="I117" s="96" t="str">
        <f>IF(OR(COUNT(Calculations!BP118:BY118)&lt;3,COUNT(Calculations!BZ118:CI118)&lt;3),"N/A",IF(ISERROR(TTEST(Calculations!BP118:BY118,Calculations!BZ118:CI118,2,2)),"N/A",TTEST(Calculations!BP118:BY118,Calculations!BZ118:CI118,2,2)))</f>
        <v>N/A</v>
      </c>
      <c r="J117" s="92" t="e">
        <f t="shared" si="11"/>
        <v>#DIV/0!</v>
      </c>
      <c r="K117" s="97"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72"/>
      <c r="B118" s="90" t="str">
        <f>'Gene Table'!E118</f>
        <v>XRCC6</v>
      </c>
      <c r="C118" s="91" t="s">
        <v>85</v>
      </c>
      <c r="D118" s="92" t="e">
        <f>Calculations!BN119</f>
        <v>#DIV/0!</v>
      </c>
      <c r="E118" s="92" t="e">
        <f>Calculations!BO119</f>
        <v>#DIV/0!</v>
      </c>
      <c r="F118" s="93" t="e">
        <f t="shared" si="8"/>
        <v>#DIV/0!</v>
      </c>
      <c r="G118" s="93" t="e">
        <f t="shared" si="9"/>
        <v>#DIV/0!</v>
      </c>
      <c r="H118" s="92" t="e">
        <f t="shared" si="10"/>
        <v>#DIV/0!</v>
      </c>
      <c r="I118" s="96" t="str">
        <f>IF(OR(COUNT(Calculations!BP119:BY119)&lt;3,COUNT(Calculations!BZ119:CI119)&lt;3),"N/A",IF(ISERROR(TTEST(Calculations!BP119:BY119,Calculations!BZ119:CI119,2,2)),"N/A",TTEST(Calculations!BP119:BY119,Calculations!BZ119:CI119,2,2)))</f>
        <v>N/A</v>
      </c>
      <c r="J118" s="92" t="e">
        <f t="shared" si="11"/>
        <v>#DIV/0!</v>
      </c>
      <c r="K118" s="97"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72"/>
      <c r="B119" s="90" t="str">
        <f>'Gene Table'!E119</f>
        <v>ERCC6</v>
      </c>
      <c r="C119" s="91" t="s">
        <v>89</v>
      </c>
      <c r="D119" s="92" t="e">
        <f>Calculations!BN120</f>
        <v>#DIV/0!</v>
      </c>
      <c r="E119" s="92" t="e">
        <f>Calculations!BO120</f>
        <v>#DIV/0!</v>
      </c>
      <c r="F119" s="93" t="e">
        <f t="shared" si="8"/>
        <v>#DIV/0!</v>
      </c>
      <c r="G119" s="93" t="e">
        <f t="shared" si="9"/>
        <v>#DIV/0!</v>
      </c>
      <c r="H119" s="92" t="e">
        <f t="shared" si="10"/>
        <v>#DIV/0!</v>
      </c>
      <c r="I119" s="96" t="str">
        <f>IF(OR(COUNT(Calculations!BP120:BY120)&lt;3,COUNT(Calculations!BZ120:CI120)&lt;3),"N/A",IF(ISERROR(TTEST(Calculations!BP120:BY120,Calculations!BZ120:CI120,2,2)),"N/A",TTEST(Calculations!BP120:BY120,Calculations!BZ120:CI120,2,2)))</f>
        <v>N/A</v>
      </c>
      <c r="J119" s="92" t="e">
        <f t="shared" si="11"/>
        <v>#DIV/0!</v>
      </c>
      <c r="K119" s="97"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72"/>
      <c r="B120" s="90" t="str">
        <f>'Gene Table'!E120</f>
        <v>EP300</v>
      </c>
      <c r="C120" s="91" t="s">
        <v>93</v>
      </c>
      <c r="D120" s="92" t="e">
        <f>Calculations!BN121</f>
        <v>#DIV/0!</v>
      </c>
      <c r="E120" s="92" t="e">
        <f>Calculations!BO121</f>
        <v>#DIV/0!</v>
      </c>
      <c r="F120" s="93" t="e">
        <f t="shared" si="8"/>
        <v>#DIV/0!</v>
      </c>
      <c r="G120" s="93" t="e">
        <f t="shared" si="9"/>
        <v>#DIV/0!</v>
      </c>
      <c r="H120" s="92" t="e">
        <f t="shared" si="10"/>
        <v>#DIV/0!</v>
      </c>
      <c r="I120" s="96" t="str">
        <f>IF(OR(COUNT(Calculations!BP121:BY121)&lt;3,COUNT(Calculations!BZ121:CI121)&lt;3),"N/A",IF(ISERROR(TTEST(Calculations!BP121:BY121,Calculations!BZ121:CI121,2,2)),"N/A",TTEST(Calculations!BP121:BY121,Calculations!BZ121:CI121,2,2)))</f>
        <v>N/A</v>
      </c>
      <c r="J120" s="92" t="e">
        <f t="shared" si="11"/>
        <v>#DIV/0!</v>
      </c>
      <c r="K120" s="97"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72"/>
      <c r="B121" s="90" t="str">
        <f>'Gene Table'!E121</f>
        <v>CYP2B6</v>
      </c>
      <c r="C121" s="91" t="s">
        <v>97</v>
      </c>
      <c r="D121" s="92" t="e">
        <f>Calculations!BN122</f>
        <v>#DIV/0!</v>
      </c>
      <c r="E121" s="92" t="e">
        <f>Calculations!BO122</f>
        <v>#DIV/0!</v>
      </c>
      <c r="F121" s="93" t="e">
        <f t="shared" si="8"/>
        <v>#DIV/0!</v>
      </c>
      <c r="G121" s="93" t="e">
        <f t="shared" si="9"/>
        <v>#DIV/0!</v>
      </c>
      <c r="H121" s="92" t="e">
        <f t="shared" si="10"/>
        <v>#DIV/0!</v>
      </c>
      <c r="I121" s="96" t="str">
        <f>IF(OR(COUNT(Calculations!BP122:BY122)&lt;3,COUNT(Calculations!BZ122:CI122)&lt;3),"N/A",IF(ISERROR(TTEST(Calculations!BP122:BY122,Calculations!BZ122:CI122,2,2)),"N/A",TTEST(Calculations!BP122:BY122,Calculations!BZ122:CI122,2,2)))</f>
        <v>N/A</v>
      </c>
      <c r="J121" s="92" t="e">
        <f t="shared" si="11"/>
        <v>#DIV/0!</v>
      </c>
      <c r="K121" s="97"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72"/>
      <c r="B122" s="90" t="str">
        <f>'Gene Table'!E122</f>
        <v>PARP1</v>
      </c>
      <c r="C122" s="91" t="s">
        <v>101</v>
      </c>
      <c r="D122" s="92" t="e">
        <f>Calculations!BN123</f>
        <v>#DIV/0!</v>
      </c>
      <c r="E122" s="92" t="e">
        <f>Calculations!BO123</f>
        <v>#DIV/0!</v>
      </c>
      <c r="F122" s="93" t="e">
        <f t="shared" si="8"/>
        <v>#DIV/0!</v>
      </c>
      <c r="G122" s="93" t="e">
        <f t="shared" si="9"/>
        <v>#DIV/0!</v>
      </c>
      <c r="H122" s="92" t="e">
        <f t="shared" si="10"/>
        <v>#DIV/0!</v>
      </c>
      <c r="I122" s="96" t="str">
        <f>IF(OR(COUNT(Calculations!BP123:BY123)&lt;3,COUNT(Calculations!BZ123:CI123)&lt;3),"N/A",IF(ISERROR(TTEST(Calculations!BP123:BY123,Calculations!BZ123:CI123,2,2)),"N/A",TTEST(Calculations!BP123:BY123,Calculations!BZ123:CI123,2,2)))</f>
        <v>N/A</v>
      </c>
      <c r="J122" s="92" t="e">
        <f t="shared" si="11"/>
        <v>#DIV/0!</v>
      </c>
      <c r="K122" s="97"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72"/>
      <c r="B123" s="90" t="str">
        <f>'Gene Table'!E123</f>
        <v>TXNRD2</v>
      </c>
      <c r="C123" s="91" t="s">
        <v>105</v>
      </c>
      <c r="D123" s="92" t="e">
        <f>Calculations!BN124</f>
        <v>#DIV/0!</v>
      </c>
      <c r="E123" s="92" t="e">
        <f>Calculations!BO124</f>
        <v>#DIV/0!</v>
      </c>
      <c r="F123" s="93" t="e">
        <f t="shared" si="8"/>
        <v>#DIV/0!</v>
      </c>
      <c r="G123" s="93" t="e">
        <f t="shared" si="9"/>
        <v>#DIV/0!</v>
      </c>
      <c r="H123" s="92" t="e">
        <f t="shared" si="10"/>
        <v>#DIV/0!</v>
      </c>
      <c r="I123" s="96" t="str">
        <f>IF(OR(COUNT(Calculations!BP124:BY124)&lt;3,COUNT(Calculations!BZ124:CI124)&lt;3),"N/A",IF(ISERROR(TTEST(Calculations!BP124:BY124,Calculations!BZ124:CI124,2,2)),"N/A",TTEST(Calculations!BP124:BY124,Calculations!BZ124:CI124,2,2)))</f>
        <v>N/A</v>
      </c>
      <c r="J123" s="92" t="e">
        <f t="shared" si="11"/>
        <v>#DIV/0!</v>
      </c>
      <c r="K123" s="97"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72"/>
      <c r="B124" s="90" t="str">
        <f>'Gene Table'!E124</f>
        <v>CDKN2D</v>
      </c>
      <c r="C124" s="91" t="s">
        <v>109</v>
      </c>
      <c r="D124" s="92" t="e">
        <f>Calculations!BN125</f>
        <v>#DIV/0!</v>
      </c>
      <c r="E124" s="92" t="e">
        <f>Calculations!BO125</f>
        <v>#DIV/0!</v>
      </c>
      <c r="F124" s="93" t="e">
        <f t="shared" si="8"/>
        <v>#DIV/0!</v>
      </c>
      <c r="G124" s="93" t="e">
        <f t="shared" si="9"/>
        <v>#DIV/0!</v>
      </c>
      <c r="H124" s="92" t="e">
        <f t="shared" si="10"/>
        <v>#DIV/0!</v>
      </c>
      <c r="I124" s="96" t="str">
        <f>IF(OR(COUNT(Calculations!BP125:BY125)&lt;3,COUNT(Calculations!BZ125:CI125)&lt;3),"N/A",IF(ISERROR(TTEST(Calculations!BP125:BY125,Calculations!BZ125:CI125,2,2)),"N/A",TTEST(Calculations!BP125:BY125,Calculations!BZ125:CI125,2,2)))</f>
        <v>N/A</v>
      </c>
      <c r="J124" s="92" t="e">
        <f t="shared" si="11"/>
        <v>#DIV/0!</v>
      </c>
      <c r="K124" s="97"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72"/>
      <c r="B125" s="90" t="str">
        <f>'Gene Table'!E125</f>
        <v>IGFALS</v>
      </c>
      <c r="C125" s="91" t="s">
        <v>113</v>
      </c>
      <c r="D125" s="92" t="e">
        <f>Calculations!BN126</f>
        <v>#DIV/0!</v>
      </c>
      <c r="E125" s="92" t="e">
        <f>Calculations!BO126</f>
        <v>#DIV/0!</v>
      </c>
      <c r="F125" s="93" t="e">
        <f t="shared" si="8"/>
        <v>#DIV/0!</v>
      </c>
      <c r="G125" s="93" t="e">
        <f t="shared" si="9"/>
        <v>#DIV/0!</v>
      </c>
      <c r="H125" s="92" t="e">
        <f t="shared" si="10"/>
        <v>#DIV/0!</v>
      </c>
      <c r="I125" s="96" t="str">
        <f>IF(OR(COUNT(Calculations!BP126:BY126)&lt;3,COUNT(Calculations!BZ126:CI126)&lt;3),"N/A",IF(ISERROR(TTEST(Calculations!BP126:BY126,Calculations!BZ126:CI126,2,2)),"N/A",TTEST(Calculations!BP126:BY126,Calculations!BZ126:CI126,2,2)))</f>
        <v>N/A</v>
      </c>
      <c r="J125" s="92" t="e">
        <f t="shared" si="11"/>
        <v>#DIV/0!</v>
      </c>
      <c r="K125" s="97"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72"/>
      <c r="B126" s="90" t="str">
        <f>'Gene Table'!E126</f>
        <v>HLA-DRB1</v>
      </c>
      <c r="C126" s="91" t="s">
        <v>117</v>
      </c>
      <c r="D126" s="92" t="e">
        <f>Calculations!BN127</f>
        <v>#DIV/0!</v>
      </c>
      <c r="E126" s="92" t="e">
        <f>Calculations!BO127</f>
        <v>#DIV/0!</v>
      </c>
      <c r="F126" s="93" t="e">
        <f t="shared" si="8"/>
        <v>#DIV/0!</v>
      </c>
      <c r="G126" s="93" t="e">
        <f t="shared" si="9"/>
        <v>#DIV/0!</v>
      </c>
      <c r="H126" s="92" t="e">
        <f t="shared" si="10"/>
        <v>#DIV/0!</v>
      </c>
      <c r="I126" s="96" t="str">
        <f>IF(OR(COUNT(Calculations!BP127:BY127)&lt;3,COUNT(Calculations!BZ127:CI127)&lt;3),"N/A",IF(ISERROR(TTEST(Calculations!BP127:BY127,Calculations!BZ127:CI127,2,2)),"N/A",TTEST(Calculations!BP127:BY127,Calculations!BZ127:CI127,2,2)))</f>
        <v>N/A</v>
      </c>
      <c r="J126" s="92" t="e">
        <f t="shared" si="11"/>
        <v>#DIV/0!</v>
      </c>
      <c r="K126" s="97"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72"/>
      <c r="B127" s="90" t="str">
        <f>'Gene Table'!E127</f>
        <v>GSTO1</v>
      </c>
      <c r="C127" s="91" t="s">
        <v>121</v>
      </c>
      <c r="D127" s="92" t="e">
        <f>Calculations!BN128</f>
        <v>#DIV/0!</v>
      </c>
      <c r="E127" s="92" t="e">
        <f>Calculations!BO128</f>
        <v>#DIV/0!</v>
      </c>
      <c r="F127" s="93" t="e">
        <f t="shared" si="8"/>
        <v>#DIV/0!</v>
      </c>
      <c r="G127" s="93" t="e">
        <f t="shared" si="9"/>
        <v>#DIV/0!</v>
      </c>
      <c r="H127" s="92" t="e">
        <f t="shared" si="10"/>
        <v>#DIV/0!</v>
      </c>
      <c r="I127" s="96" t="str">
        <f>IF(OR(COUNT(Calculations!BP128:BY128)&lt;3,COUNT(Calculations!BZ128:CI128)&lt;3),"N/A",IF(ISERROR(TTEST(Calculations!BP128:BY128,Calculations!BZ128:CI128,2,2)),"N/A",TTEST(Calculations!BP128:BY128,Calculations!BZ128:CI128,2,2)))</f>
        <v>N/A</v>
      </c>
      <c r="J127" s="92" t="e">
        <f t="shared" si="11"/>
        <v>#DIV/0!</v>
      </c>
      <c r="K127" s="97"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72"/>
      <c r="B128" s="90" t="str">
        <f>'Gene Table'!E128</f>
        <v>CBR3</v>
      </c>
      <c r="C128" s="91" t="s">
        <v>125</v>
      </c>
      <c r="D128" s="92" t="e">
        <f>Calculations!BN129</f>
        <v>#DIV/0!</v>
      </c>
      <c r="E128" s="92" t="e">
        <f>Calculations!BO129</f>
        <v>#DIV/0!</v>
      </c>
      <c r="F128" s="93" t="e">
        <f t="shared" si="8"/>
        <v>#DIV/0!</v>
      </c>
      <c r="G128" s="93" t="e">
        <f t="shared" si="9"/>
        <v>#DIV/0!</v>
      </c>
      <c r="H128" s="92" t="e">
        <f t="shared" si="10"/>
        <v>#DIV/0!</v>
      </c>
      <c r="I128" s="96" t="str">
        <f>IF(OR(COUNT(Calculations!BP129:BY129)&lt;3,COUNT(Calculations!BZ129:CI129)&lt;3),"N/A",IF(ISERROR(TTEST(Calculations!BP129:BY129,Calculations!BZ129:CI129,2,2)),"N/A",TTEST(Calculations!BP129:BY129,Calculations!BZ129:CI129,2,2)))</f>
        <v>N/A</v>
      </c>
      <c r="J128" s="92" t="e">
        <f t="shared" si="11"/>
        <v>#DIV/0!</v>
      </c>
      <c r="K128" s="97"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72"/>
      <c r="B129" s="90" t="str">
        <f>'Gene Table'!E129</f>
        <v>WRN</v>
      </c>
      <c r="C129" s="91" t="s">
        <v>129</v>
      </c>
      <c r="D129" s="92" t="e">
        <f>Calculations!BN130</f>
        <v>#DIV/0!</v>
      </c>
      <c r="E129" s="92" t="e">
        <f>Calculations!BO130</f>
        <v>#DIV/0!</v>
      </c>
      <c r="F129" s="93" t="e">
        <f t="shared" si="8"/>
        <v>#DIV/0!</v>
      </c>
      <c r="G129" s="93" t="e">
        <f t="shared" si="9"/>
        <v>#DIV/0!</v>
      </c>
      <c r="H129" s="92" t="e">
        <f t="shared" si="10"/>
        <v>#DIV/0!</v>
      </c>
      <c r="I129" s="96" t="str">
        <f>IF(OR(COUNT(Calculations!BP130:BY130)&lt;3,COUNT(Calculations!BZ130:CI130)&lt;3),"N/A",IF(ISERROR(TTEST(Calculations!BP130:BY130,Calculations!BZ130:CI130,2,2)),"N/A",TTEST(Calculations!BP130:BY130,Calculations!BZ130:CI130,2,2)))</f>
        <v>N/A</v>
      </c>
      <c r="J129" s="92" t="e">
        <f t="shared" si="11"/>
        <v>#DIV/0!</v>
      </c>
      <c r="K129" s="97"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72"/>
      <c r="B130" s="90" t="str">
        <f>'Gene Table'!E130</f>
        <v>UGT2B7</v>
      </c>
      <c r="C130" s="91" t="s">
        <v>133</v>
      </c>
      <c r="D130" s="92" t="e">
        <f>Calculations!BN131</f>
        <v>#DIV/0!</v>
      </c>
      <c r="E130" s="92" t="e">
        <f>Calculations!BO131</f>
        <v>#DIV/0!</v>
      </c>
      <c r="F130" s="93" t="e">
        <f t="shared" si="8"/>
        <v>#DIV/0!</v>
      </c>
      <c r="G130" s="93" t="e">
        <f t="shared" si="9"/>
        <v>#DIV/0!</v>
      </c>
      <c r="H130" s="92" t="e">
        <f t="shared" si="10"/>
        <v>#DIV/0!</v>
      </c>
      <c r="I130" s="96" t="str">
        <f>IF(OR(COUNT(Calculations!BP131:BY131)&lt;3,COUNT(Calculations!BZ131:CI131)&lt;3),"N/A",IF(ISERROR(TTEST(Calculations!BP131:BY131,Calculations!BZ131:CI131,2,2)),"N/A",TTEST(Calculations!BP131:BY131,Calculations!BZ131:CI131,2,2)))</f>
        <v>N/A</v>
      </c>
      <c r="J130" s="92" t="e">
        <f t="shared" si="11"/>
        <v>#DIV/0!</v>
      </c>
      <c r="K130" s="97"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72"/>
      <c r="B131" s="90" t="str">
        <f>'Gene Table'!E131</f>
        <v>SULT1E1</v>
      </c>
      <c r="C131" s="91" t="s">
        <v>137</v>
      </c>
      <c r="D131" s="92" t="e">
        <f>Calculations!BN132</f>
        <v>#DIV/0!</v>
      </c>
      <c r="E131" s="92" t="e">
        <f>Calculations!BO132</f>
        <v>#DIV/0!</v>
      </c>
      <c r="F131" s="93" t="e">
        <f t="shared" si="8"/>
        <v>#DIV/0!</v>
      </c>
      <c r="G131" s="93" t="e">
        <f t="shared" si="9"/>
        <v>#DIV/0!</v>
      </c>
      <c r="H131" s="92" t="e">
        <f t="shared" si="10"/>
        <v>#DIV/0!</v>
      </c>
      <c r="I131" s="96" t="str">
        <f>IF(OR(COUNT(Calculations!BP132:BY132)&lt;3,COUNT(Calculations!BZ132:CI132)&lt;3),"N/A",IF(ISERROR(TTEST(Calculations!BP132:BY132,Calculations!BZ132:CI132,2,2)),"N/A",TTEST(Calculations!BP132:BY132,Calculations!BZ132:CI132,2,2)))</f>
        <v>N/A</v>
      </c>
      <c r="J131" s="92" t="e">
        <f t="shared" si="11"/>
        <v>#DIV/0!</v>
      </c>
      <c r="K131" s="97"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72"/>
      <c r="B132" s="90" t="str">
        <f>'Gene Table'!E132</f>
        <v>BLM</v>
      </c>
      <c r="C132" s="91" t="s">
        <v>141</v>
      </c>
      <c r="D132" s="92" t="e">
        <f>Calculations!BN133</f>
        <v>#DIV/0!</v>
      </c>
      <c r="E132" s="92" t="e">
        <f>Calculations!BO133</f>
        <v>#DIV/0!</v>
      </c>
      <c r="F132" s="93" t="e">
        <f t="shared" si="8"/>
        <v>#DIV/0!</v>
      </c>
      <c r="G132" s="93" t="e">
        <f t="shared" si="9"/>
        <v>#DIV/0!</v>
      </c>
      <c r="H132" s="92" t="e">
        <f t="shared" si="10"/>
        <v>#DIV/0!</v>
      </c>
      <c r="I132" s="96" t="str">
        <f>IF(OR(COUNT(Calculations!BP133:BY133)&lt;3,COUNT(Calculations!BZ133:CI133)&lt;3),"N/A",IF(ISERROR(TTEST(Calculations!BP133:BY133,Calculations!BZ133:CI133,2,2)),"N/A",TTEST(Calculations!BP133:BY133,Calculations!BZ133:CI133,2,2)))</f>
        <v>N/A</v>
      </c>
      <c r="J132" s="92" t="e">
        <f t="shared" si="11"/>
        <v>#DIV/0!</v>
      </c>
      <c r="K132" s="97"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72"/>
      <c r="B133" s="90" t="str">
        <f>'Gene Table'!E133</f>
        <v>BCL2</v>
      </c>
      <c r="C133" s="91" t="s">
        <v>145</v>
      </c>
      <c r="D133" s="92" t="e">
        <f>Calculations!BN134</f>
        <v>#DIV/0!</v>
      </c>
      <c r="E133" s="92" t="e">
        <f>Calculations!BO134</f>
        <v>#DIV/0!</v>
      </c>
      <c r="F133" s="93" t="e">
        <f t="shared" si="8"/>
        <v>#DIV/0!</v>
      </c>
      <c r="G133" s="93" t="e">
        <f t="shared" si="9"/>
        <v>#DIV/0!</v>
      </c>
      <c r="H133" s="92" t="e">
        <f t="shared" si="10"/>
        <v>#DIV/0!</v>
      </c>
      <c r="I133" s="96" t="str">
        <f>IF(OR(COUNT(Calculations!BP134:BY134)&lt;3,COUNT(Calculations!BZ134:CI134)&lt;3),"N/A",IF(ISERROR(TTEST(Calculations!BP134:BY134,Calculations!BZ134:CI134,2,2)),"N/A",TTEST(Calculations!BP134:BY134,Calculations!BZ134:CI134,2,2)))</f>
        <v>N/A</v>
      </c>
      <c r="J133" s="92" t="e">
        <f t="shared" si="11"/>
        <v>#DIV/0!</v>
      </c>
      <c r="K133" s="97"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72"/>
      <c r="B134" s="90" t="str">
        <f>'Gene Table'!E134</f>
        <v>RB1</v>
      </c>
      <c r="C134" s="91" t="s">
        <v>149</v>
      </c>
      <c r="D134" s="92" t="e">
        <f>Calculations!BN135</f>
        <v>#DIV/0!</v>
      </c>
      <c r="E134" s="92" t="e">
        <f>Calculations!BO135</f>
        <v>#DIV/0!</v>
      </c>
      <c r="F134" s="93" t="e">
        <f t="shared" si="8"/>
        <v>#DIV/0!</v>
      </c>
      <c r="G134" s="93" t="e">
        <f t="shared" si="9"/>
        <v>#DIV/0!</v>
      </c>
      <c r="H134" s="92" t="e">
        <f t="shared" si="10"/>
        <v>#DIV/0!</v>
      </c>
      <c r="I134" s="96" t="str">
        <f>IF(OR(COUNT(Calculations!BP135:BY135)&lt;3,COUNT(Calculations!BZ135:CI135)&lt;3),"N/A",IF(ISERROR(TTEST(Calculations!BP135:BY135,Calculations!BZ135:CI135,2,2)),"N/A",TTEST(Calculations!BP135:BY135,Calculations!BZ135:CI135,2,2)))</f>
        <v>N/A</v>
      </c>
      <c r="J134" s="92" t="e">
        <f t="shared" si="11"/>
        <v>#DIV/0!</v>
      </c>
      <c r="K134" s="97"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72"/>
      <c r="B135" s="90" t="str">
        <f>'Gene Table'!E135</f>
        <v>PPARBP</v>
      </c>
      <c r="C135" s="91" t="s">
        <v>153</v>
      </c>
      <c r="D135" s="92" t="e">
        <f>Calculations!BN136</f>
        <v>#DIV/0!</v>
      </c>
      <c r="E135" s="92" t="e">
        <f>Calculations!BO136</f>
        <v>#DIV/0!</v>
      </c>
      <c r="F135" s="93" t="e">
        <f t="shared" si="8"/>
        <v>#DIV/0!</v>
      </c>
      <c r="G135" s="93" t="e">
        <f t="shared" si="9"/>
        <v>#DIV/0!</v>
      </c>
      <c r="H135" s="92" t="e">
        <f t="shared" si="10"/>
        <v>#DIV/0!</v>
      </c>
      <c r="I135" s="96" t="str">
        <f>IF(OR(COUNT(Calculations!BP136:BY136)&lt;3,COUNT(Calculations!BZ136:CI136)&lt;3),"N/A",IF(ISERROR(TTEST(Calculations!BP136:BY136,Calculations!BZ136:CI136,2,2)),"N/A",TTEST(Calculations!BP136:BY136,Calculations!BZ136:CI136,2,2)))</f>
        <v>N/A</v>
      </c>
      <c r="J135" s="92" t="e">
        <f t="shared" si="11"/>
        <v>#DIV/0!</v>
      </c>
      <c r="K135" s="97"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72"/>
      <c r="B136" s="90" t="str">
        <f>'Gene Table'!E136</f>
        <v>GHRL</v>
      </c>
      <c r="C136" s="91" t="s">
        <v>157</v>
      </c>
      <c r="D136" s="92" t="e">
        <f>Calculations!BN137</f>
        <v>#DIV/0!</v>
      </c>
      <c r="E136" s="92" t="e">
        <f>Calculations!BO137</f>
        <v>#DIV/0!</v>
      </c>
      <c r="F136" s="93" t="e">
        <f t="shared" si="8"/>
        <v>#DIV/0!</v>
      </c>
      <c r="G136" s="93" t="e">
        <f t="shared" si="9"/>
        <v>#DIV/0!</v>
      </c>
      <c r="H136" s="92" t="e">
        <f t="shared" si="10"/>
        <v>#DIV/0!</v>
      </c>
      <c r="I136" s="96" t="str">
        <f>IF(OR(COUNT(Calculations!BP137:BY137)&lt;3,COUNT(Calculations!BZ137:CI137)&lt;3),"N/A",IF(ISERROR(TTEST(Calculations!BP137:BY137,Calculations!BZ137:CI137,2,2)),"N/A",TTEST(Calculations!BP137:BY137,Calculations!BZ137:CI137,2,2)))</f>
        <v>N/A</v>
      </c>
      <c r="J136" s="92" t="e">
        <f t="shared" si="11"/>
        <v>#DIV/0!</v>
      </c>
      <c r="K136" s="97"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72"/>
      <c r="B137" s="90" t="str">
        <f>'Gene Table'!E137</f>
        <v>NME1</v>
      </c>
      <c r="C137" s="91" t="s">
        <v>161</v>
      </c>
      <c r="D137" s="92" t="e">
        <f>Calculations!BN138</f>
        <v>#DIV/0!</v>
      </c>
      <c r="E137" s="92" t="e">
        <f>Calculations!BO138</f>
        <v>#DIV/0!</v>
      </c>
      <c r="F137" s="93" t="e">
        <f t="shared" si="8"/>
        <v>#DIV/0!</v>
      </c>
      <c r="G137" s="93" t="e">
        <f t="shared" si="9"/>
        <v>#DIV/0!</v>
      </c>
      <c r="H137" s="92" t="e">
        <f t="shared" si="10"/>
        <v>#DIV/0!</v>
      </c>
      <c r="I137" s="96" t="str">
        <f>IF(OR(COUNT(Calculations!BP138:BY138)&lt;3,COUNT(Calculations!BZ138:CI138)&lt;3),"N/A",IF(ISERROR(TTEST(Calculations!BP138:BY138,Calculations!BZ138:CI138,2,2)),"N/A",TTEST(Calculations!BP138:BY138,Calculations!BZ138:CI138,2,2)))</f>
        <v>N/A</v>
      </c>
      <c r="J137" s="92" t="e">
        <f t="shared" si="11"/>
        <v>#DIV/0!</v>
      </c>
      <c r="K137" s="97"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72"/>
      <c r="B138" s="90" t="str">
        <f>'Gene Table'!E138</f>
        <v>MYC</v>
      </c>
      <c r="C138" s="91" t="s">
        <v>165</v>
      </c>
      <c r="D138" s="92" t="e">
        <f>Calculations!BN139</f>
        <v>#DIV/0!</v>
      </c>
      <c r="E138" s="92" t="e">
        <f>Calculations!BO139</f>
        <v>#DIV/0!</v>
      </c>
      <c r="F138" s="93" t="e">
        <f t="shared" si="8"/>
        <v>#DIV/0!</v>
      </c>
      <c r="G138" s="93" t="e">
        <f t="shared" si="9"/>
        <v>#DIV/0!</v>
      </c>
      <c r="H138" s="92" t="e">
        <f t="shared" si="10"/>
        <v>#DIV/0!</v>
      </c>
      <c r="I138" s="96" t="str">
        <f>IF(OR(COUNT(Calculations!BP139:BY139)&lt;3,COUNT(Calculations!BZ139:CI139)&lt;3),"N/A",IF(ISERROR(TTEST(Calculations!BP139:BY139,Calculations!BZ139:CI139,2,2)),"N/A",TTEST(Calculations!BP139:BY139,Calculations!BZ139:CI139,2,2)))</f>
        <v>N/A</v>
      </c>
      <c r="J138" s="92" t="e">
        <f t="shared" si="11"/>
        <v>#DIV/0!</v>
      </c>
      <c r="K138" s="97"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72"/>
      <c r="B139" s="90" t="str">
        <f>'Gene Table'!E139</f>
        <v>MMP9</v>
      </c>
      <c r="C139" s="91" t="s">
        <v>169</v>
      </c>
      <c r="D139" s="92" t="e">
        <f>Calculations!BN140</f>
        <v>#DIV/0!</v>
      </c>
      <c r="E139" s="92" t="e">
        <f>Calculations!BO140</f>
        <v>#DIV/0!</v>
      </c>
      <c r="F139" s="93" t="e">
        <f t="shared" si="8"/>
        <v>#DIV/0!</v>
      </c>
      <c r="G139" s="93" t="e">
        <f t="shared" si="9"/>
        <v>#DIV/0!</v>
      </c>
      <c r="H139" s="92" t="e">
        <f t="shared" si="10"/>
        <v>#DIV/0!</v>
      </c>
      <c r="I139" s="96" t="str">
        <f>IF(OR(COUNT(Calculations!BP140:BY140)&lt;3,COUNT(Calculations!BZ140:CI140)&lt;3),"N/A",IF(ISERROR(TTEST(Calculations!BP140:BY140,Calculations!BZ140:CI140,2,2)),"N/A",TTEST(Calculations!BP140:BY140,Calculations!BZ140:CI140,2,2)))</f>
        <v>N/A</v>
      </c>
      <c r="J139" s="92" t="e">
        <f t="shared" si="11"/>
        <v>#DIV/0!</v>
      </c>
      <c r="K139" s="97"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72"/>
      <c r="B140" s="90" t="str">
        <f>'Gene Table'!E140</f>
        <v>LIG1</v>
      </c>
      <c r="C140" s="91" t="s">
        <v>173</v>
      </c>
      <c r="D140" s="92" t="e">
        <f>Calculations!BN141</f>
        <v>#DIV/0!</v>
      </c>
      <c r="E140" s="92" t="e">
        <f>Calculations!BO141</f>
        <v>#DIV/0!</v>
      </c>
      <c r="F140" s="93" t="e">
        <f t="shared" si="8"/>
        <v>#DIV/0!</v>
      </c>
      <c r="G140" s="93" t="e">
        <f t="shared" si="9"/>
        <v>#DIV/0!</v>
      </c>
      <c r="H140" s="92" t="e">
        <f t="shared" si="10"/>
        <v>#DIV/0!</v>
      </c>
      <c r="I140" s="96" t="str">
        <f>IF(OR(COUNT(Calculations!BP141:BY141)&lt;3,COUNT(Calculations!BZ141:CI141)&lt;3),"N/A",IF(ISERROR(TTEST(Calculations!BP141:BY141,Calculations!BZ141:CI141,2,2)),"N/A",TTEST(Calculations!BP141:BY141,Calculations!BZ141:CI141,2,2)))</f>
        <v>N/A</v>
      </c>
      <c r="J140" s="92" t="e">
        <f t="shared" si="11"/>
        <v>#DIV/0!</v>
      </c>
      <c r="K140" s="97"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72"/>
      <c r="B141" s="90" t="str">
        <f>'Gene Table'!E141</f>
        <v>KDR</v>
      </c>
      <c r="C141" s="91" t="s">
        <v>177</v>
      </c>
      <c r="D141" s="92" t="e">
        <f>Calculations!BN142</f>
        <v>#DIV/0!</v>
      </c>
      <c r="E141" s="92" t="e">
        <f>Calculations!BO142</f>
        <v>#DIV/0!</v>
      </c>
      <c r="F141" s="93" t="e">
        <f t="shared" si="8"/>
        <v>#DIV/0!</v>
      </c>
      <c r="G141" s="93" t="e">
        <f t="shared" si="9"/>
        <v>#DIV/0!</v>
      </c>
      <c r="H141" s="92" t="e">
        <f t="shared" si="10"/>
        <v>#DIV/0!</v>
      </c>
      <c r="I141" s="96" t="str">
        <f>IF(OR(COUNT(Calculations!BP142:BY142)&lt;3,COUNT(Calculations!BZ142:CI142)&lt;3),"N/A",IF(ISERROR(TTEST(Calculations!BP142:BY142,Calculations!BZ142:CI142,2,2)),"N/A",TTEST(Calculations!BP142:BY142,Calculations!BZ142:CI142,2,2)))</f>
        <v>N/A</v>
      </c>
      <c r="J141" s="92" t="e">
        <f t="shared" si="11"/>
        <v>#DIV/0!</v>
      </c>
      <c r="K141" s="97"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72"/>
      <c r="B142" s="90" t="str">
        <f>'Gene Table'!E142</f>
        <v>IL8</v>
      </c>
      <c r="C142" s="91" t="s">
        <v>181</v>
      </c>
      <c r="D142" s="92" t="e">
        <f>Calculations!BN143</f>
        <v>#DIV/0!</v>
      </c>
      <c r="E142" s="92" t="e">
        <f>Calculations!BO143</f>
        <v>#DIV/0!</v>
      </c>
      <c r="F142" s="93" t="e">
        <f t="shared" si="8"/>
        <v>#DIV/0!</v>
      </c>
      <c r="G142" s="93" t="e">
        <f t="shared" si="9"/>
        <v>#DIV/0!</v>
      </c>
      <c r="H142" s="92" t="e">
        <f t="shared" si="10"/>
        <v>#DIV/0!</v>
      </c>
      <c r="I142" s="96" t="str">
        <f>IF(OR(COUNT(Calculations!BP143:BY143)&lt;3,COUNT(Calculations!BZ143:CI143)&lt;3),"N/A",IF(ISERROR(TTEST(Calculations!BP143:BY143,Calculations!BZ143:CI143,2,2)),"N/A",TTEST(Calculations!BP143:BY143,Calculations!BZ143:CI143,2,2)))</f>
        <v>N/A</v>
      </c>
      <c r="J142" s="92" t="e">
        <f t="shared" si="11"/>
        <v>#DIV/0!</v>
      </c>
      <c r="K142" s="97"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72"/>
      <c r="B143" s="90" t="str">
        <f>'Gene Table'!E143</f>
        <v>IL1A</v>
      </c>
      <c r="C143" s="91" t="s">
        <v>185</v>
      </c>
      <c r="D143" s="92" t="e">
        <f>Calculations!BN144</f>
        <v>#DIV/0!</v>
      </c>
      <c r="E143" s="92" t="e">
        <f>Calculations!BO144</f>
        <v>#DIV/0!</v>
      </c>
      <c r="F143" s="93" t="e">
        <f t="shared" si="8"/>
        <v>#DIV/0!</v>
      </c>
      <c r="G143" s="93" t="e">
        <f t="shared" si="9"/>
        <v>#DIV/0!</v>
      </c>
      <c r="H143" s="92" t="e">
        <f t="shared" si="10"/>
        <v>#DIV/0!</v>
      </c>
      <c r="I143" s="96" t="str">
        <f>IF(OR(COUNT(Calculations!BP144:BY144)&lt;3,COUNT(Calculations!BZ144:CI144)&lt;3),"N/A",IF(ISERROR(TTEST(Calculations!BP144:BY144,Calculations!BZ144:CI144,2,2)),"N/A",TTEST(Calculations!BP144:BY144,Calculations!BZ144:CI144,2,2)))</f>
        <v>N/A</v>
      </c>
      <c r="J143" s="92" t="e">
        <f t="shared" si="11"/>
        <v>#DIV/0!</v>
      </c>
      <c r="K143" s="97"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72"/>
      <c r="B144" s="90" t="str">
        <f>'Gene Table'!E144</f>
        <v>APOE</v>
      </c>
      <c r="C144" s="91" t="s">
        <v>189</v>
      </c>
      <c r="D144" s="92" t="e">
        <f>Calculations!BN145</f>
        <v>#DIV/0!</v>
      </c>
      <c r="E144" s="92" t="e">
        <f>Calculations!BO145</f>
        <v>#DIV/0!</v>
      </c>
      <c r="F144" s="93" t="e">
        <f t="shared" si="8"/>
        <v>#DIV/0!</v>
      </c>
      <c r="G144" s="93" t="e">
        <f t="shared" si="9"/>
        <v>#DIV/0!</v>
      </c>
      <c r="H144" s="92" t="e">
        <f t="shared" si="10"/>
        <v>#DIV/0!</v>
      </c>
      <c r="I144" s="96" t="str">
        <f>IF(OR(COUNT(Calculations!BP145:BY145)&lt;3,COUNT(Calculations!BZ145:CI145)&lt;3),"N/A",IF(ISERROR(TTEST(Calculations!BP145:BY145,Calculations!BZ145:CI145,2,2)),"N/A",TTEST(Calculations!BP145:BY145,Calculations!BZ145:CI145,2,2)))</f>
        <v>N/A</v>
      </c>
      <c r="J144" s="92" t="e">
        <f t="shared" si="11"/>
        <v>#DIV/0!</v>
      </c>
      <c r="K144" s="97"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72"/>
      <c r="B145" s="90" t="str">
        <f>'Gene Table'!E145</f>
        <v>APC</v>
      </c>
      <c r="C145" s="91" t="s">
        <v>193</v>
      </c>
      <c r="D145" s="92" t="e">
        <f>Calculations!BN146</f>
        <v>#DIV/0!</v>
      </c>
      <c r="E145" s="92" t="e">
        <f>Calculations!BO146</f>
        <v>#DIV/0!</v>
      </c>
      <c r="F145" s="93" t="e">
        <f t="shared" si="8"/>
        <v>#DIV/0!</v>
      </c>
      <c r="G145" s="93" t="e">
        <f t="shared" si="9"/>
        <v>#DIV/0!</v>
      </c>
      <c r="H145" s="92" t="e">
        <f t="shared" si="10"/>
        <v>#DIV/0!</v>
      </c>
      <c r="I145" s="96" t="str">
        <f>IF(OR(COUNT(Calculations!BP146:BY146)&lt;3,COUNT(Calculations!BZ146:CI146)&lt;3),"N/A",IF(ISERROR(TTEST(Calculations!BP146:BY146,Calculations!BZ146:CI146,2,2)),"N/A",TTEST(Calculations!BP146:BY146,Calculations!BZ146:CI146,2,2)))</f>
        <v>N/A</v>
      </c>
      <c r="J145" s="92" t="e">
        <f t="shared" si="11"/>
        <v>#DIV/0!</v>
      </c>
      <c r="K145" s="97"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72"/>
      <c r="B146" s="90" t="str">
        <f>'Gene Table'!E146</f>
        <v>MSH6</v>
      </c>
      <c r="C146" s="91" t="s">
        <v>197</v>
      </c>
      <c r="D146" s="92" t="e">
        <f>Calculations!BN147</f>
        <v>#DIV/0!</v>
      </c>
      <c r="E146" s="92" t="e">
        <f>Calculations!BO147</f>
        <v>#DIV/0!</v>
      </c>
      <c r="F146" s="93" t="e">
        <f t="shared" si="8"/>
        <v>#DIV/0!</v>
      </c>
      <c r="G146" s="93" t="e">
        <f t="shared" si="9"/>
        <v>#DIV/0!</v>
      </c>
      <c r="H146" s="92" t="e">
        <f t="shared" si="10"/>
        <v>#DIV/0!</v>
      </c>
      <c r="I146" s="96" t="str">
        <f>IF(OR(COUNT(Calculations!BP147:BY147)&lt;3,COUNT(Calculations!BZ147:CI147)&lt;3),"N/A",IF(ISERROR(TTEST(Calculations!BP147:BY147,Calculations!BZ147:CI147,2,2)),"N/A",TTEST(Calculations!BP147:BY147,Calculations!BZ147:CI147,2,2)))</f>
        <v>N/A</v>
      </c>
      <c r="J146" s="92" t="e">
        <f t="shared" si="11"/>
        <v>#DIV/0!</v>
      </c>
      <c r="K146" s="97"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72"/>
      <c r="B147" s="90" t="str">
        <f>'Gene Table'!E147</f>
        <v>GSTM3</v>
      </c>
      <c r="C147" s="91" t="s">
        <v>201</v>
      </c>
      <c r="D147" s="92" t="e">
        <f>Calculations!BN148</f>
        <v>#DIV/0!</v>
      </c>
      <c r="E147" s="92" t="e">
        <f>Calculations!BO148</f>
        <v>#DIV/0!</v>
      </c>
      <c r="F147" s="93" t="e">
        <f t="shared" si="8"/>
        <v>#DIV/0!</v>
      </c>
      <c r="G147" s="93" t="e">
        <f t="shared" si="9"/>
        <v>#DIV/0!</v>
      </c>
      <c r="H147" s="92" t="e">
        <f t="shared" si="10"/>
        <v>#DIV/0!</v>
      </c>
      <c r="I147" s="96" t="str">
        <f>IF(OR(COUNT(Calculations!BP148:BY148)&lt;3,COUNT(Calculations!BZ148:CI148)&lt;3),"N/A",IF(ISERROR(TTEST(Calculations!BP148:BY148,Calculations!BZ148:CI148,2,2)),"N/A",TTEST(Calculations!BP148:BY148,Calculations!BZ148:CI148,2,2)))</f>
        <v>N/A</v>
      </c>
      <c r="J147" s="92" t="e">
        <f t="shared" si="11"/>
        <v>#DIV/0!</v>
      </c>
      <c r="K147" s="97"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72"/>
      <c r="B148" s="90" t="str">
        <f>'Gene Table'!E148</f>
        <v>GSR</v>
      </c>
      <c r="C148" s="91" t="s">
        <v>205</v>
      </c>
      <c r="D148" s="92" t="e">
        <f>Calculations!BN149</f>
        <v>#DIV/0!</v>
      </c>
      <c r="E148" s="92" t="e">
        <f>Calculations!BO149</f>
        <v>#DIV/0!</v>
      </c>
      <c r="F148" s="93" t="e">
        <f t="shared" si="8"/>
        <v>#DIV/0!</v>
      </c>
      <c r="G148" s="93" t="e">
        <f t="shared" si="9"/>
        <v>#DIV/0!</v>
      </c>
      <c r="H148" s="92" t="e">
        <f t="shared" si="10"/>
        <v>#DIV/0!</v>
      </c>
      <c r="I148" s="96" t="str">
        <f>IF(OR(COUNT(Calculations!BP149:BY149)&lt;3,COUNT(Calculations!BZ149:CI149)&lt;3),"N/A",IF(ISERROR(TTEST(Calculations!BP149:BY149,Calculations!BZ149:CI149,2,2)),"N/A",TTEST(Calculations!BP149:BY149,Calculations!BZ149:CI149,2,2)))</f>
        <v>N/A</v>
      </c>
      <c r="J148" s="92" t="e">
        <f t="shared" si="11"/>
        <v>#DIV/0!</v>
      </c>
      <c r="K148" s="97"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72"/>
      <c r="B149" s="90" t="str">
        <f>'Gene Table'!E149</f>
        <v>GPX4</v>
      </c>
      <c r="C149" s="91" t="s">
        <v>209</v>
      </c>
      <c r="D149" s="92" t="e">
        <f>Calculations!BN150</f>
        <v>#DIV/0!</v>
      </c>
      <c r="E149" s="92" t="e">
        <f>Calculations!BO150</f>
        <v>#DIV/0!</v>
      </c>
      <c r="F149" s="93" t="e">
        <f t="shared" si="8"/>
        <v>#DIV/0!</v>
      </c>
      <c r="G149" s="93" t="e">
        <f t="shared" si="9"/>
        <v>#DIV/0!</v>
      </c>
      <c r="H149" s="92" t="e">
        <f t="shared" si="10"/>
        <v>#DIV/0!</v>
      </c>
      <c r="I149" s="96" t="str">
        <f>IF(OR(COUNT(Calculations!BP150:BY150)&lt;3,COUNT(Calculations!BZ150:CI150)&lt;3),"N/A",IF(ISERROR(TTEST(Calculations!BP150:BY150,Calculations!BZ150:CI150,2,2)),"N/A",TTEST(Calculations!BP150:BY150,Calculations!BZ150:CI150,2,2)))</f>
        <v>N/A</v>
      </c>
      <c r="J149" s="92" t="e">
        <f t="shared" si="11"/>
        <v>#DIV/0!</v>
      </c>
      <c r="K149" s="97"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72"/>
      <c r="B150" s="90" t="str">
        <f>'Gene Table'!E150</f>
        <v>FANCD2</v>
      </c>
      <c r="C150" s="91" t="s">
        <v>213</v>
      </c>
      <c r="D150" s="92" t="e">
        <f>Calculations!BN151</f>
        <v>#DIV/0!</v>
      </c>
      <c r="E150" s="92" t="e">
        <f>Calculations!BO151</f>
        <v>#DIV/0!</v>
      </c>
      <c r="F150" s="93" t="e">
        <f t="shared" si="8"/>
        <v>#DIV/0!</v>
      </c>
      <c r="G150" s="93" t="e">
        <f t="shared" si="9"/>
        <v>#DIV/0!</v>
      </c>
      <c r="H150" s="92" t="e">
        <f t="shared" si="10"/>
        <v>#DIV/0!</v>
      </c>
      <c r="I150" s="96" t="str">
        <f>IF(OR(COUNT(Calculations!BP151:BY151)&lt;3,COUNT(Calculations!BZ151:CI151)&lt;3),"N/A",IF(ISERROR(TTEST(Calculations!BP151:BY151,Calculations!BZ151:CI151,2,2)),"N/A",TTEST(Calculations!BP151:BY151,Calculations!BZ151:CI151,2,2)))</f>
        <v>N/A</v>
      </c>
      <c r="J150" s="92" t="e">
        <f t="shared" si="11"/>
        <v>#DIV/0!</v>
      </c>
      <c r="K150" s="97"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72"/>
      <c r="B151" s="90" t="str">
        <f>'Gene Table'!E151</f>
        <v>ERCC1</v>
      </c>
      <c r="C151" s="91" t="s">
        <v>217</v>
      </c>
      <c r="D151" s="92" t="e">
        <f>Calculations!BN152</f>
        <v>#DIV/0!</v>
      </c>
      <c r="E151" s="92" t="e">
        <f>Calculations!BO152</f>
        <v>#DIV/0!</v>
      </c>
      <c r="F151" s="93" t="e">
        <f t="shared" si="8"/>
        <v>#DIV/0!</v>
      </c>
      <c r="G151" s="93" t="e">
        <f t="shared" si="9"/>
        <v>#DIV/0!</v>
      </c>
      <c r="H151" s="92" t="e">
        <f t="shared" si="10"/>
        <v>#DIV/0!</v>
      </c>
      <c r="I151" s="96" t="str">
        <f>IF(OR(COUNT(Calculations!BP152:BY152)&lt;3,COUNT(Calculations!BZ152:CI152)&lt;3),"N/A",IF(ISERROR(TTEST(Calculations!BP152:BY152,Calculations!BZ152:CI152,2,2)),"N/A",TTEST(Calculations!BP152:BY152,Calculations!BZ152:CI152,2,2)))</f>
        <v>N/A</v>
      </c>
      <c r="J151" s="92" t="e">
        <f t="shared" si="11"/>
        <v>#DIV/0!</v>
      </c>
      <c r="K151" s="97"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72"/>
      <c r="B152" s="90" t="str">
        <f>'Gene Table'!E152</f>
        <v>CTLA4</v>
      </c>
      <c r="C152" s="91" t="s">
        <v>221</v>
      </c>
      <c r="D152" s="92" t="e">
        <f>Calculations!BN153</f>
        <v>#DIV/0!</v>
      </c>
      <c r="E152" s="92" t="e">
        <f>Calculations!BO153</f>
        <v>#DIV/0!</v>
      </c>
      <c r="F152" s="93" t="e">
        <f t="shared" si="8"/>
        <v>#DIV/0!</v>
      </c>
      <c r="G152" s="93" t="e">
        <f t="shared" si="9"/>
        <v>#DIV/0!</v>
      </c>
      <c r="H152" s="92" t="e">
        <f t="shared" si="10"/>
        <v>#DIV/0!</v>
      </c>
      <c r="I152" s="96" t="str">
        <f>IF(OR(COUNT(Calculations!BP153:BY153)&lt;3,COUNT(Calculations!BZ153:CI153)&lt;3),"N/A",IF(ISERROR(TTEST(Calculations!BP153:BY153,Calculations!BZ153:CI153,2,2)),"N/A",TTEST(Calculations!BP153:BY153,Calculations!BZ153:CI153,2,2)))</f>
        <v>N/A</v>
      </c>
      <c r="J152" s="92" t="e">
        <f t="shared" si="11"/>
        <v>#DIV/0!</v>
      </c>
      <c r="K152" s="97"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72"/>
      <c r="B153" s="90" t="str">
        <f>'Gene Table'!E153</f>
        <v>CHEK1</v>
      </c>
      <c r="C153" s="91" t="s">
        <v>225</v>
      </c>
      <c r="D153" s="92" t="e">
        <f>Calculations!BN154</f>
        <v>#DIV/0!</v>
      </c>
      <c r="E153" s="92" t="e">
        <f>Calculations!BO154</f>
        <v>#DIV/0!</v>
      </c>
      <c r="F153" s="93" t="e">
        <f t="shared" si="8"/>
        <v>#DIV/0!</v>
      </c>
      <c r="G153" s="93" t="e">
        <f t="shared" si="9"/>
        <v>#DIV/0!</v>
      </c>
      <c r="H153" s="92" t="e">
        <f t="shared" si="10"/>
        <v>#DIV/0!</v>
      </c>
      <c r="I153" s="96" t="str">
        <f>IF(OR(COUNT(Calculations!BP154:BY154)&lt;3,COUNT(Calculations!BZ154:CI154)&lt;3),"N/A",IF(ISERROR(TTEST(Calculations!BP154:BY154,Calculations!BZ154:CI154,2,2)),"N/A",TTEST(Calculations!BP154:BY154,Calculations!BZ154:CI154,2,2)))</f>
        <v>N/A</v>
      </c>
      <c r="J153" s="92" t="e">
        <f t="shared" si="11"/>
        <v>#DIV/0!</v>
      </c>
      <c r="K153" s="97"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72"/>
      <c r="B154" s="90" t="str">
        <f>'Gene Table'!E154</f>
        <v>CDKN2C</v>
      </c>
      <c r="C154" s="91" t="s">
        <v>229</v>
      </c>
      <c r="D154" s="92" t="e">
        <f>Calculations!BN155</f>
        <v>#DIV/0!</v>
      </c>
      <c r="E154" s="92" t="e">
        <f>Calculations!BO155</f>
        <v>#DIV/0!</v>
      </c>
      <c r="F154" s="93" t="e">
        <f t="shared" si="8"/>
        <v>#DIV/0!</v>
      </c>
      <c r="G154" s="93" t="e">
        <f t="shared" si="9"/>
        <v>#DIV/0!</v>
      </c>
      <c r="H154" s="92" t="e">
        <f t="shared" si="10"/>
        <v>#DIV/0!</v>
      </c>
      <c r="I154" s="96" t="str">
        <f>IF(OR(COUNT(Calculations!BP155:BY155)&lt;3,COUNT(Calculations!BZ155:CI155)&lt;3),"N/A",IF(ISERROR(TTEST(Calculations!BP155:BY155,Calculations!BZ155:CI155,2,2)),"N/A",TTEST(Calculations!BP155:BY155,Calculations!BZ155:CI155,2,2)))</f>
        <v>N/A</v>
      </c>
      <c r="J154" s="92" t="e">
        <f t="shared" si="11"/>
        <v>#DIV/0!</v>
      </c>
      <c r="K154" s="97"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72"/>
      <c r="B155" s="90" t="str">
        <f>'Gene Table'!E155</f>
        <v>CDK2</v>
      </c>
      <c r="C155" s="91" t="s">
        <v>233</v>
      </c>
      <c r="D155" s="92" t="e">
        <f>Calculations!BN156</f>
        <v>#DIV/0!</v>
      </c>
      <c r="E155" s="92" t="e">
        <f>Calculations!BO156</f>
        <v>#DIV/0!</v>
      </c>
      <c r="F155" s="93" t="e">
        <f aca="true" t="shared" si="12" ref="F155:F218">2^-D155</f>
        <v>#DIV/0!</v>
      </c>
      <c r="G155" s="93" t="e">
        <f aca="true" t="shared" si="13" ref="G155:G218">2^-E155</f>
        <v>#DIV/0!</v>
      </c>
      <c r="H155" s="92" t="e">
        <f aca="true" t="shared" si="14" ref="H155:H218">F155/G155</f>
        <v>#DIV/0!</v>
      </c>
      <c r="I155" s="96" t="str">
        <f>IF(OR(COUNT(Calculations!BP156:BY156)&lt;3,COUNT(Calculations!BZ156:CI156)&lt;3),"N/A",IF(ISERROR(TTEST(Calculations!BP156:BY156,Calculations!BZ156:CI156,2,2)),"N/A",TTEST(Calculations!BP156:BY156,Calculations!BZ156:CI156,2,2)))</f>
        <v>N/A</v>
      </c>
      <c r="J155" s="92" t="e">
        <f aca="true" t="shared" si="15" ref="J155:J218">IF(H155&gt;1,H155,-1/H155)</f>
        <v>#DIV/0!</v>
      </c>
      <c r="K155" s="97"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72"/>
      <c r="B156" s="90" t="str">
        <f>'Gene Table'!E156</f>
        <v>DNMT3B</v>
      </c>
      <c r="C156" s="91" t="s">
        <v>237</v>
      </c>
      <c r="D156" s="92" t="e">
        <f>Calculations!BN157</f>
        <v>#DIV/0!</v>
      </c>
      <c r="E156" s="92" t="e">
        <f>Calculations!BO157</f>
        <v>#DIV/0!</v>
      </c>
      <c r="F156" s="93" t="e">
        <f t="shared" si="12"/>
        <v>#DIV/0!</v>
      </c>
      <c r="G156" s="93" t="e">
        <f t="shared" si="13"/>
        <v>#DIV/0!</v>
      </c>
      <c r="H156" s="92" t="e">
        <f t="shared" si="14"/>
        <v>#DIV/0!</v>
      </c>
      <c r="I156" s="96" t="str">
        <f>IF(OR(COUNT(Calculations!BP157:BY157)&lt;3,COUNT(Calculations!BZ157:CI157)&lt;3),"N/A",IF(ISERROR(TTEST(Calculations!BP157:BY157,Calculations!BZ157:CI157,2,2)),"N/A",TTEST(Calculations!BP157:BY157,Calculations!BZ157:CI157,2,2)))</f>
        <v>N/A</v>
      </c>
      <c r="J156" s="92" t="e">
        <f t="shared" si="15"/>
        <v>#DIV/0!</v>
      </c>
      <c r="K156" s="97"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72"/>
      <c r="B157" s="90" t="str">
        <f>'Gene Table'!E157</f>
        <v>SST</v>
      </c>
      <c r="C157" s="91" t="s">
        <v>241</v>
      </c>
      <c r="D157" s="92" t="e">
        <f>Calculations!BN158</f>
        <v>#DIV/0!</v>
      </c>
      <c r="E157" s="92" t="e">
        <f>Calculations!BO158</f>
        <v>#DIV/0!</v>
      </c>
      <c r="F157" s="93" t="e">
        <f t="shared" si="12"/>
        <v>#DIV/0!</v>
      </c>
      <c r="G157" s="93" t="e">
        <f t="shared" si="13"/>
        <v>#DIV/0!</v>
      </c>
      <c r="H157" s="92" t="e">
        <f t="shared" si="14"/>
        <v>#DIV/0!</v>
      </c>
      <c r="I157" s="96" t="str">
        <f>IF(OR(COUNT(Calculations!BP158:BY158)&lt;3,COUNT(Calculations!BZ158:CI158)&lt;3),"N/A",IF(ISERROR(TTEST(Calculations!BP158:BY158,Calculations!BZ158:CI158,2,2)),"N/A",TTEST(Calculations!BP158:BY158,Calculations!BZ158:CI158,2,2)))</f>
        <v>N/A</v>
      </c>
      <c r="J157" s="92" t="e">
        <f t="shared" si="15"/>
        <v>#DIV/0!</v>
      </c>
      <c r="K157" s="97"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72"/>
      <c r="B158" s="90" t="str">
        <f>'Gene Table'!E158</f>
        <v>UGT2B15</v>
      </c>
      <c r="C158" s="91" t="s">
        <v>245</v>
      </c>
      <c r="D158" s="92" t="e">
        <f>Calculations!BN159</f>
        <v>#DIV/0!</v>
      </c>
      <c r="E158" s="92" t="e">
        <f>Calculations!BO159</f>
        <v>#DIV/0!</v>
      </c>
      <c r="F158" s="93" t="e">
        <f t="shared" si="12"/>
        <v>#DIV/0!</v>
      </c>
      <c r="G158" s="93" t="e">
        <f t="shared" si="13"/>
        <v>#DIV/0!</v>
      </c>
      <c r="H158" s="92" t="e">
        <f t="shared" si="14"/>
        <v>#DIV/0!</v>
      </c>
      <c r="I158" s="96" t="str">
        <f>IF(OR(COUNT(Calculations!BP159:BY159)&lt;3,COUNT(Calculations!BZ159:CI159)&lt;3),"N/A",IF(ISERROR(TTEST(Calculations!BP159:BY159,Calculations!BZ159:CI159,2,2)),"N/A",TTEST(Calculations!BP159:BY159,Calculations!BZ159:CI159,2,2)))</f>
        <v>N/A</v>
      </c>
      <c r="J158" s="92" t="e">
        <f t="shared" si="15"/>
        <v>#DIV/0!</v>
      </c>
      <c r="K158" s="97"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72"/>
      <c r="B159" s="90" t="str">
        <f>'Gene Table'!E159</f>
        <v>CLCA2</v>
      </c>
      <c r="C159" s="91" t="s">
        <v>249</v>
      </c>
      <c r="D159" s="92" t="e">
        <f>Calculations!BN160</f>
        <v>#DIV/0!</v>
      </c>
      <c r="E159" s="92" t="e">
        <f>Calculations!BO160</f>
        <v>#DIV/0!</v>
      </c>
      <c r="F159" s="93" t="e">
        <f t="shared" si="12"/>
        <v>#DIV/0!</v>
      </c>
      <c r="G159" s="93" t="e">
        <f t="shared" si="13"/>
        <v>#DIV/0!</v>
      </c>
      <c r="H159" s="92" t="e">
        <f t="shared" si="14"/>
        <v>#DIV/0!</v>
      </c>
      <c r="I159" s="96" t="str">
        <f>IF(OR(COUNT(Calculations!BP160:BY160)&lt;3,COUNT(Calculations!BZ160:CI160)&lt;3),"N/A",IF(ISERROR(TTEST(Calculations!BP160:BY160,Calculations!BZ160:CI160,2,2)),"N/A",TTEST(Calculations!BP160:BY160,Calculations!BZ160:CI160,2,2)))</f>
        <v>N/A</v>
      </c>
      <c r="J159" s="92" t="e">
        <f t="shared" si="15"/>
        <v>#DIV/0!</v>
      </c>
      <c r="K159" s="97"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72"/>
      <c r="B160" s="90" t="str">
        <f>'Gene Table'!E160</f>
        <v>NCOR1</v>
      </c>
      <c r="C160" s="91" t="s">
        <v>253</v>
      </c>
      <c r="D160" s="92" t="e">
        <f>Calculations!BN161</f>
        <v>#DIV/0!</v>
      </c>
      <c r="E160" s="92" t="e">
        <f>Calculations!BO161</f>
        <v>#DIV/0!</v>
      </c>
      <c r="F160" s="93" t="e">
        <f t="shared" si="12"/>
        <v>#DIV/0!</v>
      </c>
      <c r="G160" s="93" t="e">
        <f t="shared" si="13"/>
        <v>#DIV/0!</v>
      </c>
      <c r="H160" s="92" t="e">
        <f t="shared" si="14"/>
        <v>#DIV/0!</v>
      </c>
      <c r="I160" s="96" t="str">
        <f>IF(OR(COUNT(Calculations!BP161:BY161)&lt;3,COUNT(Calculations!BZ161:CI161)&lt;3),"N/A",IF(ISERROR(TTEST(Calculations!BP161:BY161,Calculations!BZ161:CI161,2,2)),"N/A",TTEST(Calculations!BP161:BY161,Calculations!BZ161:CI161,2,2)))</f>
        <v>N/A</v>
      </c>
      <c r="J160" s="92" t="e">
        <f t="shared" si="15"/>
        <v>#DIV/0!</v>
      </c>
      <c r="K160" s="97"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72"/>
      <c r="B161" s="90" t="str">
        <f>'Gene Table'!E161</f>
        <v>ADIPOQ</v>
      </c>
      <c r="C161" s="91" t="s">
        <v>257</v>
      </c>
      <c r="D161" s="92" t="e">
        <f>Calculations!BN162</f>
        <v>#DIV/0!</v>
      </c>
      <c r="E161" s="92" t="e">
        <f>Calculations!BO162</f>
        <v>#DIV/0!</v>
      </c>
      <c r="F161" s="93" t="e">
        <f t="shared" si="12"/>
        <v>#DIV/0!</v>
      </c>
      <c r="G161" s="93" t="e">
        <f t="shared" si="13"/>
        <v>#DIV/0!</v>
      </c>
      <c r="H161" s="92" t="e">
        <f t="shared" si="14"/>
        <v>#DIV/0!</v>
      </c>
      <c r="I161" s="96" t="str">
        <f>IF(OR(COUNT(Calculations!BP162:BY162)&lt;3,COUNT(Calculations!BZ162:CI162)&lt;3),"N/A",IF(ISERROR(TTEST(Calculations!BP162:BY162,Calculations!BZ162:CI162,2,2)),"N/A",TTEST(Calculations!BP162:BY162,Calculations!BZ162:CI162,2,2)))</f>
        <v>N/A</v>
      </c>
      <c r="J161" s="92" t="e">
        <f t="shared" si="15"/>
        <v>#DIV/0!</v>
      </c>
      <c r="K161" s="97"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72"/>
      <c r="B162" s="90" t="str">
        <f>'Gene Table'!E162</f>
        <v>PERLD1</v>
      </c>
      <c r="C162" s="91" t="s">
        <v>261</v>
      </c>
      <c r="D162" s="92" t="e">
        <f>Calculations!BN163</f>
        <v>#DIV/0!</v>
      </c>
      <c r="E162" s="92" t="e">
        <f>Calculations!BO163</f>
        <v>#DIV/0!</v>
      </c>
      <c r="F162" s="93" t="e">
        <f t="shared" si="12"/>
        <v>#DIV/0!</v>
      </c>
      <c r="G162" s="93" t="e">
        <f t="shared" si="13"/>
        <v>#DIV/0!</v>
      </c>
      <c r="H162" s="92" t="e">
        <f t="shared" si="14"/>
        <v>#DIV/0!</v>
      </c>
      <c r="I162" s="96" t="str">
        <f>IF(OR(COUNT(Calculations!BP163:BY163)&lt;3,COUNT(Calculations!BZ163:CI163)&lt;3),"N/A",IF(ISERROR(TTEST(Calculations!BP163:BY163,Calculations!BZ163:CI163,2,2)),"N/A",TTEST(Calculations!BP163:BY163,Calculations!BZ163:CI163,2,2)))</f>
        <v>N/A</v>
      </c>
      <c r="J162" s="92" t="e">
        <f t="shared" si="15"/>
        <v>#DIV/0!</v>
      </c>
      <c r="K162" s="97"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72"/>
      <c r="B163" s="90" t="str">
        <f>'Gene Table'!E163</f>
        <v>PTTG1</v>
      </c>
      <c r="C163" s="91" t="s">
        <v>265</v>
      </c>
      <c r="D163" s="92" t="e">
        <f>Calculations!BN164</f>
        <v>#DIV/0!</v>
      </c>
      <c r="E163" s="92" t="e">
        <f>Calculations!BO164</f>
        <v>#DIV/0!</v>
      </c>
      <c r="F163" s="93" t="e">
        <f t="shared" si="12"/>
        <v>#DIV/0!</v>
      </c>
      <c r="G163" s="93" t="e">
        <f t="shared" si="13"/>
        <v>#DIV/0!</v>
      </c>
      <c r="H163" s="92" t="e">
        <f t="shared" si="14"/>
        <v>#DIV/0!</v>
      </c>
      <c r="I163" s="96" t="str">
        <f>IF(OR(COUNT(Calculations!BP164:BY164)&lt;3,COUNT(Calculations!BZ164:CI164)&lt;3),"N/A",IF(ISERROR(TTEST(Calculations!BP164:BY164,Calculations!BZ164:CI164,2,2)),"N/A",TTEST(Calculations!BP164:BY164,Calculations!BZ164:CI164,2,2)))</f>
        <v>N/A</v>
      </c>
      <c r="J163" s="92" t="e">
        <f t="shared" si="15"/>
        <v>#DIV/0!</v>
      </c>
      <c r="K163" s="97"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72"/>
      <c r="B164" s="90" t="str">
        <f>'Gene Table'!E164</f>
        <v>MBD2</v>
      </c>
      <c r="C164" s="91" t="s">
        <v>269</v>
      </c>
      <c r="D164" s="92" t="e">
        <f>Calculations!BN165</f>
        <v>#DIV/0!</v>
      </c>
      <c r="E164" s="92" t="e">
        <f>Calculations!BO165</f>
        <v>#DIV/0!</v>
      </c>
      <c r="F164" s="93" t="e">
        <f t="shared" si="12"/>
        <v>#DIV/0!</v>
      </c>
      <c r="G164" s="93" t="e">
        <f t="shared" si="13"/>
        <v>#DIV/0!</v>
      </c>
      <c r="H164" s="92" t="e">
        <f t="shared" si="14"/>
        <v>#DIV/0!</v>
      </c>
      <c r="I164" s="96" t="str">
        <f>IF(OR(COUNT(Calculations!BP165:BY165)&lt;3,COUNT(Calculations!BZ165:CI165)&lt;3),"N/A",IF(ISERROR(TTEST(Calculations!BP165:BY165,Calculations!BZ165:CI165,2,2)),"N/A",TTEST(Calculations!BP165:BY165,Calculations!BZ165:CI165,2,2)))</f>
        <v>N/A</v>
      </c>
      <c r="J164" s="92" t="e">
        <f t="shared" si="15"/>
        <v>#DIV/0!</v>
      </c>
      <c r="K164" s="97"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72"/>
      <c r="B165" s="90" t="str">
        <f>'Gene Table'!E165</f>
        <v>CBS</v>
      </c>
      <c r="C165" s="91" t="s">
        <v>273</v>
      </c>
      <c r="D165" s="92" t="e">
        <f>Calculations!BN166</f>
        <v>#DIV/0!</v>
      </c>
      <c r="E165" s="92" t="e">
        <f>Calculations!BO166</f>
        <v>#DIV/0!</v>
      </c>
      <c r="F165" s="93" t="e">
        <f t="shared" si="12"/>
        <v>#DIV/0!</v>
      </c>
      <c r="G165" s="93" t="e">
        <f t="shared" si="13"/>
        <v>#DIV/0!</v>
      </c>
      <c r="H165" s="92" t="e">
        <f t="shared" si="14"/>
        <v>#DIV/0!</v>
      </c>
      <c r="I165" s="96" t="str">
        <f>IF(OR(COUNT(Calculations!BP166:BY166)&lt;3,COUNT(Calculations!BZ166:CI166)&lt;3),"N/A",IF(ISERROR(TTEST(Calculations!BP166:BY166,Calculations!BZ166:CI166,2,2)),"N/A",TTEST(Calculations!BP166:BY166,Calculations!BZ166:CI166,2,2)))</f>
        <v>N/A</v>
      </c>
      <c r="J165" s="92" t="e">
        <f t="shared" si="15"/>
        <v>#DIV/0!</v>
      </c>
      <c r="K165" s="97"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72"/>
      <c r="B166" s="90" t="str">
        <f>'Gene Table'!E166</f>
        <v>CBR1</v>
      </c>
      <c r="C166" s="91" t="s">
        <v>277</v>
      </c>
      <c r="D166" s="92" t="e">
        <f>Calculations!BN167</f>
        <v>#DIV/0!</v>
      </c>
      <c r="E166" s="92" t="e">
        <f>Calculations!BO167</f>
        <v>#DIV/0!</v>
      </c>
      <c r="F166" s="93" t="e">
        <f t="shared" si="12"/>
        <v>#DIV/0!</v>
      </c>
      <c r="G166" s="93" t="e">
        <f t="shared" si="13"/>
        <v>#DIV/0!</v>
      </c>
      <c r="H166" s="92" t="e">
        <f t="shared" si="14"/>
        <v>#DIV/0!</v>
      </c>
      <c r="I166" s="96" t="str">
        <f>IF(OR(COUNT(Calculations!BP167:BY167)&lt;3,COUNT(Calculations!BZ167:CI167)&lt;3),"N/A",IF(ISERROR(TTEST(Calculations!BP167:BY167,Calculations!BZ167:CI167,2,2)),"N/A",TTEST(Calculations!BP167:BY167,Calculations!BZ167:CI167,2,2)))</f>
        <v>N/A</v>
      </c>
      <c r="J166" s="92" t="e">
        <f t="shared" si="15"/>
        <v>#DIV/0!</v>
      </c>
      <c r="K166" s="97"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72"/>
      <c r="B167" s="90" t="str">
        <f>'Gene Table'!E167</f>
        <v>AKR1C3</v>
      </c>
      <c r="C167" s="91" t="s">
        <v>281</v>
      </c>
      <c r="D167" s="92" t="e">
        <f>Calculations!BN168</f>
        <v>#DIV/0!</v>
      </c>
      <c r="E167" s="92" t="e">
        <f>Calculations!BO168</f>
        <v>#DIV/0!</v>
      </c>
      <c r="F167" s="93" t="e">
        <f t="shared" si="12"/>
        <v>#DIV/0!</v>
      </c>
      <c r="G167" s="93" t="e">
        <f t="shared" si="13"/>
        <v>#DIV/0!</v>
      </c>
      <c r="H167" s="92" t="e">
        <f t="shared" si="14"/>
        <v>#DIV/0!</v>
      </c>
      <c r="I167" s="96" t="str">
        <f>IF(OR(COUNT(Calculations!BP168:BY168)&lt;3,COUNT(Calculations!BZ168:CI168)&lt;3),"N/A",IF(ISERROR(TTEST(Calculations!BP168:BY168,Calculations!BZ168:CI168,2,2)),"N/A",TTEST(Calculations!BP168:BY168,Calculations!BZ168:CI168,2,2)))</f>
        <v>N/A</v>
      </c>
      <c r="J167" s="92" t="e">
        <f t="shared" si="15"/>
        <v>#DIV/0!</v>
      </c>
      <c r="K167" s="97"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72"/>
      <c r="B168" s="90" t="str">
        <f>'Gene Table'!E168</f>
        <v>PPP1R1B</v>
      </c>
      <c r="C168" s="91" t="s">
        <v>285</v>
      </c>
      <c r="D168" s="92" t="e">
        <f>Calculations!BN169</f>
        <v>#DIV/0!</v>
      </c>
      <c r="E168" s="92" t="e">
        <f>Calculations!BO169</f>
        <v>#DIV/0!</v>
      </c>
      <c r="F168" s="93" t="e">
        <f t="shared" si="12"/>
        <v>#DIV/0!</v>
      </c>
      <c r="G168" s="93" t="e">
        <f t="shared" si="13"/>
        <v>#DIV/0!</v>
      </c>
      <c r="H168" s="92" t="e">
        <f t="shared" si="14"/>
        <v>#DIV/0!</v>
      </c>
      <c r="I168" s="96" t="str">
        <f>IF(OR(COUNT(Calculations!BP169:BY169)&lt;3,COUNT(Calculations!BZ169:CI169)&lt;3),"N/A",IF(ISERROR(TTEST(Calculations!BP169:BY169,Calculations!BZ169:CI169,2,2)),"N/A",TTEST(Calculations!BP169:BY169,Calculations!BZ169:CI169,2,2)))</f>
        <v>N/A</v>
      </c>
      <c r="J168" s="92" t="e">
        <f t="shared" si="15"/>
        <v>#DIV/0!</v>
      </c>
      <c r="K168" s="97"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72"/>
      <c r="B169" s="90" t="str">
        <f>'Gene Table'!E169</f>
        <v>BAP1</v>
      </c>
      <c r="C169" s="91" t="s">
        <v>289</v>
      </c>
      <c r="D169" s="92" t="e">
        <f>Calculations!BN170</f>
        <v>#DIV/0!</v>
      </c>
      <c r="E169" s="92" t="e">
        <f>Calculations!BO170</f>
        <v>#DIV/0!</v>
      </c>
      <c r="F169" s="93" t="e">
        <f t="shared" si="12"/>
        <v>#DIV/0!</v>
      </c>
      <c r="G169" s="93" t="e">
        <f t="shared" si="13"/>
        <v>#DIV/0!</v>
      </c>
      <c r="H169" s="92" t="e">
        <f t="shared" si="14"/>
        <v>#DIV/0!</v>
      </c>
      <c r="I169" s="96" t="str">
        <f>IF(OR(COUNT(Calculations!BP170:BY170)&lt;3,COUNT(Calculations!BZ170:CI170)&lt;3),"N/A",IF(ISERROR(TTEST(Calculations!BP170:BY170,Calculations!BZ170:CI170,2,2)),"N/A",TTEST(Calculations!BP170:BY170,Calculations!BZ170:CI170,2,2)))</f>
        <v>N/A</v>
      </c>
      <c r="J169" s="92" t="e">
        <f t="shared" si="15"/>
        <v>#DIV/0!</v>
      </c>
      <c r="K169" s="97"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72"/>
      <c r="B170" s="90" t="str">
        <f>'Gene Table'!E170</f>
        <v>COL18A1</v>
      </c>
      <c r="C170" s="91" t="s">
        <v>293</v>
      </c>
      <c r="D170" s="92" t="e">
        <f>Calculations!BN171</f>
        <v>#DIV/0!</v>
      </c>
      <c r="E170" s="92" t="e">
        <f>Calculations!BO171</f>
        <v>#DIV/0!</v>
      </c>
      <c r="F170" s="93" t="e">
        <f t="shared" si="12"/>
        <v>#DIV/0!</v>
      </c>
      <c r="G170" s="93" t="e">
        <f t="shared" si="13"/>
        <v>#DIV/0!</v>
      </c>
      <c r="H170" s="92" t="e">
        <f t="shared" si="14"/>
        <v>#DIV/0!</v>
      </c>
      <c r="I170" s="96" t="str">
        <f>IF(OR(COUNT(Calculations!BP171:BY171)&lt;3,COUNT(Calculations!BZ171:CI171)&lt;3),"N/A",IF(ISERROR(TTEST(Calculations!BP171:BY171,Calculations!BZ171:CI171,2,2)),"N/A",TTEST(Calculations!BP171:BY171,Calculations!BZ171:CI171,2,2)))</f>
        <v>N/A</v>
      </c>
      <c r="J170" s="92" t="e">
        <f t="shared" si="15"/>
        <v>#DIV/0!</v>
      </c>
      <c r="K170" s="97"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72"/>
      <c r="B171" s="90" t="str">
        <f>'Gene Table'!E171</f>
        <v>TTK</v>
      </c>
      <c r="C171" s="91" t="s">
        <v>297</v>
      </c>
      <c r="D171" s="92" t="e">
        <f>Calculations!BN172</f>
        <v>#DIV/0!</v>
      </c>
      <c r="E171" s="92" t="e">
        <f>Calculations!BO172</f>
        <v>#DIV/0!</v>
      </c>
      <c r="F171" s="93" t="e">
        <f t="shared" si="12"/>
        <v>#DIV/0!</v>
      </c>
      <c r="G171" s="93" t="e">
        <f t="shared" si="13"/>
        <v>#DIV/0!</v>
      </c>
      <c r="H171" s="92" t="e">
        <f t="shared" si="14"/>
        <v>#DIV/0!</v>
      </c>
      <c r="I171" s="96" t="str">
        <f>IF(OR(COUNT(Calculations!BP172:BY172)&lt;3,COUNT(Calculations!BZ172:CI172)&lt;3),"N/A",IF(ISERROR(TTEST(Calculations!BP172:BY172,Calculations!BZ172:CI172,2,2)),"N/A",TTEST(Calculations!BP172:BY172,Calculations!BZ172:CI172,2,2)))</f>
        <v>N/A</v>
      </c>
      <c r="J171" s="92" t="e">
        <f t="shared" si="15"/>
        <v>#DIV/0!</v>
      </c>
      <c r="K171" s="97"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72"/>
      <c r="B172" s="90" t="str">
        <f>'Gene Table'!E172</f>
        <v>TOP2A</v>
      </c>
      <c r="C172" s="91" t="s">
        <v>301</v>
      </c>
      <c r="D172" s="92" t="e">
        <f>Calculations!BN173</f>
        <v>#DIV/0!</v>
      </c>
      <c r="E172" s="92" t="e">
        <f>Calculations!BO173</f>
        <v>#DIV/0!</v>
      </c>
      <c r="F172" s="93" t="e">
        <f t="shared" si="12"/>
        <v>#DIV/0!</v>
      </c>
      <c r="G172" s="93" t="e">
        <f t="shared" si="13"/>
        <v>#DIV/0!</v>
      </c>
      <c r="H172" s="92" t="e">
        <f t="shared" si="14"/>
        <v>#DIV/0!</v>
      </c>
      <c r="I172" s="96" t="str">
        <f>IF(OR(COUNT(Calculations!BP173:BY173)&lt;3,COUNT(Calculations!BZ173:CI173)&lt;3),"N/A",IF(ISERROR(TTEST(Calculations!BP173:BY173,Calculations!BZ173:CI173,2,2)),"N/A",TTEST(Calculations!BP173:BY173,Calculations!BZ173:CI173,2,2)))</f>
        <v>N/A</v>
      </c>
      <c r="J172" s="92" t="e">
        <f t="shared" si="15"/>
        <v>#DIV/0!</v>
      </c>
      <c r="K172" s="97"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72"/>
      <c r="B173" s="90" t="str">
        <f>'Gene Table'!E173</f>
        <v>BUB1B</v>
      </c>
      <c r="C173" s="91" t="s">
        <v>305</v>
      </c>
      <c r="D173" s="92" t="e">
        <f>Calculations!BN174</f>
        <v>#DIV/0!</v>
      </c>
      <c r="E173" s="92" t="e">
        <f>Calculations!BO174</f>
        <v>#DIV/0!</v>
      </c>
      <c r="F173" s="93" t="e">
        <f t="shared" si="12"/>
        <v>#DIV/0!</v>
      </c>
      <c r="G173" s="93" t="e">
        <f t="shared" si="13"/>
        <v>#DIV/0!</v>
      </c>
      <c r="H173" s="92" t="e">
        <f t="shared" si="14"/>
        <v>#DIV/0!</v>
      </c>
      <c r="I173" s="96" t="str">
        <f>IF(OR(COUNT(Calculations!BP174:BY174)&lt;3,COUNT(Calculations!BZ174:CI174)&lt;3),"N/A",IF(ISERROR(TTEST(Calculations!BP174:BY174,Calculations!BZ174:CI174,2,2)),"N/A",TTEST(Calculations!BP174:BY174,Calculations!BZ174:CI174,2,2)))</f>
        <v>N/A</v>
      </c>
      <c r="J173" s="92" t="e">
        <f t="shared" si="15"/>
        <v>#DIV/0!</v>
      </c>
      <c r="K173" s="97"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72"/>
      <c r="B174" s="90" t="str">
        <f>'Gene Table'!E174</f>
        <v>TERF2</v>
      </c>
      <c r="C174" s="91" t="s">
        <v>309</v>
      </c>
      <c r="D174" s="92" t="e">
        <f>Calculations!BN175</f>
        <v>#DIV/0!</v>
      </c>
      <c r="E174" s="92" t="e">
        <f>Calculations!BO175</f>
        <v>#DIV/0!</v>
      </c>
      <c r="F174" s="93" t="e">
        <f t="shared" si="12"/>
        <v>#DIV/0!</v>
      </c>
      <c r="G174" s="93" t="e">
        <f t="shared" si="13"/>
        <v>#DIV/0!</v>
      </c>
      <c r="H174" s="92" t="e">
        <f t="shared" si="14"/>
        <v>#DIV/0!</v>
      </c>
      <c r="I174" s="96" t="str">
        <f>IF(OR(COUNT(Calculations!BP175:BY175)&lt;3,COUNT(Calculations!BZ175:CI175)&lt;3),"N/A",IF(ISERROR(TTEST(Calculations!BP175:BY175,Calculations!BZ175:CI175,2,2)),"N/A",TTEST(Calculations!BP175:BY175,Calculations!BZ175:CI175,2,2)))</f>
        <v>N/A</v>
      </c>
      <c r="J174" s="92" t="e">
        <f t="shared" si="15"/>
        <v>#DIV/0!</v>
      </c>
      <c r="K174" s="97"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72"/>
      <c r="B175" s="90" t="str">
        <f>'Gene Table'!E175</f>
        <v>TERF1</v>
      </c>
      <c r="C175" s="91" t="s">
        <v>313</v>
      </c>
      <c r="D175" s="92" t="e">
        <f>Calculations!BN176</f>
        <v>#DIV/0!</v>
      </c>
      <c r="E175" s="92" t="e">
        <f>Calculations!BO176</f>
        <v>#DIV/0!</v>
      </c>
      <c r="F175" s="93" t="e">
        <f t="shared" si="12"/>
        <v>#DIV/0!</v>
      </c>
      <c r="G175" s="93" t="e">
        <f t="shared" si="13"/>
        <v>#DIV/0!</v>
      </c>
      <c r="H175" s="92" t="e">
        <f t="shared" si="14"/>
        <v>#DIV/0!</v>
      </c>
      <c r="I175" s="96" t="str">
        <f>IF(OR(COUNT(Calculations!BP176:BY176)&lt;3,COUNT(Calculations!BZ176:CI176)&lt;3),"N/A",IF(ISERROR(TTEST(Calculations!BP176:BY176,Calculations!BZ176:CI176,2,2)),"N/A",TTEST(Calculations!BP176:BY176,Calculations!BZ176:CI176,2,2)))</f>
        <v>N/A</v>
      </c>
      <c r="J175" s="92" t="e">
        <f t="shared" si="15"/>
        <v>#DIV/0!</v>
      </c>
      <c r="K175" s="97"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72"/>
      <c r="B176" s="90" t="str">
        <f>'Gene Table'!E176</f>
        <v>TEP1</v>
      </c>
      <c r="C176" s="91" t="s">
        <v>317</v>
      </c>
      <c r="D176" s="92" t="e">
        <f>Calculations!BN177</f>
        <v>#DIV/0!</v>
      </c>
      <c r="E176" s="92" t="e">
        <f>Calculations!BO177</f>
        <v>#DIV/0!</v>
      </c>
      <c r="F176" s="93" t="e">
        <f t="shared" si="12"/>
        <v>#DIV/0!</v>
      </c>
      <c r="G176" s="93" t="e">
        <f t="shared" si="13"/>
        <v>#DIV/0!</v>
      </c>
      <c r="H176" s="92" t="e">
        <f t="shared" si="14"/>
        <v>#DIV/0!</v>
      </c>
      <c r="I176" s="96" t="str">
        <f>IF(OR(COUNT(Calculations!BP177:BY177)&lt;3,COUNT(Calculations!BZ177:CI177)&lt;3),"N/A",IF(ISERROR(TTEST(Calculations!BP177:BY177,Calculations!BZ177:CI177,2,2)),"N/A",TTEST(Calculations!BP177:BY177,Calculations!BZ177:CI177,2,2)))</f>
        <v>N/A</v>
      </c>
      <c r="J176" s="92" t="e">
        <f t="shared" si="15"/>
        <v>#DIV/0!</v>
      </c>
      <c r="K176" s="97"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72"/>
      <c r="B177" s="90" t="str">
        <f>'Gene Table'!E177</f>
        <v>SSTR2</v>
      </c>
      <c r="C177" s="91" t="s">
        <v>321</v>
      </c>
      <c r="D177" s="92" t="e">
        <f>Calculations!BN178</f>
        <v>#DIV/0!</v>
      </c>
      <c r="E177" s="92" t="e">
        <f>Calculations!BO178</f>
        <v>#DIV/0!</v>
      </c>
      <c r="F177" s="93" t="e">
        <f t="shared" si="12"/>
        <v>#DIV/0!</v>
      </c>
      <c r="G177" s="93" t="e">
        <f t="shared" si="13"/>
        <v>#DIV/0!</v>
      </c>
      <c r="H177" s="92" t="e">
        <f t="shared" si="14"/>
        <v>#DIV/0!</v>
      </c>
      <c r="I177" s="96" t="str">
        <f>IF(OR(COUNT(Calculations!BP178:BY178)&lt;3,COUNT(Calculations!BZ178:CI178)&lt;3),"N/A",IF(ISERROR(TTEST(Calculations!BP178:BY178,Calculations!BZ178:CI178,2,2)),"N/A",TTEST(Calculations!BP178:BY178,Calculations!BZ178:CI178,2,2)))</f>
        <v>N/A</v>
      </c>
      <c r="J177" s="92" t="e">
        <f t="shared" si="15"/>
        <v>#DIV/0!</v>
      </c>
      <c r="K177" s="97"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72"/>
      <c r="B178" s="90" t="str">
        <f>'Gene Table'!E178</f>
        <v>SKP2</v>
      </c>
      <c r="C178" s="91" t="s">
        <v>325</v>
      </c>
      <c r="D178" s="92" t="e">
        <f>Calculations!BN179</f>
        <v>#DIV/0!</v>
      </c>
      <c r="E178" s="92" t="e">
        <f>Calculations!BO179</f>
        <v>#DIV/0!</v>
      </c>
      <c r="F178" s="93" t="e">
        <f t="shared" si="12"/>
        <v>#DIV/0!</v>
      </c>
      <c r="G178" s="93" t="e">
        <f t="shared" si="13"/>
        <v>#DIV/0!</v>
      </c>
      <c r="H178" s="92" t="e">
        <f t="shared" si="14"/>
        <v>#DIV/0!</v>
      </c>
      <c r="I178" s="96" t="str">
        <f>IF(OR(COUNT(Calculations!BP179:BY179)&lt;3,COUNT(Calculations!BZ179:CI179)&lt;3),"N/A",IF(ISERROR(TTEST(Calculations!BP179:BY179,Calculations!BZ179:CI179,2,2)),"N/A",TTEST(Calculations!BP179:BY179,Calculations!BZ179:CI179,2,2)))</f>
        <v>N/A</v>
      </c>
      <c r="J178" s="92" t="e">
        <f t="shared" si="15"/>
        <v>#DIV/0!</v>
      </c>
      <c r="K178" s="97"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72"/>
      <c r="B179" s="90" t="str">
        <f>'Gene Table'!E179</f>
        <v>SHC1</v>
      </c>
      <c r="C179" s="91" t="s">
        <v>329</v>
      </c>
      <c r="D179" s="92" t="e">
        <f>Calculations!BN180</f>
        <v>#DIV/0!</v>
      </c>
      <c r="E179" s="92" t="e">
        <f>Calculations!BO180</f>
        <v>#DIV/0!</v>
      </c>
      <c r="F179" s="93" t="e">
        <f t="shared" si="12"/>
        <v>#DIV/0!</v>
      </c>
      <c r="G179" s="93" t="e">
        <f t="shared" si="13"/>
        <v>#DIV/0!</v>
      </c>
      <c r="H179" s="92" t="e">
        <f t="shared" si="14"/>
        <v>#DIV/0!</v>
      </c>
      <c r="I179" s="96" t="str">
        <f>IF(OR(COUNT(Calculations!BP180:BY180)&lt;3,COUNT(Calculations!BZ180:CI180)&lt;3),"N/A",IF(ISERROR(TTEST(Calculations!BP180:BY180,Calculations!BZ180:CI180,2,2)),"N/A",TTEST(Calculations!BP180:BY180,Calculations!BZ180:CI180,2,2)))</f>
        <v>N/A</v>
      </c>
      <c r="J179" s="92" t="e">
        <f t="shared" si="15"/>
        <v>#DIV/0!</v>
      </c>
      <c r="K179" s="97"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72"/>
      <c r="B180" s="90" t="str">
        <f>'Gene Table'!E180</f>
        <v>RNASEL</v>
      </c>
      <c r="C180" s="91" t="s">
        <v>333</v>
      </c>
      <c r="D180" s="92" t="e">
        <f>Calculations!BN181</f>
        <v>#DIV/0!</v>
      </c>
      <c r="E180" s="92" t="e">
        <f>Calculations!BO181</f>
        <v>#DIV/0!</v>
      </c>
      <c r="F180" s="93" t="e">
        <f t="shared" si="12"/>
        <v>#DIV/0!</v>
      </c>
      <c r="G180" s="93" t="e">
        <f t="shared" si="13"/>
        <v>#DIV/0!</v>
      </c>
      <c r="H180" s="92" t="e">
        <f t="shared" si="14"/>
        <v>#DIV/0!</v>
      </c>
      <c r="I180" s="96" t="str">
        <f>IF(OR(COUNT(Calculations!BP181:BY181)&lt;3,COUNT(Calculations!BZ181:CI181)&lt;3),"N/A",IF(ISERROR(TTEST(Calculations!BP181:BY181,Calculations!BZ181:CI181,2,2)),"N/A",TTEST(Calculations!BP181:BY181,Calculations!BZ181:CI181,2,2)))</f>
        <v>N/A</v>
      </c>
      <c r="J180" s="92" t="e">
        <f t="shared" si="15"/>
        <v>#DIV/0!</v>
      </c>
      <c r="K180" s="97"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72"/>
      <c r="B181" s="90" t="str">
        <f>'Gene Table'!E181</f>
        <v>RAD51L1</v>
      </c>
      <c r="C181" s="91" t="s">
        <v>337</v>
      </c>
      <c r="D181" s="92" t="e">
        <f>Calculations!BN182</f>
        <v>#DIV/0!</v>
      </c>
      <c r="E181" s="92" t="e">
        <f>Calculations!BO182</f>
        <v>#DIV/0!</v>
      </c>
      <c r="F181" s="93" t="e">
        <f t="shared" si="12"/>
        <v>#DIV/0!</v>
      </c>
      <c r="G181" s="93" t="e">
        <f t="shared" si="13"/>
        <v>#DIV/0!</v>
      </c>
      <c r="H181" s="92" t="e">
        <f t="shared" si="14"/>
        <v>#DIV/0!</v>
      </c>
      <c r="I181" s="96" t="str">
        <f>IF(OR(COUNT(Calculations!BP182:BY182)&lt;3,COUNT(Calculations!BZ182:CI182)&lt;3),"N/A",IF(ISERROR(TTEST(Calculations!BP182:BY182,Calculations!BZ182:CI182,2,2)),"N/A",TTEST(Calculations!BP182:BY182,Calculations!BZ182:CI182,2,2)))</f>
        <v>N/A</v>
      </c>
      <c r="J181" s="92" t="e">
        <f t="shared" si="15"/>
        <v>#DIV/0!</v>
      </c>
      <c r="K181" s="97"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72"/>
      <c r="B182" s="90" t="str">
        <f>'Gene Table'!E182</f>
        <v>RAD23B</v>
      </c>
      <c r="C182" s="91" t="s">
        <v>341</v>
      </c>
      <c r="D182" s="92" t="e">
        <f>Calculations!BN183</f>
        <v>#DIV/0!</v>
      </c>
      <c r="E182" s="92" t="e">
        <f>Calculations!BO183</f>
        <v>#DIV/0!</v>
      </c>
      <c r="F182" s="93" t="e">
        <f t="shared" si="12"/>
        <v>#DIV/0!</v>
      </c>
      <c r="G182" s="93" t="e">
        <f t="shared" si="13"/>
        <v>#DIV/0!</v>
      </c>
      <c r="H182" s="92" t="e">
        <f t="shared" si="14"/>
        <v>#DIV/0!</v>
      </c>
      <c r="I182" s="96" t="str">
        <f>IF(OR(COUNT(Calculations!BP183:BY183)&lt;3,COUNT(Calculations!BZ183:CI183)&lt;3),"N/A",IF(ISERROR(TTEST(Calculations!BP183:BY183,Calculations!BZ183:CI183,2,2)),"N/A",TTEST(Calculations!BP183:BY183,Calculations!BZ183:CI183,2,2)))</f>
        <v>N/A</v>
      </c>
      <c r="J182" s="92" t="e">
        <f t="shared" si="15"/>
        <v>#DIV/0!</v>
      </c>
      <c r="K182" s="97"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72"/>
      <c r="B183" s="90" t="str">
        <f>'Gene Table'!E183</f>
        <v>HGDC</v>
      </c>
      <c r="C183" s="91" t="s">
        <v>345</v>
      </c>
      <c r="D183" s="92" t="e">
        <f>Calculations!BN184</f>
        <v>#DIV/0!</v>
      </c>
      <c r="E183" s="92" t="e">
        <f>Calculations!BO184</f>
        <v>#DIV/0!</v>
      </c>
      <c r="F183" s="93" t="e">
        <f t="shared" si="12"/>
        <v>#DIV/0!</v>
      </c>
      <c r="G183" s="93" t="e">
        <f t="shared" si="13"/>
        <v>#DIV/0!</v>
      </c>
      <c r="H183" s="92" t="e">
        <f t="shared" si="14"/>
        <v>#DIV/0!</v>
      </c>
      <c r="I183" s="96" t="str">
        <f>IF(OR(COUNT(Calculations!BP184:BY184)&lt;3,COUNT(Calculations!BZ184:CI184)&lt;3),"N/A",IF(ISERROR(TTEST(Calculations!BP184:BY184,Calculations!BZ184:CI184,2,2)),"N/A",TTEST(Calculations!BP184:BY184,Calculations!BZ184:CI184,2,2)))</f>
        <v>N/A</v>
      </c>
      <c r="J183" s="92" t="e">
        <f t="shared" si="15"/>
        <v>#DIV/0!</v>
      </c>
      <c r="K183" s="97"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72"/>
      <c r="B184" s="90" t="str">
        <f>'Gene Table'!E184</f>
        <v>HGDC</v>
      </c>
      <c r="C184" s="91" t="s">
        <v>347</v>
      </c>
      <c r="D184" s="92" t="e">
        <f>Calculations!BN185</f>
        <v>#DIV/0!</v>
      </c>
      <c r="E184" s="92" t="e">
        <f>Calculations!BO185</f>
        <v>#DIV/0!</v>
      </c>
      <c r="F184" s="93" t="e">
        <f t="shared" si="12"/>
        <v>#DIV/0!</v>
      </c>
      <c r="G184" s="93" t="e">
        <f t="shared" si="13"/>
        <v>#DIV/0!</v>
      </c>
      <c r="H184" s="92" t="e">
        <f t="shared" si="14"/>
        <v>#DIV/0!</v>
      </c>
      <c r="I184" s="96" t="str">
        <f>IF(OR(COUNT(Calculations!BP185:BY185)&lt;3,COUNT(Calculations!BZ185:CI185)&lt;3),"N/A",IF(ISERROR(TTEST(Calculations!BP185:BY185,Calculations!BZ185:CI185,2,2)),"N/A",TTEST(Calculations!BP185:BY185,Calculations!BZ185:CI185,2,2)))</f>
        <v>N/A</v>
      </c>
      <c r="J184" s="92" t="e">
        <f t="shared" si="15"/>
        <v>#DIV/0!</v>
      </c>
      <c r="K184" s="97"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72"/>
      <c r="B185" s="90" t="str">
        <f>'Gene Table'!E185</f>
        <v>GAPDH</v>
      </c>
      <c r="C185" s="91" t="s">
        <v>348</v>
      </c>
      <c r="D185" s="92" t="e">
        <f>Calculations!BN186</f>
        <v>#DIV/0!</v>
      </c>
      <c r="E185" s="92" t="e">
        <f>Calculations!BO186</f>
        <v>#DIV/0!</v>
      </c>
      <c r="F185" s="93" t="e">
        <f t="shared" si="12"/>
        <v>#DIV/0!</v>
      </c>
      <c r="G185" s="93" t="e">
        <f t="shared" si="13"/>
        <v>#DIV/0!</v>
      </c>
      <c r="H185" s="92" t="e">
        <f t="shared" si="14"/>
        <v>#DIV/0!</v>
      </c>
      <c r="I185" s="96" t="str">
        <f>IF(OR(COUNT(Calculations!BP186:BY186)&lt;3,COUNT(Calculations!BZ186:CI186)&lt;3),"N/A",IF(ISERROR(TTEST(Calculations!BP186:BY186,Calculations!BZ186:CI186,2,2)),"N/A",TTEST(Calculations!BP186:BY186,Calculations!BZ186:CI186,2,2)))</f>
        <v>N/A</v>
      </c>
      <c r="J185" s="92" t="e">
        <f t="shared" si="15"/>
        <v>#DIV/0!</v>
      </c>
      <c r="K185" s="97"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72"/>
      <c r="B186" s="90" t="str">
        <f>'Gene Table'!E186</f>
        <v>ACTB</v>
      </c>
      <c r="C186" s="91" t="s">
        <v>352</v>
      </c>
      <c r="D186" s="92" t="e">
        <f>Calculations!BN187</f>
        <v>#DIV/0!</v>
      </c>
      <c r="E186" s="92" t="e">
        <f>Calculations!BO187</f>
        <v>#DIV/0!</v>
      </c>
      <c r="F186" s="93" t="e">
        <f t="shared" si="12"/>
        <v>#DIV/0!</v>
      </c>
      <c r="G186" s="93" t="e">
        <f t="shared" si="13"/>
        <v>#DIV/0!</v>
      </c>
      <c r="H186" s="92" t="e">
        <f t="shared" si="14"/>
        <v>#DIV/0!</v>
      </c>
      <c r="I186" s="96" t="str">
        <f>IF(OR(COUNT(Calculations!BP187:BY187)&lt;3,COUNT(Calculations!BZ187:CI187)&lt;3),"N/A",IF(ISERROR(TTEST(Calculations!BP187:BY187,Calculations!BZ187:CI187,2,2)),"N/A",TTEST(Calculations!BP187:BY187,Calculations!BZ187:CI187,2,2)))</f>
        <v>N/A</v>
      </c>
      <c r="J186" s="92" t="e">
        <f t="shared" si="15"/>
        <v>#DIV/0!</v>
      </c>
      <c r="K186" s="97"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72"/>
      <c r="B187" s="90" t="str">
        <f>'Gene Table'!E187</f>
        <v>B2M</v>
      </c>
      <c r="C187" s="91" t="s">
        <v>356</v>
      </c>
      <c r="D187" s="92" t="e">
        <f>Calculations!BN188</f>
        <v>#DIV/0!</v>
      </c>
      <c r="E187" s="92" t="e">
        <f>Calculations!BO188</f>
        <v>#DIV/0!</v>
      </c>
      <c r="F187" s="93" t="e">
        <f t="shared" si="12"/>
        <v>#DIV/0!</v>
      </c>
      <c r="G187" s="93" t="e">
        <f t="shared" si="13"/>
        <v>#DIV/0!</v>
      </c>
      <c r="H187" s="92" t="e">
        <f t="shared" si="14"/>
        <v>#DIV/0!</v>
      </c>
      <c r="I187" s="96" t="str">
        <f>IF(OR(COUNT(Calculations!BP188:BY188)&lt;3,COUNT(Calculations!BZ188:CI188)&lt;3),"N/A",IF(ISERROR(TTEST(Calculations!BP188:BY188,Calculations!BZ188:CI188,2,2)),"N/A",TTEST(Calculations!BP188:BY188,Calculations!BZ188:CI188,2,2)))</f>
        <v>N/A</v>
      </c>
      <c r="J187" s="92" t="e">
        <f t="shared" si="15"/>
        <v>#DIV/0!</v>
      </c>
      <c r="K187" s="97"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72"/>
      <c r="B188" s="90" t="str">
        <f>'Gene Table'!E188</f>
        <v>RPL13A</v>
      </c>
      <c r="C188" s="91" t="s">
        <v>360</v>
      </c>
      <c r="D188" s="92" t="e">
        <f>Calculations!BN189</f>
        <v>#DIV/0!</v>
      </c>
      <c r="E188" s="92" t="e">
        <f>Calculations!BO189</f>
        <v>#DIV/0!</v>
      </c>
      <c r="F188" s="93" t="e">
        <f t="shared" si="12"/>
        <v>#DIV/0!</v>
      </c>
      <c r="G188" s="93" t="e">
        <f t="shared" si="13"/>
        <v>#DIV/0!</v>
      </c>
      <c r="H188" s="92" t="e">
        <f t="shared" si="14"/>
        <v>#DIV/0!</v>
      </c>
      <c r="I188" s="96" t="str">
        <f>IF(OR(COUNT(Calculations!BP189:BY189)&lt;3,COUNT(Calculations!BZ189:CI189)&lt;3),"N/A",IF(ISERROR(TTEST(Calculations!BP189:BY189,Calculations!BZ189:CI189,2,2)),"N/A",TTEST(Calculations!BP189:BY189,Calculations!BZ189:CI189,2,2)))</f>
        <v>N/A</v>
      </c>
      <c r="J188" s="92" t="e">
        <f t="shared" si="15"/>
        <v>#DIV/0!</v>
      </c>
      <c r="K188" s="97"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72"/>
      <c r="B189" s="90" t="str">
        <f>'Gene Table'!E189</f>
        <v>HPRT1</v>
      </c>
      <c r="C189" s="91" t="s">
        <v>364</v>
      </c>
      <c r="D189" s="92" t="e">
        <f>Calculations!BN190</f>
        <v>#DIV/0!</v>
      </c>
      <c r="E189" s="92" t="e">
        <f>Calculations!BO190</f>
        <v>#DIV/0!</v>
      </c>
      <c r="F189" s="93" t="e">
        <f t="shared" si="12"/>
        <v>#DIV/0!</v>
      </c>
      <c r="G189" s="93" t="e">
        <f t="shared" si="13"/>
        <v>#DIV/0!</v>
      </c>
      <c r="H189" s="92" t="e">
        <f t="shared" si="14"/>
        <v>#DIV/0!</v>
      </c>
      <c r="I189" s="96" t="str">
        <f>IF(OR(COUNT(Calculations!BP190:BY190)&lt;3,COUNT(Calculations!BZ190:CI190)&lt;3),"N/A",IF(ISERROR(TTEST(Calculations!BP190:BY190,Calculations!BZ190:CI190,2,2)),"N/A",TTEST(Calculations!BP190:BY190,Calculations!BZ190:CI190,2,2)))</f>
        <v>N/A</v>
      </c>
      <c r="J189" s="92" t="e">
        <f t="shared" si="15"/>
        <v>#DIV/0!</v>
      </c>
      <c r="K189" s="97"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72"/>
      <c r="B190" s="90" t="str">
        <f>'Gene Table'!E190</f>
        <v>RN18S1</v>
      </c>
      <c r="C190" s="91" t="s">
        <v>368</v>
      </c>
      <c r="D190" s="92" t="e">
        <f>Calculations!BN191</f>
        <v>#DIV/0!</v>
      </c>
      <c r="E190" s="92" t="e">
        <f>Calculations!BO191</f>
        <v>#DIV/0!</v>
      </c>
      <c r="F190" s="93" t="e">
        <f t="shared" si="12"/>
        <v>#DIV/0!</v>
      </c>
      <c r="G190" s="93" t="e">
        <f t="shared" si="13"/>
        <v>#DIV/0!</v>
      </c>
      <c r="H190" s="92" t="e">
        <f t="shared" si="14"/>
        <v>#DIV/0!</v>
      </c>
      <c r="I190" s="96" t="str">
        <f>IF(OR(COUNT(Calculations!BP191:BY191)&lt;3,COUNT(Calculations!BZ191:CI191)&lt;3),"N/A",IF(ISERROR(TTEST(Calculations!BP191:BY191,Calculations!BZ191:CI191,2,2)),"N/A",TTEST(Calculations!BP191:BY191,Calculations!BZ191:CI191,2,2)))</f>
        <v>N/A</v>
      </c>
      <c r="J190" s="92" t="e">
        <f t="shared" si="15"/>
        <v>#DIV/0!</v>
      </c>
      <c r="K190" s="97"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5" customHeight="1">
      <c r="A191" s="72"/>
      <c r="B191" s="90" t="str">
        <f>'Gene Table'!E191</f>
        <v>RT</v>
      </c>
      <c r="C191" s="91" t="s">
        <v>372</v>
      </c>
      <c r="D191" s="92" t="e">
        <f>Calculations!BN192</f>
        <v>#DIV/0!</v>
      </c>
      <c r="E191" s="92" t="e">
        <f>Calculations!BO192</f>
        <v>#DIV/0!</v>
      </c>
      <c r="F191" s="93" t="e">
        <f t="shared" si="12"/>
        <v>#DIV/0!</v>
      </c>
      <c r="G191" s="93" t="e">
        <f t="shared" si="13"/>
        <v>#DIV/0!</v>
      </c>
      <c r="H191" s="92" t="e">
        <f t="shared" si="14"/>
        <v>#DIV/0!</v>
      </c>
      <c r="I191" s="96" t="str">
        <f>IF(OR(COUNT(Calculations!BP192:BY192)&lt;3,COUNT(Calculations!BZ192:CI192)&lt;3),"N/A",IF(ISERROR(TTEST(Calculations!BP192:BY192,Calculations!BZ192:CI192,2,2)),"N/A",TTEST(Calculations!BP192:BY192,Calculations!BZ192:CI192,2,2)))</f>
        <v>N/A</v>
      </c>
      <c r="J191" s="92" t="e">
        <f t="shared" si="15"/>
        <v>#DIV/0!</v>
      </c>
      <c r="K191" s="97"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5" customHeight="1">
      <c r="A192" s="72"/>
      <c r="B192" s="90" t="str">
        <f>'Gene Table'!E192</f>
        <v>RT</v>
      </c>
      <c r="C192" s="91" t="s">
        <v>374</v>
      </c>
      <c r="D192" s="92" t="e">
        <f>Calculations!BN193</f>
        <v>#DIV/0!</v>
      </c>
      <c r="E192" s="92" t="e">
        <f>Calculations!BO193</f>
        <v>#DIV/0!</v>
      </c>
      <c r="F192" s="93" t="e">
        <f t="shared" si="12"/>
        <v>#DIV/0!</v>
      </c>
      <c r="G192" s="93" t="e">
        <f t="shared" si="13"/>
        <v>#DIV/0!</v>
      </c>
      <c r="H192" s="92" t="e">
        <f t="shared" si="14"/>
        <v>#DIV/0!</v>
      </c>
      <c r="I192" s="96" t="str">
        <f>IF(OR(COUNT(Calculations!BP193:BY193)&lt;3,COUNT(Calculations!BZ193:CI193)&lt;3),"N/A",IF(ISERROR(TTEST(Calculations!BP193:BY193,Calculations!BZ193:CI193,2,2)),"N/A",TTEST(Calculations!BP193:BY193,Calculations!BZ193:CI193,2,2)))</f>
        <v>N/A</v>
      </c>
      <c r="J192" s="92" t="e">
        <f t="shared" si="15"/>
        <v>#DIV/0!</v>
      </c>
      <c r="K192" s="97"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5" customHeight="1">
      <c r="A193" s="72"/>
      <c r="B193" s="90" t="str">
        <f>'Gene Table'!E193</f>
        <v>PCR</v>
      </c>
      <c r="C193" s="91" t="s">
        <v>375</v>
      </c>
      <c r="D193" s="92" t="e">
        <f>Calculations!BN194</f>
        <v>#DIV/0!</v>
      </c>
      <c r="E193" s="92" t="e">
        <f>Calculations!BO194</f>
        <v>#DIV/0!</v>
      </c>
      <c r="F193" s="93" t="e">
        <f t="shared" si="12"/>
        <v>#DIV/0!</v>
      </c>
      <c r="G193" s="93" t="e">
        <f t="shared" si="13"/>
        <v>#DIV/0!</v>
      </c>
      <c r="H193" s="92" t="e">
        <f t="shared" si="14"/>
        <v>#DIV/0!</v>
      </c>
      <c r="I193" s="96" t="str">
        <f>IF(OR(COUNT(Calculations!BP194:BY194)&lt;3,COUNT(Calculations!BZ194:CI194)&lt;3),"N/A",IF(ISERROR(TTEST(Calculations!BP194:BY194,Calculations!BZ194:CI194,2,2)),"N/A",TTEST(Calculations!BP194:BY194,Calculations!BZ194:CI194,2,2)))</f>
        <v>N/A</v>
      </c>
      <c r="J193" s="92" t="e">
        <f t="shared" si="15"/>
        <v>#DIV/0!</v>
      </c>
      <c r="K193" s="97"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5" customHeight="1">
      <c r="A194" s="72"/>
      <c r="B194" s="90" t="str">
        <f>'Gene Table'!E194</f>
        <v>PCR</v>
      </c>
      <c r="C194" s="91" t="s">
        <v>377</v>
      </c>
      <c r="D194" s="92" t="e">
        <f>Calculations!BN195</f>
        <v>#DIV/0!</v>
      </c>
      <c r="E194" s="92" t="e">
        <f>Calculations!BO195</f>
        <v>#DIV/0!</v>
      </c>
      <c r="F194" s="93" t="e">
        <f t="shared" si="12"/>
        <v>#DIV/0!</v>
      </c>
      <c r="G194" s="93" t="e">
        <f t="shared" si="13"/>
        <v>#DIV/0!</v>
      </c>
      <c r="H194" s="92" t="e">
        <f t="shared" si="14"/>
        <v>#DIV/0!</v>
      </c>
      <c r="I194" s="96" t="str">
        <f>IF(OR(COUNT(Calculations!BP195:BY195)&lt;3,COUNT(Calculations!BZ195:CI195)&lt;3),"N/A",IF(ISERROR(TTEST(Calculations!BP195:BY195,Calculations!BZ195:CI195,2,2)),"N/A",TTEST(Calculations!BP195:BY195,Calculations!BZ195:CI195,2,2)))</f>
        <v>N/A</v>
      </c>
      <c r="J194" s="92" t="e">
        <f t="shared" si="15"/>
        <v>#DIV/0!</v>
      </c>
      <c r="K194" s="97"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69" t="s">
        <v>631</v>
      </c>
      <c r="B195" s="90" t="str">
        <f>'Gene Table'!E195</f>
        <v>PTPRJ</v>
      </c>
      <c r="C195" s="91" t="s">
        <v>9</v>
      </c>
      <c r="D195" s="92" t="e">
        <f>Calculations!BN196</f>
        <v>#DIV/0!</v>
      </c>
      <c r="E195" s="92" t="e">
        <f>Calculations!BO196</f>
        <v>#DIV/0!</v>
      </c>
      <c r="F195" s="93" t="e">
        <f t="shared" si="12"/>
        <v>#DIV/0!</v>
      </c>
      <c r="G195" s="93" t="e">
        <f t="shared" si="13"/>
        <v>#DIV/0!</v>
      </c>
      <c r="H195" s="92" t="e">
        <f t="shared" si="14"/>
        <v>#DIV/0!</v>
      </c>
      <c r="I195" s="96" t="str">
        <f>IF(OR(COUNT(Calculations!BP196:BY196)&lt;3,COUNT(Calculations!BZ196:CI196)&lt;3),"N/A",IF(ISERROR(TTEST(Calculations!BP196:BY196,Calculations!BZ196:CI196,2,2)),"N/A",TTEST(Calculations!BP196:BY196,Calculations!BZ196:CI196,2,2)))</f>
        <v>N/A</v>
      </c>
      <c r="J195" s="92" t="e">
        <f t="shared" si="15"/>
        <v>#DIV/0!</v>
      </c>
      <c r="K195" s="97"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72"/>
      <c r="B196" s="90" t="str">
        <f>'Gene Table'!E196</f>
        <v>PTGS1</v>
      </c>
      <c r="C196" s="91" t="s">
        <v>13</v>
      </c>
      <c r="D196" s="92" t="e">
        <f>Calculations!BN197</f>
        <v>#DIV/0!</v>
      </c>
      <c r="E196" s="92" t="e">
        <f>Calculations!BO197</f>
        <v>#DIV/0!</v>
      </c>
      <c r="F196" s="93" t="e">
        <f t="shared" si="12"/>
        <v>#DIV/0!</v>
      </c>
      <c r="G196" s="93" t="e">
        <f t="shared" si="13"/>
        <v>#DIV/0!</v>
      </c>
      <c r="H196" s="92" t="e">
        <f t="shared" si="14"/>
        <v>#DIV/0!</v>
      </c>
      <c r="I196" s="96" t="str">
        <f>IF(OR(COUNT(Calculations!BP197:BY197)&lt;3,COUNT(Calculations!BZ197:CI197)&lt;3),"N/A",IF(ISERROR(TTEST(Calculations!BP197:BY197,Calculations!BZ197:CI197,2,2)),"N/A",TTEST(Calculations!BP197:BY197,Calculations!BZ197:CI197,2,2)))</f>
        <v>N/A</v>
      </c>
      <c r="J196" s="92" t="e">
        <f t="shared" si="15"/>
        <v>#DIV/0!</v>
      </c>
      <c r="K196" s="97"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72"/>
      <c r="B197" s="90" t="str">
        <f>'Gene Table'!E197</f>
        <v>PTGIS</v>
      </c>
      <c r="C197" s="91" t="s">
        <v>17</v>
      </c>
      <c r="D197" s="92" t="e">
        <f>Calculations!BN198</f>
        <v>#DIV/0!</v>
      </c>
      <c r="E197" s="92" t="e">
        <f>Calculations!BO198</f>
        <v>#DIV/0!</v>
      </c>
      <c r="F197" s="93" t="e">
        <f t="shared" si="12"/>
        <v>#DIV/0!</v>
      </c>
      <c r="G197" s="93" t="e">
        <f t="shared" si="13"/>
        <v>#DIV/0!</v>
      </c>
      <c r="H197" s="92" t="e">
        <f t="shared" si="14"/>
        <v>#DIV/0!</v>
      </c>
      <c r="I197" s="96" t="str">
        <f>IF(OR(COUNT(Calculations!BP198:BY198)&lt;3,COUNT(Calculations!BZ198:CI198)&lt;3),"N/A",IF(ISERROR(TTEST(Calculations!BP198:BY198,Calculations!BZ198:CI198,2,2)),"N/A",TTEST(Calculations!BP198:BY198,Calculations!BZ198:CI198,2,2)))</f>
        <v>N/A</v>
      </c>
      <c r="J197" s="92" t="e">
        <f t="shared" si="15"/>
        <v>#DIV/0!</v>
      </c>
      <c r="K197" s="97"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72"/>
      <c r="B198" s="90" t="str">
        <f>'Gene Table'!E198</f>
        <v>PTGDS</v>
      </c>
      <c r="C198" s="91" t="s">
        <v>21</v>
      </c>
      <c r="D198" s="92" t="e">
        <f>Calculations!BN199</f>
        <v>#DIV/0!</v>
      </c>
      <c r="E198" s="92" t="e">
        <f>Calculations!BO199</f>
        <v>#DIV/0!</v>
      </c>
      <c r="F198" s="93" t="e">
        <f t="shared" si="12"/>
        <v>#DIV/0!</v>
      </c>
      <c r="G198" s="93" t="e">
        <f t="shared" si="13"/>
        <v>#DIV/0!</v>
      </c>
      <c r="H198" s="92" t="e">
        <f t="shared" si="14"/>
        <v>#DIV/0!</v>
      </c>
      <c r="I198" s="96" t="str">
        <f>IF(OR(COUNT(Calculations!BP199:BY199)&lt;3,COUNT(Calculations!BZ199:CI199)&lt;3),"N/A",IF(ISERROR(TTEST(Calculations!BP199:BY199,Calculations!BZ199:CI199,2,2)),"N/A",TTEST(Calculations!BP199:BY199,Calculations!BZ199:CI199,2,2)))</f>
        <v>N/A</v>
      </c>
      <c r="J198" s="92" t="e">
        <f t="shared" si="15"/>
        <v>#DIV/0!</v>
      </c>
      <c r="K198" s="97"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72"/>
      <c r="B199" s="90" t="str">
        <f>'Gene Table'!E199</f>
        <v>PTEN</v>
      </c>
      <c r="C199" s="91" t="s">
        <v>25</v>
      </c>
      <c r="D199" s="92" t="e">
        <f>Calculations!BN200</f>
        <v>#DIV/0!</v>
      </c>
      <c r="E199" s="92" t="e">
        <f>Calculations!BO200</f>
        <v>#DIV/0!</v>
      </c>
      <c r="F199" s="93" t="e">
        <f t="shared" si="12"/>
        <v>#DIV/0!</v>
      </c>
      <c r="G199" s="93" t="e">
        <f t="shared" si="13"/>
        <v>#DIV/0!</v>
      </c>
      <c r="H199" s="92" t="e">
        <f t="shared" si="14"/>
        <v>#DIV/0!</v>
      </c>
      <c r="I199" s="96" t="str">
        <f>IF(OR(COUNT(Calculations!BP200:BY200)&lt;3,COUNT(Calculations!BZ200:CI200)&lt;3),"N/A",IF(ISERROR(TTEST(Calculations!BP200:BY200,Calculations!BZ200:CI200,2,2)),"N/A",TTEST(Calculations!BP200:BY200,Calculations!BZ200:CI200,2,2)))</f>
        <v>N/A</v>
      </c>
      <c r="J199" s="92" t="e">
        <f t="shared" si="15"/>
        <v>#DIV/0!</v>
      </c>
      <c r="K199" s="97"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72"/>
      <c r="B200" s="90" t="str">
        <f>'Gene Table'!E200</f>
        <v>PRL</v>
      </c>
      <c r="C200" s="91" t="s">
        <v>29</v>
      </c>
      <c r="D200" s="92" t="e">
        <f>Calculations!BN201</f>
        <v>#DIV/0!</v>
      </c>
      <c r="E200" s="92" t="e">
        <f>Calculations!BO201</f>
        <v>#DIV/0!</v>
      </c>
      <c r="F200" s="93" t="e">
        <f t="shared" si="12"/>
        <v>#DIV/0!</v>
      </c>
      <c r="G200" s="93" t="e">
        <f t="shared" si="13"/>
        <v>#DIV/0!</v>
      </c>
      <c r="H200" s="92" t="e">
        <f t="shared" si="14"/>
        <v>#DIV/0!</v>
      </c>
      <c r="I200" s="96" t="str">
        <f>IF(OR(COUNT(Calculations!BP201:BY201)&lt;3,COUNT(Calculations!BZ201:CI201)&lt;3),"N/A",IF(ISERROR(TTEST(Calculations!BP201:BY201,Calculations!BZ201:CI201,2,2)),"N/A",TTEST(Calculations!BP201:BY201,Calculations!BZ201:CI201,2,2)))</f>
        <v>N/A</v>
      </c>
      <c r="J200" s="92" t="e">
        <f t="shared" si="15"/>
        <v>#DIV/0!</v>
      </c>
      <c r="K200" s="97"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72"/>
      <c r="B201" s="90" t="str">
        <f>'Gene Table'!E201</f>
        <v>ECHDC1</v>
      </c>
      <c r="C201" s="91" t="s">
        <v>33</v>
      </c>
      <c r="D201" s="92" t="e">
        <f>Calculations!BN202</f>
        <v>#DIV/0!</v>
      </c>
      <c r="E201" s="92" t="e">
        <f>Calculations!BO202</f>
        <v>#DIV/0!</v>
      </c>
      <c r="F201" s="93" t="e">
        <f t="shared" si="12"/>
        <v>#DIV/0!</v>
      </c>
      <c r="G201" s="93" t="e">
        <f t="shared" si="13"/>
        <v>#DIV/0!</v>
      </c>
      <c r="H201" s="92" t="e">
        <f t="shared" si="14"/>
        <v>#DIV/0!</v>
      </c>
      <c r="I201" s="96" t="str">
        <f>IF(OR(COUNT(Calculations!BP202:BY202)&lt;3,COUNT(Calculations!BZ202:CI202)&lt;3),"N/A",IF(ISERROR(TTEST(Calculations!BP202:BY202,Calculations!BZ202:CI202,2,2)),"N/A",TTEST(Calculations!BP202:BY202,Calculations!BZ202:CI202,2,2)))</f>
        <v>N/A</v>
      </c>
      <c r="J201" s="92" t="e">
        <f t="shared" si="15"/>
        <v>#DIV/0!</v>
      </c>
      <c r="K201" s="97"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72"/>
      <c r="B202" s="90" t="str">
        <f>'Gene Table'!E202</f>
        <v>FBXW7</v>
      </c>
      <c r="C202" s="91" t="s">
        <v>37</v>
      </c>
      <c r="D202" s="92" t="e">
        <f>Calculations!BN203</f>
        <v>#DIV/0!</v>
      </c>
      <c r="E202" s="92" t="e">
        <f>Calculations!BO203</f>
        <v>#DIV/0!</v>
      </c>
      <c r="F202" s="93" t="e">
        <f t="shared" si="12"/>
        <v>#DIV/0!</v>
      </c>
      <c r="G202" s="93" t="e">
        <f t="shared" si="13"/>
        <v>#DIV/0!</v>
      </c>
      <c r="H202" s="92" t="e">
        <f t="shared" si="14"/>
        <v>#DIV/0!</v>
      </c>
      <c r="I202" s="96" t="str">
        <f>IF(OR(COUNT(Calculations!BP203:BY203)&lt;3,COUNT(Calculations!BZ203:CI203)&lt;3),"N/A",IF(ISERROR(TTEST(Calculations!BP203:BY203,Calculations!BZ203:CI203,2,2)),"N/A",TTEST(Calculations!BP203:BY203,Calculations!BZ203:CI203,2,2)))</f>
        <v>N/A</v>
      </c>
      <c r="J202" s="92" t="e">
        <f t="shared" si="15"/>
        <v>#DIV/0!</v>
      </c>
      <c r="K202" s="97"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72"/>
      <c r="B203" s="90" t="str">
        <f>'Gene Table'!E203</f>
        <v>KIAA1794</v>
      </c>
      <c r="C203" s="91" t="s">
        <v>41</v>
      </c>
      <c r="D203" s="92" t="e">
        <f>Calculations!BN204</f>
        <v>#DIV/0!</v>
      </c>
      <c r="E203" s="92" t="e">
        <f>Calculations!BO204</f>
        <v>#DIV/0!</v>
      </c>
      <c r="F203" s="93" t="e">
        <f t="shared" si="12"/>
        <v>#DIV/0!</v>
      </c>
      <c r="G203" s="93" t="e">
        <f t="shared" si="13"/>
        <v>#DIV/0!</v>
      </c>
      <c r="H203" s="92" t="e">
        <f t="shared" si="14"/>
        <v>#DIV/0!</v>
      </c>
      <c r="I203" s="96" t="str">
        <f>IF(OR(COUNT(Calculations!BP204:BY204)&lt;3,COUNT(Calculations!BZ204:CI204)&lt;3),"N/A",IF(ISERROR(TTEST(Calculations!BP204:BY204,Calculations!BZ204:CI204,2,2)),"N/A",TTEST(Calculations!BP204:BY204,Calculations!BZ204:CI204,2,2)))</f>
        <v>N/A</v>
      </c>
      <c r="J203" s="92" t="e">
        <f t="shared" si="15"/>
        <v>#DIV/0!</v>
      </c>
      <c r="K203" s="97"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72"/>
      <c r="B204" s="90" t="str">
        <f>'Gene Table'!E204</f>
        <v>PON1</v>
      </c>
      <c r="C204" s="91" t="s">
        <v>45</v>
      </c>
      <c r="D204" s="92" t="e">
        <f>Calculations!BN205</f>
        <v>#DIV/0!</v>
      </c>
      <c r="E204" s="92" t="e">
        <f>Calculations!BO205</f>
        <v>#DIV/0!</v>
      </c>
      <c r="F204" s="93" t="e">
        <f t="shared" si="12"/>
        <v>#DIV/0!</v>
      </c>
      <c r="G204" s="93" t="e">
        <f t="shared" si="13"/>
        <v>#DIV/0!</v>
      </c>
      <c r="H204" s="92" t="e">
        <f t="shared" si="14"/>
        <v>#DIV/0!</v>
      </c>
      <c r="I204" s="96" t="str">
        <f>IF(OR(COUNT(Calculations!BP205:BY205)&lt;3,COUNT(Calculations!BZ205:CI205)&lt;3),"N/A",IF(ISERROR(TTEST(Calculations!BP205:BY205,Calculations!BZ205:CI205,2,2)),"N/A",TTEST(Calculations!BP205:BY205,Calculations!BZ205:CI205,2,2)))</f>
        <v>N/A</v>
      </c>
      <c r="J204" s="92" t="e">
        <f t="shared" si="15"/>
        <v>#DIV/0!</v>
      </c>
      <c r="K204" s="97"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72"/>
      <c r="B205" s="90" t="str">
        <f>'Gene Table'!E205</f>
        <v>POLD1</v>
      </c>
      <c r="C205" s="91" t="s">
        <v>49</v>
      </c>
      <c r="D205" s="92" t="e">
        <f>Calculations!BN206</f>
        <v>#DIV/0!</v>
      </c>
      <c r="E205" s="92" t="e">
        <f>Calculations!BO206</f>
        <v>#DIV/0!</v>
      </c>
      <c r="F205" s="93" t="e">
        <f t="shared" si="12"/>
        <v>#DIV/0!</v>
      </c>
      <c r="G205" s="93" t="e">
        <f t="shared" si="13"/>
        <v>#DIV/0!</v>
      </c>
      <c r="H205" s="92" t="e">
        <f t="shared" si="14"/>
        <v>#DIV/0!</v>
      </c>
      <c r="I205" s="96" t="str">
        <f>IF(OR(COUNT(Calculations!BP206:BY206)&lt;3,COUNT(Calculations!BZ206:CI206)&lt;3),"N/A",IF(ISERROR(TTEST(Calculations!BP206:BY206,Calculations!BZ206:CI206,2,2)),"N/A",TTEST(Calculations!BP206:BY206,Calculations!BZ206:CI206,2,2)))</f>
        <v>N/A</v>
      </c>
      <c r="J205" s="92" t="e">
        <f t="shared" si="15"/>
        <v>#DIV/0!</v>
      </c>
      <c r="K205" s="97"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72"/>
      <c r="B206" s="90" t="str">
        <f>'Gene Table'!E206</f>
        <v>ADIPOR1</v>
      </c>
      <c r="C206" s="91" t="s">
        <v>53</v>
      </c>
      <c r="D206" s="92" t="e">
        <f>Calculations!BN207</f>
        <v>#DIV/0!</v>
      </c>
      <c r="E206" s="92" t="e">
        <f>Calculations!BO207</f>
        <v>#DIV/0!</v>
      </c>
      <c r="F206" s="93" t="e">
        <f t="shared" si="12"/>
        <v>#DIV/0!</v>
      </c>
      <c r="G206" s="93" t="e">
        <f t="shared" si="13"/>
        <v>#DIV/0!</v>
      </c>
      <c r="H206" s="92" t="e">
        <f t="shared" si="14"/>
        <v>#DIV/0!</v>
      </c>
      <c r="I206" s="96" t="str">
        <f>IF(OR(COUNT(Calculations!BP207:BY207)&lt;3,COUNT(Calculations!BZ207:CI207)&lt;3),"N/A",IF(ISERROR(TTEST(Calculations!BP207:BY207,Calculations!BZ207:CI207,2,2)),"N/A",TTEST(Calculations!BP207:BY207,Calculations!BZ207:CI207,2,2)))</f>
        <v>N/A</v>
      </c>
      <c r="J206" s="92" t="e">
        <f t="shared" si="15"/>
        <v>#DIV/0!</v>
      </c>
      <c r="K206" s="97"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72"/>
      <c r="B207" s="90" t="str">
        <f>'Gene Table'!E207</f>
        <v>NPAS2</v>
      </c>
      <c r="C207" s="91" t="s">
        <v>57</v>
      </c>
      <c r="D207" s="92" t="e">
        <f>Calculations!BN208</f>
        <v>#DIV/0!</v>
      </c>
      <c r="E207" s="92" t="e">
        <f>Calculations!BO208</f>
        <v>#DIV/0!</v>
      </c>
      <c r="F207" s="93" t="e">
        <f t="shared" si="12"/>
        <v>#DIV/0!</v>
      </c>
      <c r="G207" s="93" t="e">
        <f t="shared" si="13"/>
        <v>#DIV/0!</v>
      </c>
      <c r="H207" s="92" t="e">
        <f t="shared" si="14"/>
        <v>#DIV/0!</v>
      </c>
      <c r="I207" s="96" t="str">
        <f>IF(OR(COUNT(Calculations!BP208:BY208)&lt;3,COUNT(Calculations!BZ208:CI208)&lt;3),"N/A",IF(ISERROR(TTEST(Calculations!BP208:BY208,Calculations!BZ208:CI208,2,2)),"N/A",TTEST(Calculations!BP208:BY208,Calculations!BZ208:CI208,2,2)))</f>
        <v>N/A</v>
      </c>
      <c r="J207" s="92" t="e">
        <f t="shared" si="15"/>
        <v>#DIV/0!</v>
      </c>
      <c r="K207" s="97"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72"/>
      <c r="B208" s="90" t="str">
        <f>'Gene Table'!E208</f>
        <v>NQO2</v>
      </c>
      <c r="C208" s="91" t="s">
        <v>61</v>
      </c>
      <c r="D208" s="92" t="e">
        <f>Calculations!BN209</f>
        <v>#DIV/0!</v>
      </c>
      <c r="E208" s="92" t="e">
        <f>Calculations!BO209</f>
        <v>#DIV/0!</v>
      </c>
      <c r="F208" s="93" t="e">
        <f t="shared" si="12"/>
        <v>#DIV/0!</v>
      </c>
      <c r="G208" s="93" t="e">
        <f t="shared" si="13"/>
        <v>#DIV/0!</v>
      </c>
      <c r="H208" s="92" t="e">
        <f t="shared" si="14"/>
        <v>#DIV/0!</v>
      </c>
      <c r="I208" s="96" t="str">
        <f>IF(OR(COUNT(Calculations!BP209:BY209)&lt;3,COUNT(Calculations!BZ209:CI209)&lt;3),"N/A",IF(ISERROR(TTEST(Calculations!BP209:BY209,Calculations!BZ209:CI209,2,2)),"N/A",TTEST(Calculations!BP209:BY209,Calculations!BZ209:CI209,2,2)))</f>
        <v>N/A</v>
      </c>
      <c r="J208" s="92" t="e">
        <f t="shared" si="15"/>
        <v>#DIV/0!</v>
      </c>
      <c r="K208" s="97"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72"/>
      <c r="B209" s="90" t="str">
        <f>'Gene Table'!E209</f>
        <v>NFKBIA</v>
      </c>
      <c r="C209" s="91" t="s">
        <v>65</v>
      </c>
      <c r="D209" s="92" t="e">
        <f>Calculations!BN210</f>
        <v>#DIV/0!</v>
      </c>
      <c r="E209" s="92" t="e">
        <f>Calculations!BO210</f>
        <v>#DIV/0!</v>
      </c>
      <c r="F209" s="93" t="e">
        <f t="shared" si="12"/>
        <v>#DIV/0!</v>
      </c>
      <c r="G209" s="93" t="e">
        <f t="shared" si="13"/>
        <v>#DIV/0!</v>
      </c>
      <c r="H209" s="92" t="e">
        <f t="shared" si="14"/>
        <v>#DIV/0!</v>
      </c>
      <c r="I209" s="96" t="str">
        <f>IF(OR(COUNT(Calculations!BP210:BY210)&lt;3,COUNT(Calculations!BZ210:CI210)&lt;3),"N/A",IF(ISERROR(TTEST(Calculations!BP210:BY210,Calculations!BZ210:CI210,2,2)),"N/A",TTEST(Calculations!BP210:BY210,Calculations!BZ210:CI210,2,2)))</f>
        <v>N/A</v>
      </c>
      <c r="J209" s="92" t="e">
        <f t="shared" si="15"/>
        <v>#DIV/0!</v>
      </c>
      <c r="K209" s="97"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72"/>
      <c r="B210" s="90" t="str">
        <f>'Gene Table'!E210</f>
        <v>MUC1</v>
      </c>
      <c r="C210" s="91" t="s">
        <v>69</v>
      </c>
      <c r="D210" s="92" t="e">
        <f>Calculations!BN211</f>
        <v>#DIV/0!</v>
      </c>
      <c r="E210" s="92" t="e">
        <f>Calculations!BO211</f>
        <v>#DIV/0!</v>
      </c>
      <c r="F210" s="93" t="e">
        <f t="shared" si="12"/>
        <v>#DIV/0!</v>
      </c>
      <c r="G210" s="93" t="e">
        <f t="shared" si="13"/>
        <v>#DIV/0!</v>
      </c>
      <c r="H210" s="92" t="e">
        <f t="shared" si="14"/>
        <v>#DIV/0!</v>
      </c>
      <c r="I210" s="96" t="str">
        <f>IF(OR(COUNT(Calculations!BP211:BY211)&lt;3,COUNT(Calculations!BZ211:CI211)&lt;3),"N/A",IF(ISERROR(TTEST(Calculations!BP211:BY211,Calculations!BZ211:CI211,2,2)),"N/A",TTEST(Calculations!BP211:BY211,Calculations!BZ211:CI211,2,2)))</f>
        <v>N/A</v>
      </c>
      <c r="J210" s="92" t="e">
        <f t="shared" si="15"/>
        <v>#DIV/0!</v>
      </c>
      <c r="K210" s="97"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72"/>
      <c r="B211" s="90" t="str">
        <f>'Gene Table'!E211</f>
        <v>MTRR</v>
      </c>
      <c r="C211" s="91" t="s">
        <v>73</v>
      </c>
      <c r="D211" s="92" t="e">
        <f>Calculations!BN212</f>
        <v>#DIV/0!</v>
      </c>
      <c r="E211" s="92" t="e">
        <f>Calculations!BO212</f>
        <v>#DIV/0!</v>
      </c>
      <c r="F211" s="93" t="e">
        <f t="shared" si="12"/>
        <v>#DIV/0!</v>
      </c>
      <c r="G211" s="93" t="e">
        <f t="shared" si="13"/>
        <v>#DIV/0!</v>
      </c>
      <c r="H211" s="92" t="e">
        <f t="shared" si="14"/>
        <v>#DIV/0!</v>
      </c>
      <c r="I211" s="96" t="str">
        <f>IF(OR(COUNT(Calculations!BP212:BY212)&lt;3,COUNT(Calculations!BZ212:CI212)&lt;3),"N/A",IF(ISERROR(TTEST(Calculations!BP212:BY212,Calculations!BZ212:CI212,2,2)),"N/A",TTEST(Calculations!BP212:BY212,Calculations!BZ212:CI212,2,2)))</f>
        <v>N/A</v>
      </c>
      <c r="J211" s="92" t="e">
        <f t="shared" si="15"/>
        <v>#DIV/0!</v>
      </c>
      <c r="K211" s="97"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72"/>
      <c r="B212" s="90" t="str">
        <f>'Gene Table'!E212</f>
        <v>STS</v>
      </c>
      <c r="C212" s="91" t="s">
        <v>77</v>
      </c>
      <c r="D212" s="92" t="e">
        <f>Calculations!BN213</f>
        <v>#DIV/0!</v>
      </c>
      <c r="E212" s="92" t="e">
        <f>Calculations!BO213</f>
        <v>#DIV/0!</v>
      </c>
      <c r="F212" s="93" t="e">
        <f t="shared" si="12"/>
        <v>#DIV/0!</v>
      </c>
      <c r="G212" s="93" t="e">
        <f t="shared" si="13"/>
        <v>#DIV/0!</v>
      </c>
      <c r="H212" s="92" t="e">
        <f t="shared" si="14"/>
        <v>#DIV/0!</v>
      </c>
      <c r="I212" s="96" t="str">
        <f>IF(OR(COUNT(Calculations!BP213:BY213)&lt;3,COUNT(Calculations!BZ213:CI213)&lt;3),"N/A",IF(ISERROR(TTEST(Calculations!BP213:BY213,Calculations!BZ213:CI213,2,2)),"N/A",TTEST(Calculations!BP213:BY213,Calculations!BZ213:CI213,2,2)))</f>
        <v>N/A</v>
      </c>
      <c r="J212" s="92" t="e">
        <f t="shared" si="15"/>
        <v>#DIV/0!</v>
      </c>
      <c r="K212" s="97"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72"/>
      <c r="B213" s="90" t="str">
        <f>'Gene Table'!E213</f>
        <v>LIG3</v>
      </c>
      <c r="C213" s="91" t="s">
        <v>81</v>
      </c>
      <c r="D213" s="92" t="e">
        <f>Calculations!BN214</f>
        <v>#DIV/0!</v>
      </c>
      <c r="E213" s="92" t="e">
        <f>Calculations!BO214</f>
        <v>#DIV/0!</v>
      </c>
      <c r="F213" s="93" t="e">
        <f t="shared" si="12"/>
        <v>#DIV/0!</v>
      </c>
      <c r="G213" s="93" t="e">
        <f t="shared" si="13"/>
        <v>#DIV/0!</v>
      </c>
      <c r="H213" s="92" t="e">
        <f t="shared" si="14"/>
        <v>#DIV/0!</v>
      </c>
      <c r="I213" s="96" t="str">
        <f>IF(OR(COUNT(Calculations!BP214:BY214)&lt;3,COUNT(Calculations!BZ214:CI214)&lt;3),"N/A",IF(ISERROR(TTEST(Calculations!BP214:BY214,Calculations!BZ214:CI214,2,2)),"N/A",TTEST(Calculations!BP214:BY214,Calculations!BZ214:CI214,2,2)))</f>
        <v>N/A</v>
      </c>
      <c r="J213" s="92" t="e">
        <f t="shared" si="15"/>
        <v>#DIV/0!</v>
      </c>
      <c r="K213" s="97"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72"/>
      <c r="B214" s="90" t="str">
        <f>'Gene Table'!E214</f>
        <v>ITGB4</v>
      </c>
      <c r="C214" s="91" t="s">
        <v>85</v>
      </c>
      <c r="D214" s="92" t="e">
        <f>Calculations!BN215</f>
        <v>#DIV/0!</v>
      </c>
      <c r="E214" s="92" t="e">
        <f>Calculations!BO215</f>
        <v>#DIV/0!</v>
      </c>
      <c r="F214" s="93" t="e">
        <f t="shared" si="12"/>
        <v>#DIV/0!</v>
      </c>
      <c r="G214" s="93" t="e">
        <f t="shared" si="13"/>
        <v>#DIV/0!</v>
      </c>
      <c r="H214" s="92" t="e">
        <f t="shared" si="14"/>
        <v>#DIV/0!</v>
      </c>
      <c r="I214" s="96" t="str">
        <f>IF(OR(COUNT(Calculations!BP215:BY215)&lt;3,COUNT(Calculations!BZ215:CI215)&lt;3),"N/A",IF(ISERROR(TTEST(Calculations!BP215:BY215,Calculations!BZ215:CI215,2,2)),"N/A",TTEST(Calculations!BP215:BY215,Calculations!BZ215:CI215,2,2)))</f>
        <v>N/A</v>
      </c>
      <c r="J214" s="92" t="e">
        <f t="shared" si="15"/>
        <v>#DIV/0!</v>
      </c>
      <c r="K214" s="97"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72"/>
      <c r="B215" s="90" t="str">
        <f>'Gene Table'!E215</f>
        <v>IL1RN</v>
      </c>
      <c r="C215" s="91" t="s">
        <v>89</v>
      </c>
      <c r="D215" s="92" t="e">
        <f>Calculations!BN216</f>
        <v>#DIV/0!</v>
      </c>
      <c r="E215" s="92" t="e">
        <f>Calculations!BO216</f>
        <v>#DIV/0!</v>
      </c>
      <c r="F215" s="93" t="e">
        <f t="shared" si="12"/>
        <v>#DIV/0!</v>
      </c>
      <c r="G215" s="93" t="e">
        <f t="shared" si="13"/>
        <v>#DIV/0!</v>
      </c>
      <c r="H215" s="92" t="e">
        <f t="shared" si="14"/>
        <v>#DIV/0!</v>
      </c>
      <c r="I215" s="96" t="str">
        <f>IF(OR(COUNT(Calculations!BP216:BY216)&lt;3,COUNT(Calculations!BZ216:CI216)&lt;3),"N/A",IF(ISERROR(TTEST(Calculations!BP216:BY216,Calculations!BZ216:CI216,2,2)),"N/A",TTEST(Calculations!BP216:BY216,Calculations!BZ216:CI216,2,2)))</f>
        <v>N/A</v>
      </c>
      <c r="J215" s="92" t="e">
        <f t="shared" si="15"/>
        <v>#DIV/0!</v>
      </c>
      <c r="K215" s="97"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72"/>
      <c r="B216" s="90" t="str">
        <f>'Gene Table'!E216</f>
        <v>KLK3</v>
      </c>
      <c r="C216" s="91" t="s">
        <v>93</v>
      </c>
      <c r="D216" s="92" t="e">
        <f>Calculations!BN217</f>
        <v>#DIV/0!</v>
      </c>
      <c r="E216" s="92" t="e">
        <f>Calculations!BO217</f>
        <v>#DIV/0!</v>
      </c>
      <c r="F216" s="93" t="e">
        <f t="shared" si="12"/>
        <v>#DIV/0!</v>
      </c>
      <c r="G216" s="93" t="e">
        <f t="shared" si="13"/>
        <v>#DIV/0!</v>
      </c>
      <c r="H216" s="92" t="e">
        <f t="shared" si="14"/>
        <v>#DIV/0!</v>
      </c>
      <c r="I216" s="96" t="str">
        <f>IF(OR(COUNT(Calculations!BP217:BY217)&lt;3,COUNT(Calculations!BZ217:CI217)&lt;3),"N/A",IF(ISERROR(TTEST(Calculations!BP217:BY217,Calculations!BZ217:CI217,2,2)),"N/A",TTEST(Calculations!BP217:BY217,Calculations!BZ217:CI217,2,2)))</f>
        <v>N/A</v>
      </c>
      <c r="J216" s="92" t="e">
        <f t="shared" si="15"/>
        <v>#DIV/0!</v>
      </c>
      <c r="K216" s="97"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72"/>
      <c r="B217" s="90" t="str">
        <f>'Gene Table'!E217</f>
        <v>HSD17B2</v>
      </c>
      <c r="C217" s="91" t="s">
        <v>97</v>
      </c>
      <c r="D217" s="92" t="e">
        <f>Calculations!BN218</f>
        <v>#DIV/0!</v>
      </c>
      <c r="E217" s="92" t="e">
        <f>Calculations!BO218</f>
        <v>#DIV/0!</v>
      </c>
      <c r="F217" s="93" t="e">
        <f t="shared" si="12"/>
        <v>#DIV/0!</v>
      </c>
      <c r="G217" s="93" t="e">
        <f t="shared" si="13"/>
        <v>#DIV/0!</v>
      </c>
      <c r="H217" s="92" t="e">
        <f t="shared" si="14"/>
        <v>#DIV/0!</v>
      </c>
      <c r="I217" s="96" t="str">
        <f>IF(OR(COUNT(Calculations!BP218:BY218)&lt;3,COUNT(Calculations!BZ218:CI218)&lt;3),"N/A",IF(ISERROR(TTEST(Calculations!BP218:BY218,Calculations!BZ218:CI218,2,2)),"N/A",TTEST(Calculations!BP218:BY218,Calculations!BZ218:CI218,2,2)))</f>
        <v>N/A</v>
      </c>
      <c r="J217" s="92" t="e">
        <f t="shared" si="15"/>
        <v>#DIV/0!</v>
      </c>
      <c r="K217" s="97"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72"/>
      <c r="B218" s="90" t="str">
        <f>'Gene Table'!E218</f>
        <v>HRAS</v>
      </c>
      <c r="C218" s="91" t="s">
        <v>101</v>
      </c>
      <c r="D218" s="92" t="e">
        <f>Calculations!BN219</f>
        <v>#DIV/0!</v>
      </c>
      <c r="E218" s="92" t="e">
        <f>Calculations!BO219</f>
        <v>#DIV/0!</v>
      </c>
      <c r="F218" s="93" t="e">
        <f t="shared" si="12"/>
        <v>#DIV/0!</v>
      </c>
      <c r="G218" s="93" t="e">
        <f t="shared" si="13"/>
        <v>#DIV/0!</v>
      </c>
      <c r="H218" s="92" t="e">
        <f t="shared" si="14"/>
        <v>#DIV/0!</v>
      </c>
      <c r="I218" s="96" t="str">
        <f>IF(OR(COUNT(Calculations!BP219:BY219)&lt;3,COUNT(Calculations!BZ219:CI219)&lt;3),"N/A",IF(ISERROR(TTEST(Calculations!BP219:BY219,Calculations!BZ219:CI219,2,2)),"N/A",TTEST(Calculations!BP219:BY219,Calculations!BZ219:CI219,2,2)))</f>
        <v>N/A</v>
      </c>
      <c r="J218" s="92" t="e">
        <f t="shared" si="15"/>
        <v>#DIV/0!</v>
      </c>
      <c r="K218" s="97"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72"/>
      <c r="B219" s="90" t="str">
        <f>'Gene Table'!E219</f>
        <v>ACACA</v>
      </c>
      <c r="C219" s="91" t="s">
        <v>105</v>
      </c>
      <c r="D219" s="92" t="e">
        <f>Calculations!BN220</f>
        <v>#DIV/0!</v>
      </c>
      <c r="E219" s="92" t="e">
        <f>Calculations!BO220</f>
        <v>#DIV/0!</v>
      </c>
      <c r="F219" s="93" t="e">
        <f aca="true" t="shared" si="16" ref="F219:F282">2^-D219</f>
        <v>#DIV/0!</v>
      </c>
      <c r="G219" s="93" t="e">
        <f aca="true" t="shared" si="17" ref="G219:G282">2^-E219</f>
        <v>#DIV/0!</v>
      </c>
      <c r="H219" s="92" t="e">
        <f aca="true" t="shared" si="18" ref="H219:H282">F219/G219</f>
        <v>#DIV/0!</v>
      </c>
      <c r="I219" s="96" t="str">
        <f>IF(OR(COUNT(Calculations!BP220:BY220)&lt;3,COUNT(Calculations!BZ220:CI220)&lt;3),"N/A",IF(ISERROR(TTEST(Calculations!BP220:BY220,Calculations!BZ220:CI220,2,2)),"N/A",TTEST(Calculations!BP220:BY220,Calculations!BZ220:CI220,2,2)))</f>
        <v>N/A</v>
      </c>
      <c r="J219" s="92" t="e">
        <f aca="true" t="shared" si="19" ref="J219:J282">IF(H219&gt;1,H219,-1/H219)</f>
        <v>#DIV/0!</v>
      </c>
      <c r="K219" s="97"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72"/>
      <c r="B220" s="90" t="str">
        <f>'Gene Table'!E220</f>
        <v>HIF1A</v>
      </c>
      <c r="C220" s="91" t="s">
        <v>109</v>
      </c>
      <c r="D220" s="92" t="e">
        <f>Calculations!BN221</f>
        <v>#DIV/0!</v>
      </c>
      <c r="E220" s="92" t="e">
        <f>Calculations!BO221</f>
        <v>#DIV/0!</v>
      </c>
      <c r="F220" s="93" t="e">
        <f t="shared" si="16"/>
        <v>#DIV/0!</v>
      </c>
      <c r="G220" s="93" t="e">
        <f t="shared" si="17"/>
        <v>#DIV/0!</v>
      </c>
      <c r="H220" s="92" t="e">
        <f t="shared" si="18"/>
        <v>#DIV/0!</v>
      </c>
      <c r="I220" s="96" t="str">
        <f>IF(OR(COUNT(Calculations!BP221:BY221)&lt;3,COUNT(Calculations!BZ221:CI221)&lt;3),"N/A",IF(ISERROR(TTEST(Calculations!BP221:BY221,Calculations!BZ221:CI221,2,2)),"N/A",TTEST(Calculations!BP221:BY221,Calculations!BZ221:CI221,2,2)))</f>
        <v>N/A</v>
      </c>
      <c r="J220" s="92" t="e">
        <f t="shared" si="19"/>
        <v>#DIV/0!</v>
      </c>
      <c r="K220" s="97"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72"/>
      <c r="B221" s="90" t="str">
        <f>'Gene Table'!E221</f>
        <v>HFE</v>
      </c>
      <c r="C221" s="91" t="s">
        <v>113</v>
      </c>
      <c r="D221" s="92" t="e">
        <f>Calculations!BN222</f>
        <v>#DIV/0!</v>
      </c>
      <c r="E221" s="92" t="e">
        <f>Calculations!BO222</f>
        <v>#DIV/0!</v>
      </c>
      <c r="F221" s="93" t="e">
        <f t="shared" si="16"/>
        <v>#DIV/0!</v>
      </c>
      <c r="G221" s="93" t="e">
        <f t="shared" si="17"/>
        <v>#DIV/0!</v>
      </c>
      <c r="H221" s="92" t="e">
        <f t="shared" si="18"/>
        <v>#DIV/0!</v>
      </c>
      <c r="I221" s="96" t="str">
        <f>IF(OR(COUNT(Calculations!BP222:BY222)&lt;3,COUNT(Calculations!BZ222:CI222)&lt;3),"N/A",IF(ISERROR(TTEST(Calculations!BP222:BY222,Calculations!BZ222:CI222,2,2)),"N/A",TTEST(Calculations!BP222:BY222,Calculations!BZ222:CI222,2,2)))</f>
        <v>N/A</v>
      </c>
      <c r="J221" s="92" t="e">
        <f t="shared" si="19"/>
        <v>#DIV/0!</v>
      </c>
      <c r="K221" s="97"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72"/>
      <c r="B222" s="90" t="str">
        <f>'Gene Table'!E222</f>
        <v>HDAC2</v>
      </c>
      <c r="C222" s="91" t="s">
        <v>117</v>
      </c>
      <c r="D222" s="92" t="e">
        <f>Calculations!BN223</f>
        <v>#DIV/0!</v>
      </c>
      <c r="E222" s="92" t="e">
        <f>Calculations!BO223</f>
        <v>#DIV/0!</v>
      </c>
      <c r="F222" s="93" t="e">
        <f t="shared" si="16"/>
        <v>#DIV/0!</v>
      </c>
      <c r="G222" s="93" t="e">
        <f t="shared" si="17"/>
        <v>#DIV/0!</v>
      </c>
      <c r="H222" s="92" t="e">
        <f t="shared" si="18"/>
        <v>#DIV/0!</v>
      </c>
      <c r="I222" s="96" t="str">
        <f>IF(OR(COUNT(Calculations!BP223:BY223)&lt;3,COUNT(Calculations!BZ223:CI223)&lt;3),"N/A",IF(ISERROR(TTEST(Calculations!BP223:BY223,Calculations!BZ223:CI223,2,2)),"N/A",TTEST(Calculations!BP223:BY223,Calculations!BZ223:CI223,2,2)))</f>
        <v>N/A</v>
      </c>
      <c r="J222" s="92" t="e">
        <f t="shared" si="19"/>
        <v>#DIV/0!</v>
      </c>
      <c r="K222" s="97"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72"/>
      <c r="B223" s="90" t="str">
        <f>'Gene Table'!E223</f>
        <v>GSTZ1</v>
      </c>
      <c r="C223" s="91" t="s">
        <v>121</v>
      </c>
      <c r="D223" s="92" t="e">
        <f>Calculations!BN224</f>
        <v>#DIV/0!</v>
      </c>
      <c r="E223" s="92" t="e">
        <f>Calculations!BO224</f>
        <v>#DIV/0!</v>
      </c>
      <c r="F223" s="93" t="e">
        <f t="shared" si="16"/>
        <v>#DIV/0!</v>
      </c>
      <c r="G223" s="93" t="e">
        <f t="shared" si="17"/>
        <v>#DIV/0!</v>
      </c>
      <c r="H223" s="92" t="e">
        <f t="shared" si="18"/>
        <v>#DIV/0!</v>
      </c>
      <c r="I223" s="96" t="str">
        <f>IF(OR(COUNT(Calculations!BP224:BY224)&lt;3,COUNT(Calculations!BZ224:CI224)&lt;3),"N/A",IF(ISERROR(TTEST(Calculations!BP224:BY224,Calculations!BZ224:CI224,2,2)),"N/A",TTEST(Calculations!BP224:BY224,Calculations!BZ224:CI224,2,2)))</f>
        <v>N/A</v>
      </c>
      <c r="J223" s="92" t="e">
        <f t="shared" si="19"/>
        <v>#DIV/0!</v>
      </c>
      <c r="K223" s="97"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72"/>
      <c r="B224" s="90" t="str">
        <f>'Gene Table'!E224</f>
        <v>GSTM2</v>
      </c>
      <c r="C224" s="91" t="s">
        <v>125</v>
      </c>
      <c r="D224" s="92" t="e">
        <f>Calculations!BN225</f>
        <v>#DIV/0!</v>
      </c>
      <c r="E224" s="92" t="e">
        <f>Calculations!BO225</f>
        <v>#DIV/0!</v>
      </c>
      <c r="F224" s="93" t="e">
        <f t="shared" si="16"/>
        <v>#DIV/0!</v>
      </c>
      <c r="G224" s="93" t="e">
        <f t="shared" si="17"/>
        <v>#DIV/0!</v>
      </c>
      <c r="H224" s="92" t="e">
        <f t="shared" si="18"/>
        <v>#DIV/0!</v>
      </c>
      <c r="I224" s="96" t="str">
        <f>IF(OR(COUNT(Calculations!BP225:BY225)&lt;3,COUNT(Calculations!BZ225:CI225)&lt;3),"N/A",IF(ISERROR(TTEST(Calculations!BP225:BY225,Calculations!BZ225:CI225,2,2)),"N/A",TTEST(Calculations!BP225:BY225,Calculations!BZ225:CI225,2,2)))</f>
        <v>N/A</v>
      </c>
      <c r="J224" s="92" t="e">
        <f t="shared" si="19"/>
        <v>#DIV/0!</v>
      </c>
      <c r="K224" s="97"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72"/>
      <c r="B225" s="90" t="str">
        <f>'Gene Table'!E225</f>
        <v>GSTA2</v>
      </c>
      <c r="C225" s="91" t="s">
        <v>129</v>
      </c>
      <c r="D225" s="92" t="e">
        <f>Calculations!BN226</f>
        <v>#DIV/0!</v>
      </c>
      <c r="E225" s="92" t="e">
        <f>Calculations!BO226</f>
        <v>#DIV/0!</v>
      </c>
      <c r="F225" s="93" t="e">
        <f t="shared" si="16"/>
        <v>#DIV/0!</v>
      </c>
      <c r="G225" s="93" t="e">
        <f t="shared" si="17"/>
        <v>#DIV/0!</v>
      </c>
      <c r="H225" s="92" t="e">
        <f t="shared" si="18"/>
        <v>#DIV/0!</v>
      </c>
      <c r="I225" s="96" t="str">
        <f>IF(OR(COUNT(Calculations!BP226:BY226)&lt;3,COUNT(Calculations!BZ226:CI226)&lt;3),"N/A",IF(ISERROR(TTEST(Calculations!BP226:BY226,Calculations!BZ226:CI226,2,2)),"N/A",TTEST(Calculations!BP226:BY226,Calculations!BZ226:CI226,2,2)))</f>
        <v>N/A</v>
      </c>
      <c r="J225" s="92" t="e">
        <f t="shared" si="19"/>
        <v>#DIV/0!</v>
      </c>
      <c r="K225" s="97"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72"/>
      <c r="B226" s="90" t="str">
        <f>'Gene Table'!E226</f>
        <v>GNB3</v>
      </c>
      <c r="C226" s="91" t="s">
        <v>133</v>
      </c>
      <c r="D226" s="92" t="e">
        <f>Calculations!BN227</f>
        <v>#DIV/0!</v>
      </c>
      <c r="E226" s="92" t="e">
        <f>Calculations!BO227</f>
        <v>#DIV/0!</v>
      </c>
      <c r="F226" s="93" t="e">
        <f t="shared" si="16"/>
        <v>#DIV/0!</v>
      </c>
      <c r="G226" s="93" t="e">
        <f t="shared" si="17"/>
        <v>#DIV/0!</v>
      </c>
      <c r="H226" s="92" t="e">
        <f t="shared" si="18"/>
        <v>#DIV/0!</v>
      </c>
      <c r="I226" s="96" t="str">
        <f>IF(OR(COUNT(Calculations!BP227:BY227)&lt;3,COUNT(Calculations!BZ227:CI227)&lt;3),"N/A",IF(ISERROR(TTEST(Calculations!BP227:BY227,Calculations!BZ227:CI227,2,2)),"N/A",TTEST(Calculations!BP227:BY227,Calculations!BZ227:CI227,2,2)))</f>
        <v>N/A</v>
      </c>
      <c r="J226" s="92" t="e">
        <f t="shared" si="19"/>
        <v>#DIV/0!</v>
      </c>
      <c r="K226" s="97"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72"/>
      <c r="B227" s="90" t="str">
        <f>'Gene Table'!E227</f>
        <v>GLO1</v>
      </c>
      <c r="C227" s="91" t="s">
        <v>137</v>
      </c>
      <c r="D227" s="92" t="e">
        <f>Calculations!BN228</f>
        <v>#DIV/0!</v>
      </c>
      <c r="E227" s="92" t="e">
        <f>Calculations!BO228</f>
        <v>#DIV/0!</v>
      </c>
      <c r="F227" s="93" t="e">
        <f t="shared" si="16"/>
        <v>#DIV/0!</v>
      </c>
      <c r="G227" s="93" t="e">
        <f t="shared" si="17"/>
        <v>#DIV/0!</v>
      </c>
      <c r="H227" s="92" t="e">
        <f t="shared" si="18"/>
        <v>#DIV/0!</v>
      </c>
      <c r="I227" s="96" t="str">
        <f>IF(OR(COUNT(Calculations!BP228:BY228)&lt;3,COUNT(Calculations!BZ228:CI228)&lt;3),"N/A",IF(ISERROR(TTEST(Calculations!BP228:BY228,Calculations!BZ228:CI228,2,2)),"N/A",TTEST(Calculations!BP228:BY228,Calculations!BZ228:CI228,2,2)))</f>
        <v>N/A</v>
      </c>
      <c r="J227" s="92" t="e">
        <f t="shared" si="19"/>
        <v>#DIV/0!</v>
      </c>
      <c r="K227" s="97"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72"/>
      <c r="B228" s="90" t="str">
        <f>'Gene Table'!E228</f>
        <v>GHRH</v>
      </c>
      <c r="C228" s="91" t="s">
        <v>141</v>
      </c>
      <c r="D228" s="92" t="e">
        <f>Calculations!BN229</f>
        <v>#DIV/0!</v>
      </c>
      <c r="E228" s="92" t="e">
        <f>Calculations!BO229</f>
        <v>#DIV/0!</v>
      </c>
      <c r="F228" s="93" t="e">
        <f t="shared" si="16"/>
        <v>#DIV/0!</v>
      </c>
      <c r="G228" s="93" t="e">
        <f t="shared" si="17"/>
        <v>#DIV/0!</v>
      </c>
      <c r="H228" s="92" t="e">
        <f t="shared" si="18"/>
        <v>#DIV/0!</v>
      </c>
      <c r="I228" s="96" t="str">
        <f>IF(OR(COUNT(Calculations!BP229:BY229)&lt;3,COUNT(Calculations!BZ229:CI229)&lt;3),"N/A",IF(ISERROR(TTEST(Calculations!BP229:BY229,Calculations!BZ229:CI229,2,2)),"N/A",TTEST(Calculations!BP229:BY229,Calculations!BZ229:CI229,2,2)))</f>
        <v>N/A</v>
      </c>
      <c r="J228" s="92" t="e">
        <f t="shared" si="19"/>
        <v>#DIV/0!</v>
      </c>
      <c r="K228" s="97"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72"/>
      <c r="B229" s="90" t="str">
        <f>'Gene Table'!E229</f>
        <v>GC</v>
      </c>
      <c r="C229" s="91" t="s">
        <v>145</v>
      </c>
      <c r="D229" s="92" t="e">
        <f>Calculations!BN230</f>
        <v>#DIV/0!</v>
      </c>
      <c r="E229" s="92" t="e">
        <f>Calculations!BO230</f>
        <v>#DIV/0!</v>
      </c>
      <c r="F229" s="93" t="e">
        <f t="shared" si="16"/>
        <v>#DIV/0!</v>
      </c>
      <c r="G229" s="93" t="e">
        <f t="shared" si="17"/>
        <v>#DIV/0!</v>
      </c>
      <c r="H229" s="92" t="e">
        <f t="shared" si="18"/>
        <v>#DIV/0!</v>
      </c>
      <c r="I229" s="96" t="str">
        <f>IF(OR(COUNT(Calculations!BP230:BY230)&lt;3,COUNT(Calculations!BZ230:CI230)&lt;3),"N/A",IF(ISERROR(TTEST(Calculations!BP230:BY230,Calculations!BZ230:CI230,2,2)),"N/A",TTEST(Calculations!BP230:BY230,Calculations!BZ230:CI230,2,2)))</f>
        <v>N/A</v>
      </c>
      <c r="J229" s="92" t="e">
        <f t="shared" si="19"/>
        <v>#DIV/0!</v>
      </c>
      <c r="K229" s="97"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72"/>
      <c r="B230" s="90" t="str">
        <f>'Gene Table'!E230</f>
        <v>POT1</v>
      </c>
      <c r="C230" s="91" t="s">
        <v>149</v>
      </c>
      <c r="D230" s="92" t="e">
        <f>Calculations!BN231</f>
        <v>#DIV/0!</v>
      </c>
      <c r="E230" s="92" t="e">
        <f>Calculations!BO231</f>
        <v>#DIV/0!</v>
      </c>
      <c r="F230" s="93" t="e">
        <f t="shared" si="16"/>
        <v>#DIV/0!</v>
      </c>
      <c r="G230" s="93" t="e">
        <f t="shared" si="17"/>
        <v>#DIV/0!</v>
      </c>
      <c r="H230" s="92" t="e">
        <f t="shared" si="18"/>
        <v>#DIV/0!</v>
      </c>
      <c r="I230" s="96" t="str">
        <f>IF(OR(COUNT(Calculations!BP231:BY231)&lt;3,COUNT(Calculations!BZ231:CI231)&lt;3),"N/A",IF(ISERROR(TTEST(Calculations!BP231:BY231,Calculations!BZ231:CI231,2,2)),"N/A",TTEST(Calculations!BP231:BY231,Calculations!BZ231:CI231,2,2)))</f>
        <v>N/A</v>
      </c>
      <c r="J230" s="92" t="e">
        <f t="shared" si="19"/>
        <v>#DIV/0!</v>
      </c>
      <c r="K230" s="97"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72"/>
      <c r="B231" s="90" t="str">
        <f>'Gene Table'!E231</f>
        <v>IKZF3</v>
      </c>
      <c r="C231" s="91" t="s">
        <v>153</v>
      </c>
      <c r="D231" s="92" t="e">
        <f>Calculations!BN232</f>
        <v>#DIV/0!</v>
      </c>
      <c r="E231" s="92" t="e">
        <f>Calculations!BO232</f>
        <v>#DIV/0!</v>
      </c>
      <c r="F231" s="93" t="e">
        <f t="shared" si="16"/>
        <v>#DIV/0!</v>
      </c>
      <c r="G231" s="93" t="e">
        <f t="shared" si="17"/>
        <v>#DIV/0!</v>
      </c>
      <c r="H231" s="92" t="e">
        <f t="shared" si="18"/>
        <v>#DIV/0!</v>
      </c>
      <c r="I231" s="96" t="str">
        <f>IF(OR(COUNT(Calculations!BP232:BY232)&lt;3,COUNT(Calculations!BZ232:CI232)&lt;3),"N/A",IF(ISERROR(TTEST(Calculations!BP232:BY232,Calculations!BZ232:CI232,2,2)),"N/A",TTEST(Calculations!BP232:BY232,Calculations!BZ232:CI232,2,2)))</f>
        <v>N/A</v>
      </c>
      <c r="J231" s="92" t="e">
        <f t="shared" si="19"/>
        <v>#DIV/0!</v>
      </c>
      <c r="K231" s="97"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72"/>
      <c r="B232" s="90" t="str">
        <f>'Gene Table'!E232</f>
        <v>FGFR4</v>
      </c>
      <c r="C232" s="91" t="s">
        <v>157</v>
      </c>
      <c r="D232" s="92" t="e">
        <f>Calculations!BN233</f>
        <v>#DIV/0!</v>
      </c>
      <c r="E232" s="92" t="e">
        <f>Calculations!BO233</f>
        <v>#DIV/0!</v>
      </c>
      <c r="F232" s="93" t="e">
        <f t="shared" si="16"/>
        <v>#DIV/0!</v>
      </c>
      <c r="G232" s="93" t="e">
        <f t="shared" si="17"/>
        <v>#DIV/0!</v>
      </c>
      <c r="H232" s="92" t="e">
        <f t="shared" si="18"/>
        <v>#DIV/0!</v>
      </c>
      <c r="I232" s="96" t="str">
        <f>IF(OR(COUNT(Calculations!BP233:BY233)&lt;3,COUNT(Calculations!BZ233:CI233)&lt;3),"N/A",IF(ISERROR(TTEST(Calculations!BP233:BY233,Calculations!BZ233:CI233,2,2)),"N/A",TTEST(Calculations!BP233:BY233,Calculations!BZ233:CI233,2,2)))</f>
        <v>N/A</v>
      </c>
      <c r="J232" s="92" t="e">
        <f t="shared" si="19"/>
        <v>#DIV/0!</v>
      </c>
      <c r="K232" s="97"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72"/>
      <c r="B233" s="90" t="str">
        <f>'Gene Table'!E233</f>
        <v>ALDH3A1</v>
      </c>
      <c r="C233" s="91" t="s">
        <v>161</v>
      </c>
      <c r="D233" s="92" t="e">
        <f>Calculations!BN234</f>
        <v>#DIV/0!</v>
      </c>
      <c r="E233" s="92" t="e">
        <f>Calculations!BO234</f>
        <v>#DIV/0!</v>
      </c>
      <c r="F233" s="93" t="e">
        <f t="shared" si="16"/>
        <v>#DIV/0!</v>
      </c>
      <c r="G233" s="93" t="e">
        <f t="shared" si="17"/>
        <v>#DIV/0!</v>
      </c>
      <c r="H233" s="92" t="e">
        <f t="shared" si="18"/>
        <v>#DIV/0!</v>
      </c>
      <c r="I233" s="96" t="str">
        <f>IF(OR(COUNT(Calculations!BP234:BY234)&lt;3,COUNT(Calculations!BZ234:CI234)&lt;3),"N/A",IF(ISERROR(TTEST(Calculations!BP234:BY234,Calculations!BZ234:CI234,2,2)),"N/A",TTEST(Calculations!BP234:BY234,Calculations!BZ234:CI234,2,2)))</f>
        <v>N/A</v>
      </c>
      <c r="J233" s="92" t="e">
        <f t="shared" si="19"/>
        <v>#DIV/0!</v>
      </c>
      <c r="K233" s="97"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72"/>
      <c r="B234" s="90" t="str">
        <f>'Gene Table'!E234</f>
        <v>FANCF</v>
      </c>
      <c r="C234" s="91" t="s">
        <v>165</v>
      </c>
      <c r="D234" s="92" t="e">
        <f>Calculations!BN235</f>
        <v>#DIV/0!</v>
      </c>
      <c r="E234" s="92" t="e">
        <f>Calculations!BO235</f>
        <v>#DIV/0!</v>
      </c>
      <c r="F234" s="93" t="e">
        <f t="shared" si="16"/>
        <v>#DIV/0!</v>
      </c>
      <c r="G234" s="93" t="e">
        <f t="shared" si="17"/>
        <v>#DIV/0!</v>
      </c>
      <c r="H234" s="92" t="e">
        <f t="shared" si="18"/>
        <v>#DIV/0!</v>
      </c>
      <c r="I234" s="96" t="str">
        <f>IF(OR(COUNT(Calculations!BP235:BY235)&lt;3,COUNT(Calculations!BZ235:CI235)&lt;3),"N/A",IF(ISERROR(TTEST(Calculations!BP235:BY235,Calculations!BZ235:CI235,2,2)),"N/A",TTEST(Calculations!BP235:BY235,Calculations!BZ235:CI235,2,2)))</f>
        <v>N/A</v>
      </c>
      <c r="J234" s="92" t="e">
        <f t="shared" si="19"/>
        <v>#DIV/0!</v>
      </c>
      <c r="K234" s="97"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72"/>
      <c r="B235" s="90" t="str">
        <f>'Gene Table'!E235</f>
        <v>FANCC</v>
      </c>
      <c r="C235" s="91" t="s">
        <v>169</v>
      </c>
      <c r="D235" s="92" t="e">
        <f>Calculations!BN236</f>
        <v>#DIV/0!</v>
      </c>
      <c r="E235" s="92" t="e">
        <f>Calculations!BO236</f>
        <v>#DIV/0!</v>
      </c>
      <c r="F235" s="93" t="e">
        <f t="shared" si="16"/>
        <v>#DIV/0!</v>
      </c>
      <c r="G235" s="93" t="e">
        <f t="shared" si="17"/>
        <v>#DIV/0!</v>
      </c>
      <c r="H235" s="92" t="e">
        <f t="shared" si="18"/>
        <v>#DIV/0!</v>
      </c>
      <c r="I235" s="96" t="str">
        <f>IF(OR(COUNT(Calculations!BP236:BY236)&lt;3,COUNT(Calculations!BZ236:CI236)&lt;3),"N/A",IF(ISERROR(TTEST(Calculations!BP236:BY236,Calculations!BZ236:CI236,2,2)),"N/A",TTEST(Calculations!BP236:BY236,Calculations!BZ236:CI236,2,2)))</f>
        <v>N/A</v>
      </c>
      <c r="J235" s="92" t="e">
        <f t="shared" si="19"/>
        <v>#DIV/0!</v>
      </c>
      <c r="K235" s="97"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72"/>
      <c r="B236" s="90" t="str">
        <f>'Gene Table'!E236</f>
        <v>ALDH1A1</v>
      </c>
      <c r="C236" s="91" t="s">
        <v>173</v>
      </c>
      <c r="D236" s="92" t="e">
        <f>Calculations!BN237</f>
        <v>#DIV/0!</v>
      </c>
      <c r="E236" s="92" t="e">
        <f>Calculations!BO237</f>
        <v>#DIV/0!</v>
      </c>
      <c r="F236" s="93" t="e">
        <f t="shared" si="16"/>
        <v>#DIV/0!</v>
      </c>
      <c r="G236" s="93" t="e">
        <f t="shared" si="17"/>
        <v>#DIV/0!</v>
      </c>
      <c r="H236" s="92" t="e">
        <f t="shared" si="18"/>
        <v>#DIV/0!</v>
      </c>
      <c r="I236" s="96" t="str">
        <f>IF(OR(COUNT(Calculations!BP237:BY237)&lt;3,COUNT(Calculations!BZ237:CI237)&lt;3),"N/A",IF(ISERROR(TTEST(Calculations!BP237:BY237,Calculations!BZ237:CI237,2,2)),"N/A",TTEST(Calculations!BP237:BY237,Calculations!BZ237:CI237,2,2)))</f>
        <v>N/A</v>
      </c>
      <c r="J236" s="92" t="e">
        <f t="shared" si="19"/>
        <v>#DIV/0!</v>
      </c>
      <c r="K236" s="97"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72"/>
      <c r="B237" s="90" t="str">
        <f>'Gene Table'!E237</f>
        <v>F5</v>
      </c>
      <c r="C237" s="91" t="s">
        <v>177</v>
      </c>
      <c r="D237" s="92" t="e">
        <f>Calculations!BN238</f>
        <v>#DIV/0!</v>
      </c>
      <c r="E237" s="92" t="e">
        <f>Calculations!BO238</f>
        <v>#DIV/0!</v>
      </c>
      <c r="F237" s="93" t="e">
        <f t="shared" si="16"/>
        <v>#DIV/0!</v>
      </c>
      <c r="G237" s="93" t="e">
        <f t="shared" si="17"/>
        <v>#DIV/0!</v>
      </c>
      <c r="H237" s="92" t="e">
        <f t="shared" si="18"/>
        <v>#DIV/0!</v>
      </c>
      <c r="I237" s="96" t="str">
        <f>IF(OR(COUNT(Calculations!BP238:BY238)&lt;3,COUNT(Calculations!BZ238:CI238)&lt;3),"N/A",IF(ISERROR(TTEST(Calculations!BP238:BY238,Calculations!BZ238:CI238,2,2)),"N/A",TTEST(Calculations!BP238:BY238,Calculations!BZ238:CI238,2,2)))</f>
        <v>N/A</v>
      </c>
      <c r="J237" s="92" t="e">
        <f t="shared" si="19"/>
        <v>#DIV/0!</v>
      </c>
      <c r="K237" s="97"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72"/>
      <c r="B238" s="90" t="str">
        <f>'Gene Table'!E238</f>
        <v>F2</v>
      </c>
      <c r="C238" s="91" t="s">
        <v>181</v>
      </c>
      <c r="D238" s="92" t="e">
        <f>Calculations!BN239</f>
        <v>#DIV/0!</v>
      </c>
      <c r="E238" s="92" t="e">
        <f>Calculations!BO239</f>
        <v>#DIV/0!</v>
      </c>
      <c r="F238" s="93" t="e">
        <f t="shared" si="16"/>
        <v>#DIV/0!</v>
      </c>
      <c r="G238" s="93" t="e">
        <f t="shared" si="17"/>
        <v>#DIV/0!</v>
      </c>
      <c r="H238" s="92" t="e">
        <f t="shared" si="18"/>
        <v>#DIV/0!</v>
      </c>
      <c r="I238" s="96" t="str">
        <f>IF(OR(COUNT(Calculations!BP239:BY239)&lt;3,COUNT(Calculations!BZ239:CI239)&lt;3),"N/A",IF(ISERROR(TTEST(Calculations!BP239:BY239,Calculations!BZ239:CI239,2,2)),"N/A",TTEST(Calculations!BP239:BY239,Calculations!BZ239:CI239,2,2)))</f>
        <v>N/A</v>
      </c>
      <c r="J238" s="92" t="e">
        <f t="shared" si="19"/>
        <v>#DIV/0!</v>
      </c>
      <c r="K238" s="97"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72"/>
      <c r="B239" s="90" t="str">
        <f>'Gene Table'!E239</f>
        <v>ERCC3</v>
      </c>
      <c r="C239" s="91" t="s">
        <v>185</v>
      </c>
      <c r="D239" s="92" t="e">
        <f>Calculations!BN240</f>
        <v>#DIV/0!</v>
      </c>
      <c r="E239" s="92" t="e">
        <f>Calculations!BO240</f>
        <v>#DIV/0!</v>
      </c>
      <c r="F239" s="93" t="e">
        <f t="shared" si="16"/>
        <v>#DIV/0!</v>
      </c>
      <c r="G239" s="93" t="e">
        <f t="shared" si="17"/>
        <v>#DIV/0!</v>
      </c>
      <c r="H239" s="92" t="e">
        <f t="shared" si="18"/>
        <v>#DIV/0!</v>
      </c>
      <c r="I239" s="96" t="str">
        <f>IF(OR(COUNT(Calculations!BP240:BY240)&lt;3,COUNT(Calculations!BZ240:CI240)&lt;3),"N/A",IF(ISERROR(TTEST(Calculations!BP240:BY240,Calculations!BZ240:CI240,2,2)),"N/A",TTEST(Calculations!BP240:BY240,Calculations!BZ240:CI240,2,2)))</f>
        <v>N/A</v>
      </c>
      <c r="J239" s="92" t="e">
        <f t="shared" si="19"/>
        <v>#DIV/0!</v>
      </c>
      <c r="K239" s="97"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72"/>
      <c r="B240" s="90" t="str">
        <f>'Gene Table'!E240</f>
        <v>EGF</v>
      </c>
      <c r="C240" s="91" t="s">
        <v>189</v>
      </c>
      <c r="D240" s="92" t="e">
        <f>Calculations!BN241</f>
        <v>#DIV/0!</v>
      </c>
      <c r="E240" s="92" t="e">
        <f>Calculations!BO241</f>
        <v>#DIV/0!</v>
      </c>
      <c r="F240" s="93" t="e">
        <f t="shared" si="16"/>
        <v>#DIV/0!</v>
      </c>
      <c r="G240" s="93" t="e">
        <f t="shared" si="17"/>
        <v>#DIV/0!</v>
      </c>
      <c r="H240" s="92" t="e">
        <f t="shared" si="18"/>
        <v>#DIV/0!</v>
      </c>
      <c r="I240" s="96" t="str">
        <f>IF(OR(COUNT(Calculations!BP241:BY241)&lt;3,COUNT(Calculations!BZ241:CI241)&lt;3),"N/A",IF(ISERROR(TTEST(Calculations!BP241:BY241,Calculations!BZ241:CI241,2,2)),"N/A",TTEST(Calculations!BP241:BY241,Calculations!BZ241:CI241,2,2)))</f>
        <v>N/A</v>
      </c>
      <c r="J240" s="92" t="e">
        <f t="shared" si="19"/>
        <v>#DIV/0!</v>
      </c>
      <c r="K240" s="97"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72"/>
      <c r="B241" s="90" t="str">
        <f>'Gene Table'!E241</f>
        <v>DNASE1</v>
      </c>
      <c r="C241" s="91" t="s">
        <v>193</v>
      </c>
      <c r="D241" s="92" t="e">
        <f>Calculations!BN242</f>
        <v>#DIV/0!</v>
      </c>
      <c r="E241" s="92" t="e">
        <f>Calculations!BO242</f>
        <v>#DIV/0!</v>
      </c>
      <c r="F241" s="93" t="e">
        <f t="shared" si="16"/>
        <v>#DIV/0!</v>
      </c>
      <c r="G241" s="93" t="e">
        <f t="shared" si="17"/>
        <v>#DIV/0!</v>
      </c>
      <c r="H241" s="92" t="e">
        <f t="shared" si="18"/>
        <v>#DIV/0!</v>
      </c>
      <c r="I241" s="96" t="str">
        <f>IF(OR(COUNT(Calculations!BP242:BY242)&lt;3,COUNT(Calculations!BZ242:CI242)&lt;3),"N/A",IF(ISERROR(TTEST(Calculations!BP242:BY242,Calculations!BZ242:CI242,2,2)),"N/A",TTEST(Calculations!BP242:BY242,Calculations!BZ242:CI242,2,2)))</f>
        <v>N/A</v>
      </c>
      <c r="J241" s="92" t="e">
        <f t="shared" si="19"/>
        <v>#DIV/0!</v>
      </c>
      <c r="K241" s="97"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72"/>
      <c r="B242" s="90" t="str">
        <f>'Gene Table'!E242</f>
        <v>DMBT1</v>
      </c>
      <c r="C242" s="91" t="s">
        <v>197</v>
      </c>
      <c r="D242" s="92" t="e">
        <f>Calculations!BN243</f>
        <v>#DIV/0!</v>
      </c>
      <c r="E242" s="92" t="e">
        <f>Calculations!BO243</f>
        <v>#DIV/0!</v>
      </c>
      <c r="F242" s="93" t="e">
        <f t="shared" si="16"/>
        <v>#DIV/0!</v>
      </c>
      <c r="G242" s="93" t="e">
        <f t="shared" si="17"/>
        <v>#DIV/0!</v>
      </c>
      <c r="H242" s="92" t="e">
        <f t="shared" si="18"/>
        <v>#DIV/0!</v>
      </c>
      <c r="I242" s="96" t="str">
        <f>IF(OR(COUNT(Calculations!BP243:BY243)&lt;3,COUNT(Calculations!BZ243:CI243)&lt;3),"N/A",IF(ISERROR(TTEST(Calculations!BP243:BY243,Calculations!BZ243:CI243,2,2)),"N/A",TTEST(Calculations!BP243:BY243,Calculations!BZ243:CI243,2,2)))</f>
        <v>N/A</v>
      </c>
      <c r="J242" s="92" t="e">
        <f t="shared" si="19"/>
        <v>#DIV/0!</v>
      </c>
      <c r="K242" s="97"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72"/>
      <c r="B243" s="90" t="str">
        <f>'Gene Table'!E243</f>
        <v>DHFR</v>
      </c>
      <c r="C243" s="91" t="s">
        <v>201</v>
      </c>
      <c r="D243" s="92" t="e">
        <f>Calculations!BN244</f>
        <v>#DIV/0!</v>
      </c>
      <c r="E243" s="92" t="e">
        <f>Calculations!BO244</f>
        <v>#DIV/0!</v>
      </c>
      <c r="F243" s="93" t="e">
        <f t="shared" si="16"/>
        <v>#DIV/0!</v>
      </c>
      <c r="G243" s="93" t="e">
        <f t="shared" si="17"/>
        <v>#DIV/0!</v>
      </c>
      <c r="H243" s="92" t="e">
        <f t="shared" si="18"/>
        <v>#DIV/0!</v>
      </c>
      <c r="I243" s="96" t="str">
        <f>IF(OR(COUNT(Calculations!BP244:BY244)&lt;3,COUNT(Calculations!BZ244:CI244)&lt;3),"N/A",IF(ISERROR(TTEST(Calculations!BP244:BY244,Calculations!BZ244:CI244,2,2)),"N/A",TTEST(Calculations!BP244:BY244,Calculations!BZ244:CI244,2,2)))</f>
        <v>N/A</v>
      </c>
      <c r="J243" s="92" t="e">
        <f t="shared" si="19"/>
        <v>#DIV/0!</v>
      </c>
      <c r="K243" s="97"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72"/>
      <c r="B244" s="90" t="str">
        <f>'Gene Table'!E244</f>
        <v>ACE</v>
      </c>
      <c r="C244" s="91" t="s">
        <v>205</v>
      </c>
      <c r="D244" s="92" t="e">
        <f>Calculations!BN245</f>
        <v>#DIV/0!</v>
      </c>
      <c r="E244" s="92" t="e">
        <f>Calculations!BO245</f>
        <v>#DIV/0!</v>
      </c>
      <c r="F244" s="93" t="e">
        <f t="shared" si="16"/>
        <v>#DIV/0!</v>
      </c>
      <c r="G244" s="93" t="e">
        <f t="shared" si="17"/>
        <v>#DIV/0!</v>
      </c>
      <c r="H244" s="92" t="e">
        <f t="shared" si="18"/>
        <v>#DIV/0!</v>
      </c>
      <c r="I244" s="96" t="str">
        <f>IF(OR(COUNT(Calculations!BP245:BY245)&lt;3,COUNT(Calculations!BZ245:CI245)&lt;3),"N/A",IF(ISERROR(TTEST(Calculations!BP245:BY245,Calculations!BZ245:CI245,2,2)),"N/A",TTEST(Calculations!BP245:BY245,Calculations!BZ245:CI245,2,2)))</f>
        <v>N/A</v>
      </c>
      <c r="J244" s="92" t="e">
        <f t="shared" si="19"/>
        <v>#DIV/0!</v>
      </c>
      <c r="K244" s="97"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72"/>
      <c r="B245" s="90" t="str">
        <f>'Gene Table'!E245</f>
        <v>ADRB2</v>
      </c>
      <c r="C245" s="91" t="s">
        <v>209</v>
      </c>
      <c r="D245" s="92" t="e">
        <f>Calculations!BN246</f>
        <v>#DIV/0!</v>
      </c>
      <c r="E245" s="92" t="e">
        <f>Calculations!BO246</f>
        <v>#DIV/0!</v>
      </c>
      <c r="F245" s="93" t="e">
        <f t="shared" si="16"/>
        <v>#DIV/0!</v>
      </c>
      <c r="G245" s="93" t="e">
        <f t="shared" si="17"/>
        <v>#DIV/0!</v>
      </c>
      <c r="H245" s="92" t="e">
        <f t="shared" si="18"/>
        <v>#DIV/0!</v>
      </c>
      <c r="I245" s="96" t="str">
        <f>IF(OR(COUNT(Calculations!BP246:BY246)&lt;3,COUNT(Calculations!BZ246:CI246)&lt;3),"N/A",IF(ISERROR(TTEST(Calculations!BP246:BY246,Calculations!BZ246:CI246,2,2)),"N/A",TTEST(Calculations!BP246:BY246,Calculations!BZ246:CI246,2,2)))</f>
        <v>N/A</v>
      </c>
      <c r="J245" s="92" t="e">
        <f t="shared" si="19"/>
        <v>#DIV/0!</v>
      </c>
      <c r="K245" s="97"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72"/>
      <c r="B246" s="90" t="str">
        <f>'Gene Table'!E246</f>
        <v>CTNNB1</v>
      </c>
      <c r="C246" s="91" t="s">
        <v>213</v>
      </c>
      <c r="D246" s="92" t="e">
        <f>Calculations!BN247</f>
        <v>#DIV/0!</v>
      </c>
      <c r="E246" s="92" t="e">
        <f>Calculations!BO247</f>
        <v>#DIV/0!</v>
      </c>
      <c r="F246" s="93" t="e">
        <f t="shared" si="16"/>
        <v>#DIV/0!</v>
      </c>
      <c r="G246" s="93" t="e">
        <f t="shared" si="17"/>
        <v>#DIV/0!</v>
      </c>
      <c r="H246" s="92" t="e">
        <f t="shared" si="18"/>
        <v>#DIV/0!</v>
      </c>
      <c r="I246" s="96" t="str">
        <f>IF(OR(COUNT(Calculations!BP247:BY247)&lt;3,COUNT(Calculations!BZ247:CI247)&lt;3),"N/A",IF(ISERROR(TTEST(Calculations!BP247:BY247,Calculations!BZ247:CI247,2,2)),"N/A",TTEST(Calculations!BP247:BY247,Calculations!BZ247:CI247,2,2)))</f>
        <v>N/A</v>
      </c>
      <c r="J246" s="92" t="e">
        <f t="shared" si="19"/>
        <v>#DIV/0!</v>
      </c>
      <c r="K246" s="97"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72"/>
      <c r="B247" s="90" t="str">
        <f>'Gene Table'!E247</f>
        <v>CREBBP</v>
      </c>
      <c r="C247" s="91" t="s">
        <v>217</v>
      </c>
      <c r="D247" s="92" t="e">
        <f>Calculations!BN248</f>
        <v>#DIV/0!</v>
      </c>
      <c r="E247" s="92" t="e">
        <f>Calculations!BO248</f>
        <v>#DIV/0!</v>
      </c>
      <c r="F247" s="93" t="e">
        <f t="shared" si="16"/>
        <v>#DIV/0!</v>
      </c>
      <c r="G247" s="93" t="e">
        <f t="shared" si="17"/>
        <v>#DIV/0!</v>
      </c>
      <c r="H247" s="92" t="e">
        <f t="shared" si="18"/>
        <v>#DIV/0!</v>
      </c>
      <c r="I247" s="96" t="str">
        <f>IF(OR(COUNT(Calculations!BP248:BY248)&lt;3,COUNT(Calculations!BZ248:CI248)&lt;3),"N/A",IF(ISERROR(TTEST(Calculations!BP248:BY248,Calculations!BZ248:CI248,2,2)),"N/A",TTEST(Calculations!BP248:BY248,Calculations!BZ248:CI248,2,2)))</f>
        <v>N/A</v>
      </c>
      <c r="J247" s="92" t="e">
        <f t="shared" si="19"/>
        <v>#DIV/0!</v>
      </c>
      <c r="K247" s="97"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72"/>
      <c r="B248" s="90" t="str">
        <f>'Gene Table'!E248</f>
        <v>CCR5</v>
      </c>
      <c r="C248" s="91" t="s">
        <v>221</v>
      </c>
      <c r="D248" s="92" t="e">
        <f>Calculations!BN249</f>
        <v>#DIV/0!</v>
      </c>
      <c r="E248" s="92" t="e">
        <f>Calculations!BO249</f>
        <v>#DIV/0!</v>
      </c>
      <c r="F248" s="93" t="e">
        <f t="shared" si="16"/>
        <v>#DIV/0!</v>
      </c>
      <c r="G248" s="93" t="e">
        <f t="shared" si="17"/>
        <v>#DIV/0!</v>
      </c>
      <c r="H248" s="92" t="e">
        <f t="shared" si="18"/>
        <v>#DIV/0!</v>
      </c>
      <c r="I248" s="96" t="str">
        <f>IF(OR(COUNT(Calculations!BP249:BY249)&lt;3,COUNT(Calculations!BZ249:CI249)&lt;3),"N/A",IF(ISERROR(TTEST(Calculations!BP249:BY249,Calculations!BZ249:CI249,2,2)),"N/A",TTEST(Calculations!BP249:BY249,Calculations!BZ249:CI249,2,2)))</f>
        <v>N/A</v>
      </c>
      <c r="J248" s="92" t="e">
        <f t="shared" si="19"/>
        <v>#DIV/0!</v>
      </c>
      <c r="K248" s="97"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72"/>
      <c r="B249" s="90" t="str">
        <f>'Gene Table'!E249</f>
        <v>AKAP13</v>
      </c>
      <c r="C249" s="91" t="s">
        <v>225</v>
      </c>
      <c r="D249" s="92" t="e">
        <f>Calculations!BN250</f>
        <v>#DIV/0!</v>
      </c>
      <c r="E249" s="92" t="e">
        <f>Calculations!BO250</f>
        <v>#DIV/0!</v>
      </c>
      <c r="F249" s="93" t="e">
        <f t="shared" si="16"/>
        <v>#DIV/0!</v>
      </c>
      <c r="G249" s="93" t="e">
        <f t="shared" si="17"/>
        <v>#DIV/0!</v>
      </c>
      <c r="H249" s="92" t="e">
        <f t="shared" si="18"/>
        <v>#DIV/0!</v>
      </c>
      <c r="I249" s="96" t="str">
        <f>IF(OR(COUNT(Calculations!BP250:BY250)&lt;3,COUNT(Calculations!BZ250:CI250)&lt;3),"N/A",IF(ISERROR(TTEST(Calculations!BP250:BY250,Calculations!BZ250:CI250,2,2)),"N/A",TTEST(Calculations!BP250:BY250,Calculations!BZ250:CI250,2,2)))</f>
        <v>N/A</v>
      </c>
      <c r="J249" s="92" t="e">
        <f t="shared" si="19"/>
        <v>#DIV/0!</v>
      </c>
      <c r="K249" s="97"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72"/>
      <c r="B250" s="90" t="str">
        <f>'Gene Table'!E250</f>
        <v>RASSF1</v>
      </c>
      <c r="C250" s="91" t="s">
        <v>229</v>
      </c>
      <c r="D250" s="92" t="e">
        <f>Calculations!BN251</f>
        <v>#DIV/0!</v>
      </c>
      <c r="E250" s="92" t="e">
        <f>Calculations!BO251</f>
        <v>#DIV/0!</v>
      </c>
      <c r="F250" s="93" t="e">
        <f t="shared" si="16"/>
        <v>#DIV/0!</v>
      </c>
      <c r="G250" s="93" t="e">
        <f t="shared" si="17"/>
        <v>#DIV/0!</v>
      </c>
      <c r="H250" s="92" t="e">
        <f t="shared" si="18"/>
        <v>#DIV/0!</v>
      </c>
      <c r="I250" s="96" t="str">
        <f>IF(OR(COUNT(Calculations!BP251:BY251)&lt;3,COUNT(Calculations!BZ251:CI251)&lt;3),"N/A",IF(ISERROR(TTEST(Calculations!BP251:BY251,Calculations!BZ251:CI251,2,2)),"N/A",TTEST(Calculations!BP251:BY251,Calculations!BZ251:CI251,2,2)))</f>
        <v>N/A</v>
      </c>
      <c r="J250" s="92" t="e">
        <f t="shared" si="19"/>
        <v>#DIV/0!</v>
      </c>
      <c r="K250" s="97"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72"/>
      <c r="B251" s="90" t="str">
        <f>'Gene Table'!E251</f>
        <v>PPARGC1A</v>
      </c>
      <c r="C251" s="91" t="s">
        <v>233</v>
      </c>
      <c r="D251" s="92" t="e">
        <f>Calculations!BN252</f>
        <v>#DIV/0!</v>
      </c>
      <c r="E251" s="92" t="e">
        <f>Calculations!BO252</f>
        <v>#DIV/0!</v>
      </c>
      <c r="F251" s="93" t="e">
        <f t="shared" si="16"/>
        <v>#DIV/0!</v>
      </c>
      <c r="G251" s="93" t="e">
        <f t="shared" si="17"/>
        <v>#DIV/0!</v>
      </c>
      <c r="H251" s="92" t="e">
        <f t="shared" si="18"/>
        <v>#DIV/0!</v>
      </c>
      <c r="I251" s="96" t="str">
        <f>IF(OR(COUNT(Calculations!BP252:BY252)&lt;3,COUNT(Calculations!BZ252:CI252)&lt;3),"N/A",IF(ISERROR(TTEST(Calculations!BP252:BY252,Calculations!BZ252:CI252,2,2)),"N/A",TTEST(Calculations!BP252:BY252,Calculations!BZ252:CI252,2,2)))</f>
        <v>N/A</v>
      </c>
      <c r="J251" s="92" t="e">
        <f t="shared" si="19"/>
        <v>#DIV/0!</v>
      </c>
      <c r="K251" s="97"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72"/>
      <c r="B252" s="90" t="str">
        <f>'Gene Table'!E252</f>
        <v>CARM1</v>
      </c>
      <c r="C252" s="91" t="s">
        <v>237</v>
      </c>
      <c r="D252" s="92" t="e">
        <f>Calculations!BN253</f>
        <v>#DIV/0!</v>
      </c>
      <c r="E252" s="92" t="e">
        <f>Calculations!BO253</f>
        <v>#DIV/0!</v>
      </c>
      <c r="F252" s="93" t="e">
        <f t="shared" si="16"/>
        <v>#DIV/0!</v>
      </c>
      <c r="G252" s="93" t="e">
        <f t="shared" si="17"/>
        <v>#DIV/0!</v>
      </c>
      <c r="H252" s="92" t="e">
        <f t="shared" si="18"/>
        <v>#DIV/0!</v>
      </c>
      <c r="I252" s="96" t="str">
        <f>IF(OR(COUNT(Calculations!BP253:BY253)&lt;3,COUNT(Calculations!BZ253:CI253)&lt;3),"N/A",IF(ISERROR(TTEST(Calculations!BP253:BY253,Calculations!BZ253:CI253,2,2)),"N/A",TTEST(Calculations!BP253:BY253,Calculations!BZ253:CI253,2,2)))</f>
        <v>N/A</v>
      </c>
      <c r="J252" s="92" t="e">
        <f t="shared" si="19"/>
        <v>#DIV/0!</v>
      </c>
      <c r="K252" s="97"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72"/>
      <c r="B253" s="90" t="str">
        <f>'Gene Table'!E253</f>
        <v>CDK6</v>
      </c>
      <c r="C253" s="91" t="s">
        <v>241</v>
      </c>
      <c r="D253" s="92" t="e">
        <f>Calculations!BN254</f>
        <v>#DIV/0!</v>
      </c>
      <c r="E253" s="92" t="e">
        <f>Calculations!BO254</f>
        <v>#DIV/0!</v>
      </c>
      <c r="F253" s="93" t="e">
        <f t="shared" si="16"/>
        <v>#DIV/0!</v>
      </c>
      <c r="G253" s="93" t="e">
        <f t="shared" si="17"/>
        <v>#DIV/0!</v>
      </c>
      <c r="H253" s="92" t="e">
        <f t="shared" si="18"/>
        <v>#DIV/0!</v>
      </c>
      <c r="I253" s="96" t="str">
        <f>IF(OR(COUNT(Calculations!BP254:BY254)&lt;3,COUNT(Calculations!BZ254:CI254)&lt;3),"N/A",IF(ISERROR(TTEST(Calculations!BP254:BY254,Calculations!BZ254:CI254,2,2)),"N/A",TTEST(Calculations!BP254:BY254,Calculations!BZ254:CI254,2,2)))</f>
        <v>N/A</v>
      </c>
      <c r="J253" s="92" t="e">
        <f t="shared" si="19"/>
        <v>#DIV/0!</v>
      </c>
      <c r="K253" s="97"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72"/>
      <c r="B254" s="90" t="str">
        <f>'Gene Table'!E254</f>
        <v>TP73</v>
      </c>
      <c r="C254" s="91" t="s">
        <v>245</v>
      </c>
      <c r="D254" s="92" t="e">
        <f>Calculations!BN255</f>
        <v>#DIV/0!</v>
      </c>
      <c r="E254" s="92" t="e">
        <f>Calculations!BO255</f>
        <v>#DIV/0!</v>
      </c>
      <c r="F254" s="93" t="e">
        <f t="shared" si="16"/>
        <v>#DIV/0!</v>
      </c>
      <c r="G254" s="93" t="e">
        <f t="shared" si="17"/>
        <v>#DIV/0!</v>
      </c>
      <c r="H254" s="92" t="e">
        <f t="shared" si="18"/>
        <v>#DIV/0!</v>
      </c>
      <c r="I254" s="96" t="str">
        <f>IF(OR(COUNT(Calculations!BP255:BY255)&lt;3,COUNT(Calculations!BZ255:CI255)&lt;3),"N/A",IF(ISERROR(TTEST(Calculations!BP255:BY255,Calculations!BZ255:CI255,2,2)),"N/A",TTEST(Calculations!BP255:BY255,Calculations!BZ255:CI255,2,2)))</f>
        <v>N/A</v>
      </c>
      <c r="J254" s="92" t="e">
        <f t="shared" si="19"/>
        <v>#DIV/0!</v>
      </c>
      <c r="K254" s="97"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72"/>
      <c r="B255" s="90" t="str">
        <f>'Gene Table'!E255</f>
        <v>NEUROD2</v>
      </c>
      <c r="C255" s="91" t="s">
        <v>249</v>
      </c>
      <c r="D255" s="92" t="e">
        <f>Calculations!BN256</f>
        <v>#DIV/0!</v>
      </c>
      <c r="E255" s="92" t="e">
        <f>Calculations!BO256</f>
        <v>#DIV/0!</v>
      </c>
      <c r="F255" s="93" t="e">
        <f t="shared" si="16"/>
        <v>#DIV/0!</v>
      </c>
      <c r="G255" s="93" t="e">
        <f t="shared" si="17"/>
        <v>#DIV/0!</v>
      </c>
      <c r="H255" s="92" t="e">
        <f t="shared" si="18"/>
        <v>#DIV/0!</v>
      </c>
      <c r="I255" s="96" t="str">
        <f>IF(OR(COUNT(Calculations!BP256:BY256)&lt;3,COUNT(Calculations!BZ256:CI256)&lt;3),"N/A",IF(ISERROR(TTEST(Calculations!BP256:BY256,Calculations!BZ256:CI256,2,2)),"N/A",TTEST(Calculations!BP256:BY256,Calculations!BZ256:CI256,2,2)))</f>
        <v>N/A</v>
      </c>
      <c r="J255" s="92" t="e">
        <f t="shared" si="19"/>
        <v>#DIV/0!</v>
      </c>
      <c r="K255" s="97"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72"/>
      <c r="B256" s="90" t="str">
        <f>'Gene Table'!E256</f>
        <v>LUM</v>
      </c>
      <c r="C256" s="91" t="s">
        <v>253</v>
      </c>
      <c r="D256" s="92" t="e">
        <f>Calculations!BN257</f>
        <v>#DIV/0!</v>
      </c>
      <c r="E256" s="92" t="e">
        <f>Calculations!BO257</f>
        <v>#DIV/0!</v>
      </c>
      <c r="F256" s="93" t="e">
        <f t="shared" si="16"/>
        <v>#DIV/0!</v>
      </c>
      <c r="G256" s="93" t="e">
        <f t="shared" si="17"/>
        <v>#DIV/0!</v>
      </c>
      <c r="H256" s="92" t="e">
        <f t="shared" si="18"/>
        <v>#DIV/0!</v>
      </c>
      <c r="I256" s="96" t="str">
        <f>IF(OR(COUNT(Calculations!BP257:BY257)&lt;3,COUNT(Calculations!BZ257:CI257)&lt;3),"N/A",IF(ISERROR(TTEST(Calculations!BP257:BY257,Calculations!BZ257:CI257,2,2)),"N/A",TTEST(Calculations!BP257:BY257,Calculations!BZ257:CI257,2,2)))</f>
        <v>N/A</v>
      </c>
      <c r="J256" s="92" t="e">
        <f t="shared" si="19"/>
        <v>#DIV/0!</v>
      </c>
      <c r="K256" s="97"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72"/>
      <c r="B257" s="90" t="str">
        <f>'Gene Table'!E257</f>
        <v>GHSR</v>
      </c>
      <c r="C257" s="91" t="s">
        <v>257</v>
      </c>
      <c r="D257" s="92" t="e">
        <f>Calculations!BN258</f>
        <v>#DIV/0!</v>
      </c>
      <c r="E257" s="92" t="e">
        <f>Calculations!BO258</f>
        <v>#DIV/0!</v>
      </c>
      <c r="F257" s="93" t="e">
        <f t="shared" si="16"/>
        <v>#DIV/0!</v>
      </c>
      <c r="G257" s="93" t="e">
        <f t="shared" si="17"/>
        <v>#DIV/0!</v>
      </c>
      <c r="H257" s="92" t="e">
        <f t="shared" si="18"/>
        <v>#DIV/0!</v>
      </c>
      <c r="I257" s="96" t="str">
        <f>IF(OR(COUNT(Calculations!BP258:BY258)&lt;3,COUNT(Calculations!BZ258:CI258)&lt;3),"N/A",IF(ISERROR(TTEST(Calculations!BP258:BY258,Calculations!BZ258:CI258,2,2)),"N/A",TTEST(Calculations!BP258:BY258,Calculations!BZ258:CI258,2,2)))</f>
        <v>N/A</v>
      </c>
      <c r="J257" s="92" t="e">
        <f t="shared" si="19"/>
        <v>#DIV/0!</v>
      </c>
      <c r="K257" s="97"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72"/>
      <c r="B258" s="90" t="str">
        <f>'Gene Table'!E258</f>
        <v>GHRHR</v>
      </c>
      <c r="C258" s="91" t="s">
        <v>261</v>
      </c>
      <c r="D258" s="92" t="e">
        <f>Calculations!BN259</f>
        <v>#DIV/0!</v>
      </c>
      <c r="E258" s="92" t="e">
        <f>Calculations!BO259</f>
        <v>#DIV/0!</v>
      </c>
      <c r="F258" s="93" t="e">
        <f t="shared" si="16"/>
        <v>#DIV/0!</v>
      </c>
      <c r="G258" s="93" t="e">
        <f t="shared" si="17"/>
        <v>#DIV/0!</v>
      </c>
      <c r="H258" s="92" t="e">
        <f t="shared" si="18"/>
        <v>#DIV/0!</v>
      </c>
      <c r="I258" s="96" t="str">
        <f>IF(OR(COUNT(Calculations!BP259:BY259)&lt;3,COUNT(Calculations!BZ259:CI259)&lt;3),"N/A",IF(ISERROR(TTEST(Calculations!BP259:BY259,Calculations!BZ259:CI259,2,2)),"N/A",TTEST(Calculations!BP259:BY259,Calculations!BZ259:CI259,2,2)))</f>
        <v>N/A</v>
      </c>
      <c r="J258" s="92" t="e">
        <f t="shared" si="19"/>
        <v>#DIV/0!</v>
      </c>
      <c r="K258" s="97"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72"/>
      <c r="B259" s="90" t="str">
        <f>'Gene Table'!E259</f>
        <v>ABCC4</v>
      </c>
      <c r="C259" s="91" t="s">
        <v>265</v>
      </c>
      <c r="D259" s="92" t="e">
        <f>Calculations!BN260</f>
        <v>#DIV/0!</v>
      </c>
      <c r="E259" s="92" t="e">
        <f>Calculations!BO260</f>
        <v>#DIV/0!</v>
      </c>
      <c r="F259" s="93" t="e">
        <f t="shared" si="16"/>
        <v>#DIV/0!</v>
      </c>
      <c r="G259" s="93" t="e">
        <f t="shared" si="17"/>
        <v>#DIV/0!</v>
      </c>
      <c r="H259" s="92" t="e">
        <f t="shared" si="18"/>
        <v>#DIV/0!</v>
      </c>
      <c r="I259" s="96" t="str">
        <f>IF(OR(COUNT(Calculations!BP260:BY260)&lt;3,COUNT(Calculations!BZ260:CI260)&lt;3),"N/A",IF(ISERROR(TTEST(Calculations!BP260:BY260,Calculations!BZ260:CI260,2,2)),"N/A",TTEST(Calculations!BP260:BY260,Calculations!BZ260:CI260,2,2)))</f>
        <v>N/A</v>
      </c>
      <c r="J259" s="92" t="e">
        <f t="shared" si="19"/>
        <v>#DIV/0!</v>
      </c>
      <c r="K259" s="97"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72"/>
      <c r="B260" s="90" t="str">
        <f>'Gene Table'!E260</f>
        <v>FGFR1</v>
      </c>
      <c r="C260" s="91" t="s">
        <v>269</v>
      </c>
      <c r="D260" s="92" t="e">
        <f>Calculations!BN261</f>
        <v>#DIV/0!</v>
      </c>
      <c r="E260" s="92" t="e">
        <f>Calculations!BO261</f>
        <v>#DIV/0!</v>
      </c>
      <c r="F260" s="93" t="e">
        <f t="shared" si="16"/>
        <v>#DIV/0!</v>
      </c>
      <c r="G260" s="93" t="e">
        <f t="shared" si="17"/>
        <v>#DIV/0!</v>
      </c>
      <c r="H260" s="92" t="e">
        <f t="shared" si="18"/>
        <v>#DIV/0!</v>
      </c>
      <c r="I260" s="96" t="str">
        <f>IF(OR(COUNT(Calculations!BP261:BY261)&lt;3,COUNT(Calculations!BZ261:CI261)&lt;3),"N/A",IF(ISERROR(TTEST(Calculations!BP261:BY261,Calculations!BZ261:CI261,2,2)),"N/A",TTEST(Calculations!BP261:BY261,Calculations!BZ261:CI261,2,2)))</f>
        <v>N/A</v>
      </c>
      <c r="J260" s="92" t="e">
        <f t="shared" si="19"/>
        <v>#DIV/0!</v>
      </c>
      <c r="K260" s="97"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72"/>
      <c r="B261" s="90" t="str">
        <f>'Gene Table'!E261</f>
        <v>EXO1</v>
      </c>
      <c r="C261" s="91" t="s">
        <v>273</v>
      </c>
      <c r="D261" s="92" t="e">
        <f>Calculations!BN262</f>
        <v>#DIV/0!</v>
      </c>
      <c r="E261" s="92" t="e">
        <f>Calculations!BO262</f>
        <v>#DIV/0!</v>
      </c>
      <c r="F261" s="93" t="e">
        <f t="shared" si="16"/>
        <v>#DIV/0!</v>
      </c>
      <c r="G261" s="93" t="e">
        <f t="shared" si="17"/>
        <v>#DIV/0!</v>
      </c>
      <c r="H261" s="92" t="e">
        <f t="shared" si="18"/>
        <v>#DIV/0!</v>
      </c>
      <c r="I261" s="96" t="str">
        <f>IF(OR(COUNT(Calculations!BP262:BY262)&lt;3,COUNT(Calculations!BZ262:CI262)&lt;3),"N/A",IF(ISERROR(TTEST(Calculations!BP262:BY262,Calculations!BZ262:CI262,2,2)),"N/A",TTEST(Calculations!BP262:BY262,Calculations!BZ262:CI262,2,2)))</f>
        <v>N/A</v>
      </c>
      <c r="J261" s="92" t="e">
        <f t="shared" si="19"/>
        <v>#DIV/0!</v>
      </c>
      <c r="K261" s="97"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72"/>
      <c r="B262" s="90" t="str">
        <f>'Gene Table'!E262</f>
        <v>SLC6A4</v>
      </c>
      <c r="C262" s="91" t="s">
        <v>277</v>
      </c>
      <c r="D262" s="92" t="e">
        <f>Calculations!BN263</f>
        <v>#DIV/0!</v>
      </c>
      <c r="E262" s="92" t="e">
        <f>Calculations!BO263</f>
        <v>#DIV/0!</v>
      </c>
      <c r="F262" s="93" t="e">
        <f t="shared" si="16"/>
        <v>#DIV/0!</v>
      </c>
      <c r="G262" s="93" t="e">
        <f t="shared" si="17"/>
        <v>#DIV/0!</v>
      </c>
      <c r="H262" s="92" t="e">
        <f t="shared" si="18"/>
        <v>#DIV/0!</v>
      </c>
      <c r="I262" s="96" t="str">
        <f>IF(OR(COUNT(Calculations!BP263:BY263)&lt;3,COUNT(Calculations!BZ263:CI263)&lt;3),"N/A",IF(ISERROR(TTEST(Calculations!BP263:BY263,Calculations!BZ263:CI263,2,2)),"N/A",TTEST(Calculations!BP263:BY263,Calculations!BZ263:CI263,2,2)))</f>
        <v>N/A</v>
      </c>
      <c r="J262" s="92" t="e">
        <f t="shared" si="19"/>
        <v>#DIV/0!</v>
      </c>
      <c r="K262" s="97"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72"/>
      <c r="B263" s="90" t="str">
        <f>'Gene Table'!E263</f>
        <v>DMTF1</v>
      </c>
      <c r="C263" s="91" t="s">
        <v>281</v>
      </c>
      <c r="D263" s="92" t="e">
        <f>Calculations!BN264</f>
        <v>#DIV/0!</v>
      </c>
      <c r="E263" s="92" t="e">
        <f>Calculations!BO264</f>
        <v>#DIV/0!</v>
      </c>
      <c r="F263" s="93" t="e">
        <f t="shared" si="16"/>
        <v>#DIV/0!</v>
      </c>
      <c r="G263" s="93" t="e">
        <f t="shared" si="17"/>
        <v>#DIV/0!</v>
      </c>
      <c r="H263" s="92" t="e">
        <f t="shared" si="18"/>
        <v>#DIV/0!</v>
      </c>
      <c r="I263" s="96" t="str">
        <f>IF(OR(COUNT(Calculations!BP264:BY264)&lt;3,COUNT(Calculations!BZ264:CI264)&lt;3),"N/A",IF(ISERROR(TTEST(Calculations!BP264:BY264,Calculations!BZ264:CI264,2,2)),"N/A",TTEST(Calculations!BP264:BY264,Calculations!BZ264:CI264,2,2)))</f>
        <v>N/A</v>
      </c>
      <c r="J263" s="92" t="e">
        <f t="shared" si="19"/>
        <v>#DIV/0!</v>
      </c>
      <c r="K263" s="97"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72"/>
      <c r="B264" s="90" t="str">
        <f>'Gene Table'!E264</f>
        <v>CDC34</v>
      </c>
      <c r="C264" s="91" t="s">
        <v>285</v>
      </c>
      <c r="D264" s="92" t="e">
        <f>Calculations!BN265</f>
        <v>#DIV/0!</v>
      </c>
      <c r="E264" s="92" t="e">
        <f>Calculations!BO265</f>
        <v>#DIV/0!</v>
      </c>
      <c r="F264" s="93" t="e">
        <f t="shared" si="16"/>
        <v>#DIV/0!</v>
      </c>
      <c r="G264" s="93" t="e">
        <f t="shared" si="17"/>
        <v>#DIV/0!</v>
      </c>
      <c r="H264" s="92" t="e">
        <f t="shared" si="18"/>
        <v>#DIV/0!</v>
      </c>
      <c r="I264" s="96" t="str">
        <f>IF(OR(COUNT(Calculations!BP265:BY265)&lt;3,COUNT(Calculations!BZ265:CI265)&lt;3),"N/A",IF(ISERROR(TTEST(Calculations!BP265:BY265,Calculations!BZ265:CI265,2,2)),"N/A",TTEST(Calculations!BP265:BY265,Calculations!BZ265:CI265,2,2)))</f>
        <v>N/A</v>
      </c>
      <c r="J264" s="92" t="e">
        <f t="shared" si="19"/>
        <v>#DIV/0!</v>
      </c>
      <c r="K264" s="97"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72"/>
      <c r="B265" s="90" t="str">
        <f>'Gene Table'!E265</f>
        <v>CDC25A</v>
      </c>
      <c r="C265" s="91" t="s">
        <v>289</v>
      </c>
      <c r="D265" s="92" t="e">
        <f>Calculations!BN266</f>
        <v>#DIV/0!</v>
      </c>
      <c r="E265" s="92" t="e">
        <f>Calculations!BO266</f>
        <v>#DIV/0!</v>
      </c>
      <c r="F265" s="93" t="e">
        <f t="shared" si="16"/>
        <v>#DIV/0!</v>
      </c>
      <c r="G265" s="93" t="e">
        <f t="shared" si="17"/>
        <v>#DIV/0!</v>
      </c>
      <c r="H265" s="92" t="e">
        <f t="shared" si="18"/>
        <v>#DIV/0!</v>
      </c>
      <c r="I265" s="96" t="str">
        <f>IF(OR(COUNT(Calculations!BP266:BY266)&lt;3,COUNT(Calculations!BZ266:CI266)&lt;3),"N/A",IF(ISERROR(TTEST(Calculations!BP266:BY266,Calculations!BZ266:CI266,2,2)),"N/A",TTEST(Calculations!BP266:BY266,Calculations!BZ266:CI266,2,2)))</f>
        <v>N/A</v>
      </c>
      <c r="J265" s="92" t="e">
        <f t="shared" si="19"/>
        <v>#DIV/0!</v>
      </c>
      <c r="K265" s="97"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72"/>
      <c r="B266" s="90" t="str">
        <f>'Gene Table'!E266</f>
        <v>CDC20</v>
      </c>
      <c r="C266" s="91" t="s">
        <v>293</v>
      </c>
      <c r="D266" s="92" t="e">
        <f>Calculations!BN267</f>
        <v>#DIV/0!</v>
      </c>
      <c r="E266" s="92" t="e">
        <f>Calculations!BO267</f>
        <v>#DIV/0!</v>
      </c>
      <c r="F266" s="93" t="e">
        <f t="shared" si="16"/>
        <v>#DIV/0!</v>
      </c>
      <c r="G266" s="93" t="e">
        <f t="shared" si="17"/>
        <v>#DIV/0!</v>
      </c>
      <c r="H266" s="92" t="e">
        <f t="shared" si="18"/>
        <v>#DIV/0!</v>
      </c>
      <c r="I266" s="96" t="str">
        <f>IF(OR(COUNT(Calculations!BP267:BY267)&lt;3,COUNT(Calculations!BZ267:CI267)&lt;3),"N/A",IF(ISERROR(TTEST(Calculations!BP267:BY267,Calculations!BZ267:CI267,2,2)),"N/A",TTEST(Calculations!BP267:BY267,Calculations!BZ267:CI267,2,2)))</f>
        <v>N/A</v>
      </c>
      <c r="J266" s="92" t="e">
        <f t="shared" si="19"/>
        <v>#DIV/0!</v>
      </c>
      <c r="K266" s="97"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72"/>
      <c r="B267" s="90" t="str">
        <f>'Gene Table'!E267</f>
        <v>SETDB1</v>
      </c>
      <c r="C267" s="91" t="s">
        <v>297</v>
      </c>
      <c r="D267" s="92" t="e">
        <f>Calculations!BN268</f>
        <v>#DIV/0!</v>
      </c>
      <c r="E267" s="92" t="e">
        <f>Calculations!BO268</f>
        <v>#DIV/0!</v>
      </c>
      <c r="F267" s="93" t="e">
        <f t="shared" si="16"/>
        <v>#DIV/0!</v>
      </c>
      <c r="G267" s="93" t="e">
        <f t="shared" si="17"/>
        <v>#DIV/0!</v>
      </c>
      <c r="H267" s="92" t="e">
        <f t="shared" si="18"/>
        <v>#DIV/0!</v>
      </c>
      <c r="I267" s="96" t="str">
        <f>IF(OR(COUNT(Calculations!BP268:BY268)&lt;3,COUNT(Calculations!BZ268:CI268)&lt;3),"N/A",IF(ISERROR(TTEST(Calculations!BP268:BY268,Calculations!BZ268:CI268,2,2)),"N/A",TTEST(Calculations!BP268:BY268,Calculations!BZ268:CI268,2,2)))</f>
        <v>N/A</v>
      </c>
      <c r="J267" s="92" t="e">
        <f t="shared" si="19"/>
        <v>#DIV/0!</v>
      </c>
      <c r="K267" s="97"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72"/>
      <c r="B268" s="90" t="str">
        <f>'Gene Table'!E268</f>
        <v>EPM2AIP1</v>
      </c>
      <c r="C268" s="91" t="s">
        <v>301</v>
      </c>
      <c r="D268" s="92" t="e">
        <f>Calculations!BN269</f>
        <v>#DIV/0!</v>
      </c>
      <c r="E268" s="92" t="e">
        <f>Calculations!BO269</f>
        <v>#DIV/0!</v>
      </c>
      <c r="F268" s="93" t="e">
        <f t="shared" si="16"/>
        <v>#DIV/0!</v>
      </c>
      <c r="G268" s="93" t="e">
        <f t="shared" si="17"/>
        <v>#DIV/0!</v>
      </c>
      <c r="H268" s="92" t="e">
        <f t="shared" si="18"/>
        <v>#DIV/0!</v>
      </c>
      <c r="I268" s="96" t="str">
        <f>IF(OR(COUNT(Calculations!BP269:BY269)&lt;3,COUNT(Calculations!BZ269:CI269)&lt;3),"N/A",IF(ISERROR(TTEST(Calculations!BP269:BY269,Calculations!BZ269:CI269,2,2)),"N/A",TTEST(Calculations!BP269:BY269,Calculations!BZ269:CI269,2,2)))</f>
        <v>N/A</v>
      </c>
      <c r="J268" s="92" t="e">
        <f t="shared" si="19"/>
        <v>#DIV/0!</v>
      </c>
      <c r="K268" s="97"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72"/>
      <c r="B269" s="90" t="str">
        <f>'Gene Table'!E269</f>
        <v>ELMO1</v>
      </c>
      <c r="C269" s="91" t="s">
        <v>305</v>
      </c>
      <c r="D269" s="92" t="e">
        <f>Calculations!BN270</f>
        <v>#DIV/0!</v>
      </c>
      <c r="E269" s="92" t="e">
        <f>Calculations!BO270</f>
        <v>#DIV/0!</v>
      </c>
      <c r="F269" s="93" t="e">
        <f t="shared" si="16"/>
        <v>#DIV/0!</v>
      </c>
      <c r="G269" s="93" t="e">
        <f t="shared" si="17"/>
        <v>#DIV/0!</v>
      </c>
      <c r="H269" s="92" t="e">
        <f t="shared" si="18"/>
        <v>#DIV/0!</v>
      </c>
      <c r="I269" s="96" t="str">
        <f>IF(OR(COUNT(Calculations!BP270:BY270)&lt;3,COUNT(Calculations!BZ270:CI270)&lt;3),"N/A",IF(ISERROR(TTEST(Calculations!BP270:BY270,Calculations!BZ270:CI270,2,2)),"N/A",TTEST(Calculations!BP270:BY270,Calculations!BZ270:CI270,2,2)))</f>
        <v>N/A</v>
      </c>
      <c r="J269" s="92" t="e">
        <f t="shared" si="19"/>
        <v>#DIV/0!</v>
      </c>
      <c r="K269" s="97"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72"/>
      <c r="B270" s="90" t="str">
        <f>'Gene Table'!E270</f>
        <v>CDC2</v>
      </c>
      <c r="C270" s="91" t="s">
        <v>309</v>
      </c>
      <c r="D270" s="92" t="e">
        <f>Calculations!BN271</f>
        <v>#DIV/0!</v>
      </c>
      <c r="E270" s="92" t="e">
        <f>Calculations!BO271</f>
        <v>#DIV/0!</v>
      </c>
      <c r="F270" s="93" t="e">
        <f t="shared" si="16"/>
        <v>#DIV/0!</v>
      </c>
      <c r="G270" s="93" t="e">
        <f t="shared" si="17"/>
        <v>#DIV/0!</v>
      </c>
      <c r="H270" s="92" t="e">
        <f t="shared" si="18"/>
        <v>#DIV/0!</v>
      </c>
      <c r="I270" s="96" t="str">
        <f>IF(OR(COUNT(Calculations!BP271:BY271)&lt;3,COUNT(Calculations!BZ271:CI271)&lt;3),"N/A",IF(ISERROR(TTEST(Calculations!BP271:BY271,Calculations!BZ271:CI271,2,2)),"N/A",TTEST(Calculations!BP271:BY271,Calculations!BZ271:CI271,2,2)))</f>
        <v>N/A</v>
      </c>
      <c r="J270" s="92" t="e">
        <f t="shared" si="19"/>
        <v>#DIV/0!</v>
      </c>
      <c r="K270" s="97"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72"/>
      <c r="B271" s="90" t="str">
        <f>'Gene Table'!E271</f>
        <v>SPOCK2</v>
      </c>
      <c r="C271" s="91" t="s">
        <v>313</v>
      </c>
      <c r="D271" s="92" t="e">
        <f>Calculations!BN272</f>
        <v>#DIV/0!</v>
      </c>
      <c r="E271" s="92" t="e">
        <f>Calculations!BO272</f>
        <v>#DIV/0!</v>
      </c>
      <c r="F271" s="93" t="e">
        <f t="shared" si="16"/>
        <v>#DIV/0!</v>
      </c>
      <c r="G271" s="93" t="e">
        <f t="shared" si="17"/>
        <v>#DIV/0!</v>
      </c>
      <c r="H271" s="92" t="e">
        <f t="shared" si="18"/>
        <v>#DIV/0!</v>
      </c>
      <c r="I271" s="96" t="str">
        <f>IF(OR(COUNT(Calculations!BP272:BY272)&lt;3,COUNT(Calculations!BZ272:CI272)&lt;3),"N/A",IF(ISERROR(TTEST(Calculations!BP272:BY272,Calculations!BZ272:CI272,2,2)),"N/A",TTEST(Calculations!BP272:BY272,Calculations!BZ272:CI272,2,2)))</f>
        <v>N/A</v>
      </c>
      <c r="J271" s="92" t="e">
        <f t="shared" si="19"/>
        <v>#DIV/0!</v>
      </c>
      <c r="K271" s="97"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72"/>
      <c r="B272" s="90" t="str">
        <f>'Gene Table'!E272</f>
        <v>ESPL1</v>
      </c>
      <c r="C272" s="91" t="s">
        <v>317</v>
      </c>
      <c r="D272" s="92" t="e">
        <f>Calculations!BN273</f>
        <v>#DIV/0!</v>
      </c>
      <c r="E272" s="92" t="e">
        <f>Calculations!BO273</f>
        <v>#DIV/0!</v>
      </c>
      <c r="F272" s="93" t="e">
        <f t="shared" si="16"/>
        <v>#DIV/0!</v>
      </c>
      <c r="G272" s="93" t="e">
        <f t="shared" si="17"/>
        <v>#DIV/0!</v>
      </c>
      <c r="H272" s="92" t="e">
        <f t="shared" si="18"/>
        <v>#DIV/0!</v>
      </c>
      <c r="I272" s="96" t="str">
        <f>IF(OR(COUNT(Calculations!BP273:BY273)&lt;3,COUNT(Calculations!BZ273:CI273)&lt;3),"N/A",IF(ISERROR(TTEST(Calculations!BP273:BY273,Calculations!BZ273:CI273,2,2)),"N/A",TTEST(Calculations!BP273:BY273,Calculations!BZ273:CI273,2,2)))</f>
        <v>N/A</v>
      </c>
      <c r="J272" s="92" t="e">
        <f t="shared" si="19"/>
        <v>#DIV/0!</v>
      </c>
      <c r="K272" s="97"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72"/>
      <c r="B273" s="90" t="str">
        <f>'Gene Table'!E273</f>
        <v>KLK4</v>
      </c>
      <c r="C273" s="91" t="s">
        <v>321</v>
      </c>
      <c r="D273" s="92" t="e">
        <f>Calculations!BN274</f>
        <v>#DIV/0!</v>
      </c>
      <c r="E273" s="92" t="e">
        <f>Calculations!BO274</f>
        <v>#DIV/0!</v>
      </c>
      <c r="F273" s="93" t="e">
        <f t="shared" si="16"/>
        <v>#DIV/0!</v>
      </c>
      <c r="G273" s="93" t="e">
        <f t="shared" si="17"/>
        <v>#DIV/0!</v>
      </c>
      <c r="H273" s="92" t="e">
        <f t="shared" si="18"/>
        <v>#DIV/0!</v>
      </c>
      <c r="I273" s="96" t="str">
        <f>IF(OR(COUNT(Calculations!BP274:BY274)&lt;3,COUNT(Calculations!BZ274:CI274)&lt;3),"N/A",IF(ISERROR(TTEST(Calculations!BP274:BY274,Calculations!BZ274:CI274,2,2)),"N/A",TTEST(Calculations!BP274:BY274,Calculations!BZ274:CI274,2,2)))</f>
        <v>N/A</v>
      </c>
      <c r="J273" s="92" t="e">
        <f t="shared" si="19"/>
        <v>#DIV/0!</v>
      </c>
      <c r="K273" s="97"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72"/>
      <c r="B274" s="90" t="str">
        <f>'Gene Table'!E274</f>
        <v>SLC4A7</v>
      </c>
      <c r="C274" s="91" t="s">
        <v>325</v>
      </c>
      <c r="D274" s="92" t="e">
        <f>Calculations!BN275</f>
        <v>#DIV/0!</v>
      </c>
      <c r="E274" s="92" t="e">
        <f>Calculations!BO275</f>
        <v>#DIV/0!</v>
      </c>
      <c r="F274" s="93" t="e">
        <f t="shared" si="16"/>
        <v>#DIV/0!</v>
      </c>
      <c r="G274" s="93" t="e">
        <f t="shared" si="17"/>
        <v>#DIV/0!</v>
      </c>
      <c r="H274" s="92" t="e">
        <f t="shared" si="18"/>
        <v>#DIV/0!</v>
      </c>
      <c r="I274" s="96" t="str">
        <f>IF(OR(COUNT(Calculations!BP275:BY275)&lt;3,COUNT(Calculations!BZ275:CI275)&lt;3),"N/A",IF(ISERROR(TTEST(Calculations!BP275:BY275,Calculations!BZ275:CI275,2,2)),"N/A",TTEST(Calculations!BP275:BY275,Calculations!BZ275:CI275,2,2)))</f>
        <v>N/A</v>
      </c>
      <c r="J274" s="92" t="e">
        <f t="shared" si="19"/>
        <v>#DIV/0!</v>
      </c>
      <c r="K274" s="97"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72"/>
      <c r="B275" s="90" t="str">
        <f>'Gene Table'!E275</f>
        <v>TBX4</v>
      </c>
      <c r="C275" s="91" t="s">
        <v>329</v>
      </c>
      <c r="D275" s="92" t="e">
        <f>Calculations!BN276</f>
        <v>#DIV/0!</v>
      </c>
      <c r="E275" s="92" t="e">
        <f>Calculations!BO276</f>
        <v>#DIV/0!</v>
      </c>
      <c r="F275" s="93" t="e">
        <f t="shared" si="16"/>
        <v>#DIV/0!</v>
      </c>
      <c r="G275" s="93" t="e">
        <f t="shared" si="17"/>
        <v>#DIV/0!</v>
      </c>
      <c r="H275" s="92" t="e">
        <f t="shared" si="18"/>
        <v>#DIV/0!</v>
      </c>
      <c r="I275" s="96" t="str">
        <f>IF(OR(COUNT(Calculations!BP276:BY276)&lt;3,COUNT(Calculations!BZ276:CI276)&lt;3),"N/A",IF(ISERROR(TTEST(Calculations!BP276:BY276,Calculations!BZ276:CI276,2,2)),"N/A",TTEST(Calculations!BP276:BY276,Calculations!BZ276:CI276,2,2)))</f>
        <v>N/A</v>
      </c>
      <c r="J275" s="92" t="e">
        <f t="shared" si="19"/>
        <v>#DIV/0!</v>
      </c>
      <c r="K275" s="97"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72"/>
      <c r="B276" s="90" t="str">
        <f>'Gene Table'!E276</f>
        <v>ROCK2</v>
      </c>
      <c r="C276" s="91" t="s">
        <v>333</v>
      </c>
      <c r="D276" s="92" t="e">
        <f>Calculations!BN277</f>
        <v>#DIV/0!</v>
      </c>
      <c r="E276" s="92" t="e">
        <f>Calculations!BO277</f>
        <v>#DIV/0!</v>
      </c>
      <c r="F276" s="93" t="e">
        <f t="shared" si="16"/>
        <v>#DIV/0!</v>
      </c>
      <c r="G276" s="93" t="e">
        <f t="shared" si="17"/>
        <v>#DIV/0!</v>
      </c>
      <c r="H276" s="92" t="e">
        <f t="shared" si="18"/>
        <v>#DIV/0!</v>
      </c>
      <c r="I276" s="96" t="str">
        <f>IF(OR(COUNT(Calculations!BP277:BY277)&lt;3,COUNT(Calculations!BZ277:CI277)&lt;3),"N/A",IF(ISERROR(TTEST(Calculations!BP277:BY277,Calculations!BZ277:CI277,2,2)),"N/A",TTEST(Calculations!BP277:BY277,Calculations!BZ277:CI277,2,2)))</f>
        <v>N/A</v>
      </c>
      <c r="J276" s="92" t="e">
        <f t="shared" si="19"/>
        <v>#DIV/0!</v>
      </c>
      <c r="K276" s="97"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72"/>
      <c r="B277" s="90" t="str">
        <f>'Gene Table'!E277</f>
        <v>C1orf38</v>
      </c>
      <c r="C277" s="91" t="s">
        <v>337</v>
      </c>
      <c r="D277" s="92" t="e">
        <f>Calculations!BN278</f>
        <v>#DIV/0!</v>
      </c>
      <c r="E277" s="92" t="e">
        <f>Calculations!BO278</f>
        <v>#DIV/0!</v>
      </c>
      <c r="F277" s="93" t="e">
        <f t="shared" si="16"/>
        <v>#DIV/0!</v>
      </c>
      <c r="G277" s="93" t="e">
        <f t="shared" si="17"/>
        <v>#DIV/0!</v>
      </c>
      <c r="H277" s="92" t="e">
        <f t="shared" si="18"/>
        <v>#DIV/0!</v>
      </c>
      <c r="I277" s="96" t="str">
        <f>IF(OR(COUNT(Calculations!BP278:BY278)&lt;3,COUNT(Calculations!BZ278:CI278)&lt;3),"N/A",IF(ISERROR(TTEST(Calculations!BP278:BY278,Calculations!BZ278:CI278,2,2)),"N/A",TTEST(Calculations!BP278:BY278,Calculations!BZ278:CI278,2,2)))</f>
        <v>N/A</v>
      </c>
      <c r="J277" s="92" t="e">
        <f t="shared" si="19"/>
        <v>#DIV/0!</v>
      </c>
      <c r="K277" s="97"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72"/>
      <c r="B278" s="90" t="str">
        <f>'Gene Table'!E278</f>
        <v>CHST3</v>
      </c>
      <c r="C278" s="91" t="s">
        <v>341</v>
      </c>
      <c r="D278" s="92" t="e">
        <f>Calculations!BN279</f>
        <v>#DIV/0!</v>
      </c>
      <c r="E278" s="92" t="e">
        <f>Calculations!BO279</f>
        <v>#DIV/0!</v>
      </c>
      <c r="F278" s="93" t="e">
        <f t="shared" si="16"/>
        <v>#DIV/0!</v>
      </c>
      <c r="G278" s="93" t="e">
        <f t="shared" si="17"/>
        <v>#DIV/0!</v>
      </c>
      <c r="H278" s="92" t="e">
        <f t="shared" si="18"/>
        <v>#DIV/0!</v>
      </c>
      <c r="I278" s="96" t="str">
        <f>IF(OR(COUNT(Calculations!BP279:BY279)&lt;3,COUNT(Calculations!BZ279:CI279)&lt;3),"N/A",IF(ISERROR(TTEST(Calculations!BP279:BY279,Calculations!BZ279:CI279,2,2)),"N/A",TTEST(Calculations!BP279:BY279,Calculations!BZ279:CI279,2,2)))</f>
        <v>N/A</v>
      </c>
      <c r="J278" s="92" t="e">
        <f t="shared" si="19"/>
        <v>#DIV/0!</v>
      </c>
      <c r="K278" s="97"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72"/>
      <c r="B279" s="90" t="str">
        <f>'Gene Table'!E279</f>
        <v>HGDC</v>
      </c>
      <c r="C279" s="91" t="s">
        <v>345</v>
      </c>
      <c r="D279" s="92" t="e">
        <f>Calculations!BN280</f>
        <v>#DIV/0!</v>
      </c>
      <c r="E279" s="92" t="e">
        <f>Calculations!BO280</f>
        <v>#DIV/0!</v>
      </c>
      <c r="F279" s="93" t="e">
        <f t="shared" si="16"/>
        <v>#DIV/0!</v>
      </c>
      <c r="G279" s="93" t="e">
        <f t="shared" si="17"/>
        <v>#DIV/0!</v>
      </c>
      <c r="H279" s="92" t="e">
        <f t="shared" si="18"/>
        <v>#DIV/0!</v>
      </c>
      <c r="I279" s="96" t="str">
        <f>IF(OR(COUNT(Calculations!BP280:BY280)&lt;3,COUNT(Calculations!BZ280:CI280)&lt;3),"N/A",IF(ISERROR(TTEST(Calculations!BP280:BY280,Calculations!BZ280:CI280,2,2)),"N/A",TTEST(Calculations!BP280:BY280,Calculations!BZ280:CI280,2,2)))</f>
        <v>N/A</v>
      </c>
      <c r="J279" s="92" t="e">
        <f t="shared" si="19"/>
        <v>#DIV/0!</v>
      </c>
      <c r="K279" s="97"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72"/>
      <c r="B280" s="90" t="str">
        <f>'Gene Table'!E280</f>
        <v>HGDC</v>
      </c>
      <c r="C280" s="91" t="s">
        <v>347</v>
      </c>
      <c r="D280" s="92" t="e">
        <f>Calculations!BN281</f>
        <v>#DIV/0!</v>
      </c>
      <c r="E280" s="92" t="e">
        <f>Calculations!BO281</f>
        <v>#DIV/0!</v>
      </c>
      <c r="F280" s="93" t="e">
        <f t="shared" si="16"/>
        <v>#DIV/0!</v>
      </c>
      <c r="G280" s="93" t="e">
        <f t="shared" si="17"/>
        <v>#DIV/0!</v>
      </c>
      <c r="H280" s="92" t="e">
        <f t="shared" si="18"/>
        <v>#DIV/0!</v>
      </c>
      <c r="I280" s="96" t="str">
        <f>IF(OR(COUNT(Calculations!BP281:BY281)&lt;3,COUNT(Calculations!BZ281:CI281)&lt;3),"N/A",IF(ISERROR(TTEST(Calculations!BP281:BY281,Calculations!BZ281:CI281,2,2)),"N/A",TTEST(Calculations!BP281:BY281,Calculations!BZ281:CI281,2,2)))</f>
        <v>N/A</v>
      </c>
      <c r="J280" s="92" t="e">
        <f t="shared" si="19"/>
        <v>#DIV/0!</v>
      </c>
      <c r="K280" s="97"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72"/>
      <c r="B281" s="90" t="str">
        <f>'Gene Table'!E281</f>
        <v>GAPDH</v>
      </c>
      <c r="C281" s="91" t="s">
        <v>348</v>
      </c>
      <c r="D281" s="92" t="e">
        <f>Calculations!BN282</f>
        <v>#DIV/0!</v>
      </c>
      <c r="E281" s="92" t="e">
        <f>Calculations!BO282</f>
        <v>#DIV/0!</v>
      </c>
      <c r="F281" s="93" t="e">
        <f t="shared" si="16"/>
        <v>#DIV/0!</v>
      </c>
      <c r="G281" s="93" t="e">
        <f t="shared" si="17"/>
        <v>#DIV/0!</v>
      </c>
      <c r="H281" s="92" t="e">
        <f t="shared" si="18"/>
        <v>#DIV/0!</v>
      </c>
      <c r="I281" s="96" t="str">
        <f>IF(OR(COUNT(Calculations!BP282:BY282)&lt;3,COUNT(Calculations!BZ282:CI282)&lt;3),"N/A",IF(ISERROR(TTEST(Calculations!BP282:BY282,Calculations!BZ282:CI282,2,2)),"N/A",TTEST(Calculations!BP282:BY282,Calculations!BZ282:CI282,2,2)))</f>
        <v>N/A</v>
      </c>
      <c r="J281" s="92" t="e">
        <f t="shared" si="19"/>
        <v>#DIV/0!</v>
      </c>
      <c r="K281" s="97"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72"/>
      <c r="B282" s="90" t="str">
        <f>'Gene Table'!E282</f>
        <v>ACTB</v>
      </c>
      <c r="C282" s="91" t="s">
        <v>352</v>
      </c>
      <c r="D282" s="92" t="e">
        <f>Calculations!BN283</f>
        <v>#DIV/0!</v>
      </c>
      <c r="E282" s="92" t="e">
        <f>Calculations!BO283</f>
        <v>#DIV/0!</v>
      </c>
      <c r="F282" s="93" t="e">
        <f t="shared" si="16"/>
        <v>#DIV/0!</v>
      </c>
      <c r="G282" s="93" t="e">
        <f t="shared" si="17"/>
        <v>#DIV/0!</v>
      </c>
      <c r="H282" s="92" t="e">
        <f t="shared" si="18"/>
        <v>#DIV/0!</v>
      </c>
      <c r="I282" s="96" t="str">
        <f>IF(OR(COUNT(Calculations!BP283:BY283)&lt;3,COUNT(Calculations!BZ283:CI283)&lt;3),"N/A",IF(ISERROR(TTEST(Calculations!BP283:BY283,Calculations!BZ283:CI283,2,2)),"N/A",TTEST(Calculations!BP283:BY283,Calculations!BZ283:CI283,2,2)))</f>
        <v>N/A</v>
      </c>
      <c r="J282" s="92" t="e">
        <f t="shared" si="19"/>
        <v>#DIV/0!</v>
      </c>
      <c r="K282" s="97"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72"/>
      <c r="B283" s="90" t="str">
        <f>'Gene Table'!E283</f>
        <v>B2M</v>
      </c>
      <c r="C283" s="91" t="s">
        <v>356</v>
      </c>
      <c r="D283" s="92" t="e">
        <f>Calculations!BN284</f>
        <v>#DIV/0!</v>
      </c>
      <c r="E283" s="92" t="e">
        <f>Calculations!BO284</f>
        <v>#DIV/0!</v>
      </c>
      <c r="F283" s="93" t="e">
        <f aca="true" t="shared" si="20" ref="F283:F290">2^-D283</f>
        <v>#DIV/0!</v>
      </c>
      <c r="G283" s="93" t="e">
        <f aca="true" t="shared" si="21" ref="G283:G290">2^-E283</f>
        <v>#DIV/0!</v>
      </c>
      <c r="H283" s="92" t="e">
        <f aca="true" t="shared" si="22" ref="H283:H290">F283/G283</f>
        <v>#DIV/0!</v>
      </c>
      <c r="I283" s="96" t="str">
        <f>IF(OR(COUNT(Calculations!BP284:BY284)&lt;3,COUNT(Calculations!BZ284:CI284)&lt;3),"N/A",IF(ISERROR(TTEST(Calculations!BP284:BY284,Calculations!BZ284:CI284,2,2)),"N/A",TTEST(Calculations!BP284:BY284,Calculations!BZ284:CI284,2,2)))</f>
        <v>N/A</v>
      </c>
      <c r="J283" s="92" t="e">
        <f aca="true" t="shared" si="23" ref="J283:J290">IF(H283&gt;1,H283,-1/H283)</f>
        <v>#DIV/0!</v>
      </c>
      <c r="K283" s="97"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72"/>
      <c r="B284" s="90" t="str">
        <f>'Gene Table'!E284</f>
        <v>RPL13A</v>
      </c>
      <c r="C284" s="91" t="s">
        <v>360</v>
      </c>
      <c r="D284" s="92" t="e">
        <f>Calculations!BN285</f>
        <v>#DIV/0!</v>
      </c>
      <c r="E284" s="92" t="e">
        <f>Calculations!BO285</f>
        <v>#DIV/0!</v>
      </c>
      <c r="F284" s="93" t="e">
        <f t="shared" si="20"/>
        <v>#DIV/0!</v>
      </c>
      <c r="G284" s="93" t="e">
        <f t="shared" si="21"/>
        <v>#DIV/0!</v>
      </c>
      <c r="H284" s="92" t="e">
        <f t="shared" si="22"/>
        <v>#DIV/0!</v>
      </c>
      <c r="I284" s="96" t="str">
        <f>IF(OR(COUNT(Calculations!BP285:BY285)&lt;3,COUNT(Calculations!BZ285:CI285)&lt;3),"N/A",IF(ISERROR(TTEST(Calculations!BP285:BY285,Calculations!BZ285:CI285,2,2)),"N/A",TTEST(Calculations!BP285:BY285,Calculations!BZ285:CI285,2,2)))</f>
        <v>N/A</v>
      </c>
      <c r="J284" s="92" t="e">
        <f t="shared" si="23"/>
        <v>#DIV/0!</v>
      </c>
      <c r="K284" s="97"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72"/>
      <c r="B285" s="90" t="str">
        <f>'Gene Table'!E285</f>
        <v>HPRT1</v>
      </c>
      <c r="C285" s="91" t="s">
        <v>364</v>
      </c>
      <c r="D285" s="92" t="e">
        <f>Calculations!BN286</f>
        <v>#DIV/0!</v>
      </c>
      <c r="E285" s="92" t="e">
        <f>Calculations!BO286</f>
        <v>#DIV/0!</v>
      </c>
      <c r="F285" s="93" t="e">
        <f t="shared" si="20"/>
        <v>#DIV/0!</v>
      </c>
      <c r="G285" s="93" t="e">
        <f t="shared" si="21"/>
        <v>#DIV/0!</v>
      </c>
      <c r="H285" s="92" t="e">
        <f t="shared" si="22"/>
        <v>#DIV/0!</v>
      </c>
      <c r="I285" s="96" t="str">
        <f>IF(OR(COUNT(Calculations!BP286:BY286)&lt;3,COUNT(Calculations!BZ286:CI286)&lt;3),"N/A",IF(ISERROR(TTEST(Calculations!BP286:BY286,Calculations!BZ286:CI286,2,2)),"N/A",TTEST(Calculations!BP286:BY286,Calculations!BZ286:CI286,2,2)))</f>
        <v>N/A</v>
      </c>
      <c r="J285" s="92" t="e">
        <f t="shared" si="23"/>
        <v>#DIV/0!</v>
      </c>
      <c r="K285" s="97"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72"/>
      <c r="B286" s="90" t="str">
        <f>'Gene Table'!E286</f>
        <v>RN18S1</v>
      </c>
      <c r="C286" s="91" t="s">
        <v>368</v>
      </c>
      <c r="D286" s="92" t="e">
        <f>Calculations!BN287</f>
        <v>#DIV/0!</v>
      </c>
      <c r="E286" s="92" t="e">
        <f>Calculations!BO287</f>
        <v>#DIV/0!</v>
      </c>
      <c r="F286" s="93" t="e">
        <f t="shared" si="20"/>
        <v>#DIV/0!</v>
      </c>
      <c r="G286" s="93" t="e">
        <f t="shared" si="21"/>
        <v>#DIV/0!</v>
      </c>
      <c r="H286" s="92" t="e">
        <f t="shared" si="22"/>
        <v>#DIV/0!</v>
      </c>
      <c r="I286" s="96" t="str">
        <f>IF(OR(COUNT(Calculations!BP287:BY287)&lt;3,COUNT(Calculations!BZ287:CI287)&lt;3),"N/A",IF(ISERROR(TTEST(Calculations!BP287:BY287,Calculations!BZ287:CI287,2,2)),"N/A",TTEST(Calculations!BP287:BY287,Calculations!BZ287:CI287,2,2)))</f>
        <v>N/A</v>
      </c>
      <c r="J286" s="92" t="e">
        <f t="shared" si="23"/>
        <v>#DIV/0!</v>
      </c>
      <c r="K286" s="97"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2" customHeight="1">
      <c r="A287" s="72"/>
      <c r="B287" s="90" t="str">
        <f>'Gene Table'!E287</f>
        <v>RT</v>
      </c>
      <c r="C287" s="91" t="s">
        <v>372</v>
      </c>
      <c r="D287" s="92" t="e">
        <f>Calculations!BN288</f>
        <v>#DIV/0!</v>
      </c>
      <c r="E287" s="92" t="e">
        <f>Calculations!BO288</f>
        <v>#DIV/0!</v>
      </c>
      <c r="F287" s="93" t="e">
        <f t="shared" si="20"/>
        <v>#DIV/0!</v>
      </c>
      <c r="G287" s="93" t="e">
        <f t="shared" si="21"/>
        <v>#DIV/0!</v>
      </c>
      <c r="H287" s="92" t="e">
        <f t="shared" si="22"/>
        <v>#DIV/0!</v>
      </c>
      <c r="I287" s="96" t="str">
        <f>IF(OR(COUNT(Calculations!BP288:BY288)&lt;3,COUNT(Calculations!BZ288:CI288)&lt;3),"N/A",IF(ISERROR(TTEST(Calculations!BP288:BY288,Calculations!BZ288:CI288,2,2)),"N/A",TTEST(Calculations!BP288:BY288,Calculations!BZ288:CI288,2,2)))</f>
        <v>N/A</v>
      </c>
      <c r="J287" s="92" t="e">
        <f t="shared" si="23"/>
        <v>#DIV/0!</v>
      </c>
      <c r="K287" s="97"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2" customHeight="1">
      <c r="A288" s="72"/>
      <c r="B288" s="90" t="str">
        <f>'Gene Table'!E288</f>
        <v>RT</v>
      </c>
      <c r="C288" s="91" t="s">
        <v>374</v>
      </c>
      <c r="D288" s="92" t="e">
        <f>Calculations!BN289</f>
        <v>#DIV/0!</v>
      </c>
      <c r="E288" s="92" t="e">
        <f>Calculations!BO289</f>
        <v>#DIV/0!</v>
      </c>
      <c r="F288" s="93" t="e">
        <f t="shared" si="20"/>
        <v>#DIV/0!</v>
      </c>
      <c r="G288" s="93" t="e">
        <f t="shared" si="21"/>
        <v>#DIV/0!</v>
      </c>
      <c r="H288" s="92" t="e">
        <f t="shared" si="22"/>
        <v>#DIV/0!</v>
      </c>
      <c r="I288" s="96" t="str">
        <f>IF(OR(COUNT(Calculations!BP289:BY289)&lt;3,COUNT(Calculations!BZ289:CI289)&lt;3),"N/A",IF(ISERROR(TTEST(Calculations!BP289:BY289,Calculations!BZ289:CI289,2,2)),"N/A",TTEST(Calculations!BP289:BY289,Calculations!BZ289:CI289,2,2)))</f>
        <v>N/A</v>
      </c>
      <c r="J288" s="92" t="e">
        <f t="shared" si="23"/>
        <v>#DIV/0!</v>
      </c>
      <c r="K288" s="97"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2" customHeight="1">
      <c r="A289" s="72"/>
      <c r="B289" s="90" t="str">
        <f>'Gene Table'!E289</f>
        <v>PCR</v>
      </c>
      <c r="C289" s="91" t="s">
        <v>375</v>
      </c>
      <c r="D289" s="92" t="e">
        <f>Calculations!BN290</f>
        <v>#DIV/0!</v>
      </c>
      <c r="E289" s="92" t="e">
        <f>Calculations!BO290</f>
        <v>#DIV/0!</v>
      </c>
      <c r="F289" s="93" t="e">
        <f t="shared" si="20"/>
        <v>#DIV/0!</v>
      </c>
      <c r="G289" s="93" t="e">
        <f t="shared" si="21"/>
        <v>#DIV/0!</v>
      </c>
      <c r="H289" s="92" t="e">
        <f t="shared" si="22"/>
        <v>#DIV/0!</v>
      </c>
      <c r="I289" s="96" t="str">
        <f>IF(OR(COUNT(Calculations!BP290:BY290)&lt;3,COUNT(Calculations!BZ290:CI290)&lt;3),"N/A",IF(ISERROR(TTEST(Calculations!BP290:BY290,Calculations!BZ290:CI290,2,2)),"N/A",TTEST(Calculations!BP290:BY290,Calculations!BZ290:CI290,2,2)))</f>
        <v>N/A</v>
      </c>
      <c r="J289" s="92" t="e">
        <f t="shared" si="23"/>
        <v>#DIV/0!</v>
      </c>
      <c r="K289" s="97"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2" customHeight="1">
      <c r="A290" s="72"/>
      <c r="B290" s="90" t="str">
        <f>'Gene Table'!E290</f>
        <v>PCR</v>
      </c>
      <c r="C290" s="91" t="s">
        <v>377</v>
      </c>
      <c r="D290" s="92" t="e">
        <f>Calculations!BN291</f>
        <v>#DIV/0!</v>
      </c>
      <c r="E290" s="92" t="e">
        <f>Calculations!BO291</f>
        <v>#DIV/0!</v>
      </c>
      <c r="F290" s="93" t="e">
        <f t="shared" si="20"/>
        <v>#DIV/0!</v>
      </c>
      <c r="G290" s="93" t="e">
        <f t="shared" si="21"/>
        <v>#DIV/0!</v>
      </c>
      <c r="H290" s="92" t="e">
        <f t="shared" si="22"/>
        <v>#DIV/0!</v>
      </c>
      <c r="I290" s="96" t="str">
        <f>IF(OR(COUNT(Calculations!BP291:BY291)&lt;3,COUNT(Calculations!BZ291:CI291)&lt;3),"N/A",IF(ISERROR(TTEST(Calculations!BP291:BY291,Calculations!BZ291:CI291,2,2)),"N/A",TTEST(Calculations!BP291:BY291,Calculations!BZ291:CI291,2,2)))</f>
        <v>N/A</v>
      </c>
      <c r="J290" s="92" t="e">
        <f t="shared" si="23"/>
        <v>#DIV/0!</v>
      </c>
      <c r="K290" s="97"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69" t="s">
        <v>884</v>
      </c>
      <c r="B291" s="90" t="str">
        <f>'Gene Table'!E291</f>
        <v>NRXN2</v>
      </c>
      <c r="C291" s="91" t="s">
        <v>9</v>
      </c>
      <c r="D291" s="92" t="e">
        <f>Calculations!BN292</f>
        <v>#DIV/0!</v>
      </c>
      <c r="E291" s="92" t="e">
        <f>Calculations!BO292</f>
        <v>#DIV/0!</v>
      </c>
      <c r="F291" s="93" t="e">
        <f aca="true" t="shared" si="24" ref="F291:F346">2^-D291</f>
        <v>#DIV/0!</v>
      </c>
      <c r="G291" s="93" t="e">
        <f aca="true" t="shared" si="25" ref="G291:G346">2^-E291</f>
        <v>#DIV/0!</v>
      </c>
      <c r="H291" s="92" t="e">
        <f aca="true" t="shared" si="26" ref="H291:H346">F291/G291</f>
        <v>#DIV/0!</v>
      </c>
      <c r="I291" s="96" t="str">
        <f>IF(OR(COUNT(Calculations!BP292:BY292)&lt;3,COUNT(Calculations!BZ292:CI292)&lt;3),"N/A",IF(ISERROR(TTEST(Calculations!BP292:BY292,Calculations!BZ292:CI292,2,2)),"N/A",TTEST(Calculations!BP292:BY292,Calculations!BZ292:CI292,2,2)))</f>
        <v>N/A</v>
      </c>
      <c r="J291" s="92" t="e">
        <f aca="true" t="shared" si="27" ref="J291:J346">IF(H291&gt;1,H291,-1/H291)</f>
        <v>#DIV/0!</v>
      </c>
      <c r="K291" s="97"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72"/>
      <c r="B292" s="90" t="str">
        <f>'Gene Table'!E292</f>
        <v>KL</v>
      </c>
      <c r="C292" s="91" t="s">
        <v>13</v>
      </c>
      <c r="D292" s="92" t="e">
        <f>Calculations!BN293</f>
        <v>#DIV/0!</v>
      </c>
      <c r="E292" s="92" t="e">
        <f>Calculations!BO293</f>
        <v>#DIV/0!</v>
      </c>
      <c r="F292" s="93" t="e">
        <f t="shared" si="24"/>
        <v>#DIV/0!</v>
      </c>
      <c r="G292" s="93" t="e">
        <f t="shared" si="25"/>
        <v>#DIV/0!</v>
      </c>
      <c r="H292" s="92" t="e">
        <f t="shared" si="26"/>
        <v>#DIV/0!</v>
      </c>
      <c r="I292" s="96" t="str">
        <f>IF(OR(COUNT(Calculations!BP293:BY293)&lt;3,COUNT(Calculations!BZ293:CI293)&lt;3),"N/A",IF(ISERROR(TTEST(Calculations!BP293:BY293,Calculations!BZ293:CI293,2,2)),"N/A",TTEST(Calculations!BP293:BY293,Calculations!BZ293:CI293,2,2)))</f>
        <v>N/A</v>
      </c>
      <c r="J292" s="92" t="e">
        <f t="shared" si="27"/>
        <v>#DIV/0!</v>
      </c>
      <c r="K292" s="97"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72"/>
      <c r="B293" s="90" t="str">
        <f>'Gene Table'!E293</f>
        <v>ITGB1BP1</v>
      </c>
      <c r="C293" s="91" t="s">
        <v>17</v>
      </c>
      <c r="D293" s="92" t="e">
        <f>Calculations!BN294</f>
        <v>#DIV/0!</v>
      </c>
      <c r="E293" s="92" t="e">
        <f>Calculations!BO294</f>
        <v>#DIV/0!</v>
      </c>
      <c r="F293" s="93" t="e">
        <f t="shared" si="24"/>
        <v>#DIV/0!</v>
      </c>
      <c r="G293" s="93" t="e">
        <f t="shared" si="25"/>
        <v>#DIV/0!</v>
      </c>
      <c r="H293" s="92" t="e">
        <f t="shared" si="26"/>
        <v>#DIV/0!</v>
      </c>
      <c r="I293" s="96" t="str">
        <f>IF(OR(COUNT(Calculations!BP294:BY294)&lt;3,COUNT(Calculations!BZ294:CI294)&lt;3),"N/A",IF(ISERROR(TTEST(Calculations!BP294:BY294,Calculations!BZ294:CI294,2,2)),"N/A",TTEST(Calculations!BP294:BY294,Calculations!BZ294:CI294,2,2)))</f>
        <v>N/A</v>
      </c>
      <c r="J293" s="92" t="e">
        <f t="shared" si="27"/>
        <v>#DIV/0!</v>
      </c>
      <c r="K293" s="97"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72"/>
      <c r="B294" s="90" t="str">
        <f>'Gene Table'!E294</f>
        <v>CD4</v>
      </c>
      <c r="C294" s="91" t="s">
        <v>21</v>
      </c>
      <c r="D294" s="92" t="e">
        <f>Calculations!BN295</f>
        <v>#DIV/0!</v>
      </c>
      <c r="E294" s="92" t="e">
        <f>Calculations!BO295</f>
        <v>#DIV/0!</v>
      </c>
      <c r="F294" s="93" t="e">
        <f t="shared" si="24"/>
        <v>#DIV/0!</v>
      </c>
      <c r="G294" s="93" t="e">
        <f t="shared" si="25"/>
        <v>#DIV/0!</v>
      </c>
      <c r="H294" s="92" t="e">
        <f t="shared" si="26"/>
        <v>#DIV/0!</v>
      </c>
      <c r="I294" s="96" t="str">
        <f>IF(OR(COUNT(Calculations!BP295:BY295)&lt;3,COUNT(Calculations!BZ295:CI295)&lt;3),"N/A",IF(ISERROR(TTEST(Calculations!BP295:BY295,Calculations!BZ295:CI295,2,2)),"N/A",TTEST(Calculations!BP295:BY295,Calculations!BZ295:CI295,2,2)))</f>
        <v>N/A</v>
      </c>
      <c r="J294" s="92" t="e">
        <f t="shared" si="27"/>
        <v>#DIV/0!</v>
      </c>
      <c r="K294" s="97"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72"/>
      <c r="B295" s="90" t="str">
        <f>'Gene Table'!E295</f>
        <v>BUB3</v>
      </c>
      <c r="C295" s="91" t="s">
        <v>25</v>
      </c>
      <c r="D295" s="92" t="e">
        <f>Calculations!BN296</f>
        <v>#DIV/0!</v>
      </c>
      <c r="E295" s="92" t="e">
        <f>Calculations!BO296</f>
        <v>#DIV/0!</v>
      </c>
      <c r="F295" s="93" t="e">
        <f t="shared" si="24"/>
        <v>#DIV/0!</v>
      </c>
      <c r="G295" s="93" t="e">
        <f t="shared" si="25"/>
        <v>#DIV/0!</v>
      </c>
      <c r="H295" s="92" t="e">
        <f t="shared" si="26"/>
        <v>#DIV/0!</v>
      </c>
      <c r="I295" s="96" t="str">
        <f>IF(OR(COUNT(Calculations!BP296:BY296)&lt;3,COUNT(Calculations!BZ296:CI296)&lt;3),"N/A",IF(ISERROR(TTEST(Calculations!BP296:BY296,Calculations!BZ296:CI296,2,2)),"N/A",TTEST(Calculations!BP296:BY296,Calculations!BZ296:CI296,2,2)))</f>
        <v>N/A</v>
      </c>
      <c r="J295" s="92" t="e">
        <f t="shared" si="27"/>
        <v>#DIV/0!</v>
      </c>
      <c r="K295" s="97"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72"/>
      <c r="B296" s="90" t="str">
        <f>'Gene Table'!E296</f>
        <v>NMI</v>
      </c>
      <c r="C296" s="91" t="s">
        <v>29</v>
      </c>
      <c r="D296" s="92" t="e">
        <f>Calculations!BN297</f>
        <v>#DIV/0!</v>
      </c>
      <c r="E296" s="92" t="e">
        <f>Calculations!BO297</f>
        <v>#DIV/0!</v>
      </c>
      <c r="F296" s="93" t="e">
        <f t="shared" si="24"/>
        <v>#DIV/0!</v>
      </c>
      <c r="G296" s="93" t="e">
        <f t="shared" si="25"/>
        <v>#DIV/0!</v>
      </c>
      <c r="H296" s="92" t="e">
        <f t="shared" si="26"/>
        <v>#DIV/0!</v>
      </c>
      <c r="I296" s="96" t="str">
        <f>IF(OR(COUNT(Calculations!BP297:BY297)&lt;3,COUNT(Calculations!BZ297:CI297)&lt;3),"N/A",IF(ISERROR(TTEST(Calculations!BP297:BY297,Calculations!BZ297:CI297,2,2)),"N/A",TTEST(Calculations!BP297:BY297,Calculations!BZ297:CI297,2,2)))</f>
        <v>N/A</v>
      </c>
      <c r="J296" s="92" t="e">
        <f t="shared" si="27"/>
        <v>#DIV/0!</v>
      </c>
      <c r="K296" s="97"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72"/>
      <c r="B297" s="90" t="str">
        <f>'Gene Table'!E297</f>
        <v>VNN2</v>
      </c>
      <c r="C297" s="91" t="s">
        <v>33</v>
      </c>
      <c r="D297" s="92" t="e">
        <f>Calculations!BN298</f>
        <v>#DIV/0!</v>
      </c>
      <c r="E297" s="92" t="e">
        <f>Calculations!BO298</f>
        <v>#DIV/0!</v>
      </c>
      <c r="F297" s="93" t="e">
        <f t="shared" si="24"/>
        <v>#DIV/0!</v>
      </c>
      <c r="G297" s="93" t="e">
        <f t="shared" si="25"/>
        <v>#DIV/0!</v>
      </c>
      <c r="H297" s="92" t="e">
        <f t="shared" si="26"/>
        <v>#DIV/0!</v>
      </c>
      <c r="I297" s="96" t="str">
        <f>IF(OR(COUNT(Calculations!BP298:BY298)&lt;3,COUNT(Calculations!BZ298:CI298)&lt;3),"N/A",IF(ISERROR(TTEST(Calculations!BP298:BY298,Calculations!BZ298:CI298,2,2)),"N/A",TTEST(Calculations!BP298:BY298,Calculations!BZ298:CI298,2,2)))</f>
        <v>N/A</v>
      </c>
      <c r="J297" s="92" t="e">
        <f t="shared" si="27"/>
        <v>#DIV/0!</v>
      </c>
      <c r="K297" s="97"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72"/>
      <c r="B298" s="90" t="str">
        <f>'Gene Table'!E298</f>
        <v>PCAF</v>
      </c>
      <c r="C298" s="91" t="s">
        <v>37</v>
      </c>
      <c r="D298" s="92" t="e">
        <f>Calculations!BN299</f>
        <v>#DIV/0!</v>
      </c>
      <c r="E298" s="92" t="e">
        <f>Calculations!BO299</f>
        <v>#DIV/0!</v>
      </c>
      <c r="F298" s="93" t="e">
        <f t="shared" si="24"/>
        <v>#DIV/0!</v>
      </c>
      <c r="G298" s="93" t="e">
        <f t="shared" si="25"/>
        <v>#DIV/0!</v>
      </c>
      <c r="H298" s="92" t="e">
        <f t="shared" si="26"/>
        <v>#DIV/0!</v>
      </c>
      <c r="I298" s="96" t="str">
        <f>IF(OR(COUNT(Calculations!BP299:BY299)&lt;3,COUNT(Calculations!BZ299:CI299)&lt;3),"N/A",IF(ISERROR(TTEST(Calculations!BP299:BY299,Calculations!BZ299:CI299,2,2)),"N/A",TTEST(Calculations!BP299:BY299,Calculations!BZ299:CI299,2,2)))</f>
        <v>N/A</v>
      </c>
      <c r="J298" s="92" t="e">
        <f t="shared" si="27"/>
        <v>#DIV/0!</v>
      </c>
      <c r="K298" s="97"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72"/>
      <c r="B299" s="90" t="str">
        <f>'Gene Table'!E299</f>
        <v>NRP1</v>
      </c>
      <c r="C299" s="91" t="s">
        <v>41</v>
      </c>
      <c r="D299" s="92" t="e">
        <f>Calculations!BN300</f>
        <v>#DIV/0!</v>
      </c>
      <c r="E299" s="92" t="e">
        <f>Calculations!BO300</f>
        <v>#DIV/0!</v>
      </c>
      <c r="F299" s="93" t="e">
        <f t="shared" si="24"/>
        <v>#DIV/0!</v>
      </c>
      <c r="G299" s="93" t="e">
        <f t="shared" si="25"/>
        <v>#DIV/0!</v>
      </c>
      <c r="H299" s="92" t="e">
        <f t="shared" si="26"/>
        <v>#DIV/0!</v>
      </c>
      <c r="I299" s="96" t="str">
        <f>IF(OR(COUNT(Calculations!BP300:BY300)&lt;3,COUNT(Calculations!BZ300:CI300)&lt;3),"N/A",IF(ISERROR(TTEST(Calculations!BP300:BY300,Calculations!BZ300:CI300,2,2)),"N/A",TTEST(Calculations!BP300:BY300,Calculations!BZ300:CI300,2,2)))</f>
        <v>N/A</v>
      </c>
      <c r="J299" s="92" t="e">
        <f t="shared" si="27"/>
        <v>#DIV/0!</v>
      </c>
      <c r="K299" s="97"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72"/>
      <c r="B300" s="90" t="str">
        <f>'Gene Table'!E300</f>
        <v>NRP2</v>
      </c>
      <c r="C300" s="91" t="s">
        <v>45</v>
      </c>
      <c r="D300" s="92" t="e">
        <f>Calculations!BN301</f>
        <v>#DIV/0!</v>
      </c>
      <c r="E300" s="92" t="e">
        <f>Calculations!BO301</f>
        <v>#DIV/0!</v>
      </c>
      <c r="F300" s="93" t="e">
        <f t="shared" si="24"/>
        <v>#DIV/0!</v>
      </c>
      <c r="G300" s="93" t="e">
        <f t="shared" si="25"/>
        <v>#DIV/0!</v>
      </c>
      <c r="H300" s="92" t="e">
        <f t="shared" si="26"/>
        <v>#DIV/0!</v>
      </c>
      <c r="I300" s="96" t="str">
        <f>IF(OR(COUNT(Calculations!BP301:BY301)&lt;3,COUNT(Calculations!BZ301:CI301)&lt;3),"N/A",IF(ISERROR(TTEST(Calculations!BP301:BY301,Calculations!BZ301:CI301,2,2)),"N/A",TTEST(Calculations!BP301:BY301,Calculations!BZ301:CI301,2,2)))</f>
        <v>N/A</v>
      </c>
      <c r="J300" s="92" t="e">
        <f t="shared" si="27"/>
        <v>#DIV/0!</v>
      </c>
      <c r="K300" s="97"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72"/>
      <c r="B301" s="90" t="str">
        <f>'Gene Table'!E301</f>
        <v>CES2</v>
      </c>
      <c r="C301" s="91" t="s">
        <v>49</v>
      </c>
      <c r="D301" s="92" t="e">
        <f>Calculations!BN302</f>
        <v>#DIV/0!</v>
      </c>
      <c r="E301" s="92" t="e">
        <f>Calculations!BO302</f>
        <v>#DIV/0!</v>
      </c>
      <c r="F301" s="93" t="e">
        <f t="shared" si="24"/>
        <v>#DIV/0!</v>
      </c>
      <c r="G301" s="93" t="e">
        <f t="shared" si="25"/>
        <v>#DIV/0!</v>
      </c>
      <c r="H301" s="92" t="e">
        <f t="shared" si="26"/>
        <v>#DIV/0!</v>
      </c>
      <c r="I301" s="96" t="str">
        <f>IF(OR(COUNT(Calculations!BP302:BY302)&lt;3,COUNT(Calculations!BZ302:CI302)&lt;3),"N/A",IF(ISERROR(TTEST(Calculations!BP302:BY302,Calculations!BZ302:CI302,2,2)),"N/A",TTEST(Calculations!BP302:BY302,Calculations!BZ302:CI302,2,2)))</f>
        <v>N/A</v>
      </c>
      <c r="J301" s="92" t="e">
        <f t="shared" si="27"/>
        <v>#DIV/0!</v>
      </c>
      <c r="K301" s="97"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72"/>
      <c r="B302" s="90" t="str">
        <f>'Gene Table'!E302</f>
        <v>TNFRSF10A</v>
      </c>
      <c r="C302" s="91" t="s">
        <v>53</v>
      </c>
      <c r="D302" s="92" t="e">
        <f>Calculations!BN303</f>
        <v>#DIV/0!</v>
      </c>
      <c r="E302" s="92" t="e">
        <f>Calculations!BO303</f>
        <v>#DIV/0!</v>
      </c>
      <c r="F302" s="93" t="e">
        <f t="shared" si="24"/>
        <v>#DIV/0!</v>
      </c>
      <c r="G302" s="93" t="e">
        <f t="shared" si="25"/>
        <v>#DIV/0!</v>
      </c>
      <c r="H302" s="92" t="e">
        <f t="shared" si="26"/>
        <v>#DIV/0!</v>
      </c>
      <c r="I302" s="96" t="str">
        <f>IF(OR(COUNT(Calculations!BP303:BY303)&lt;3,COUNT(Calculations!BZ303:CI303)&lt;3),"N/A",IF(ISERROR(TTEST(Calculations!BP303:BY303,Calculations!BZ303:CI303,2,2)),"N/A",TTEST(Calculations!BP303:BY303,Calculations!BZ303:CI303,2,2)))</f>
        <v>N/A</v>
      </c>
      <c r="J302" s="92" t="e">
        <f t="shared" si="27"/>
        <v>#DIV/0!</v>
      </c>
      <c r="K302" s="97"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72"/>
      <c r="B303" s="90" t="str">
        <f>'Gene Table'!E303</f>
        <v>TNFRSF10B</v>
      </c>
      <c r="C303" s="91" t="s">
        <v>57</v>
      </c>
      <c r="D303" s="92" t="e">
        <f>Calculations!BN304</f>
        <v>#DIV/0!</v>
      </c>
      <c r="E303" s="92" t="e">
        <f>Calculations!BO304</f>
        <v>#DIV/0!</v>
      </c>
      <c r="F303" s="93" t="e">
        <f t="shared" si="24"/>
        <v>#DIV/0!</v>
      </c>
      <c r="G303" s="93" t="e">
        <f t="shared" si="25"/>
        <v>#DIV/0!</v>
      </c>
      <c r="H303" s="92" t="e">
        <f t="shared" si="26"/>
        <v>#DIV/0!</v>
      </c>
      <c r="I303" s="96" t="str">
        <f>IF(OR(COUNT(Calculations!BP304:BY304)&lt;3,COUNT(Calculations!BZ304:CI304)&lt;3),"N/A",IF(ISERROR(TTEST(Calculations!BP304:BY304,Calculations!BZ304:CI304,2,2)),"N/A",TTEST(Calculations!BP304:BY304,Calculations!BZ304:CI304,2,2)))</f>
        <v>N/A</v>
      </c>
      <c r="J303" s="92" t="e">
        <f t="shared" si="27"/>
        <v>#DIV/0!</v>
      </c>
      <c r="K303" s="97"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72"/>
      <c r="B304" s="90" t="str">
        <f>'Gene Table'!E304</f>
        <v>TNFSF10</v>
      </c>
      <c r="C304" s="91" t="s">
        <v>61</v>
      </c>
      <c r="D304" s="92" t="e">
        <f>Calculations!BN305</f>
        <v>#DIV/0!</v>
      </c>
      <c r="E304" s="92" t="e">
        <f>Calculations!BO305</f>
        <v>#DIV/0!</v>
      </c>
      <c r="F304" s="93" t="e">
        <f t="shared" si="24"/>
        <v>#DIV/0!</v>
      </c>
      <c r="G304" s="93" t="e">
        <f t="shared" si="25"/>
        <v>#DIV/0!</v>
      </c>
      <c r="H304" s="92" t="e">
        <f t="shared" si="26"/>
        <v>#DIV/0!</v>
      </c>
      <c r="I304" s="96" t="str">
        <f>IF(OR(COUNT(Calculations!BP305:BY305)&lt;3,COUNT(Calculations!BZ305:CI305)&lt;3),"N/A",IF(ISERROR(TTEST(Calculations!BP305:BY305,Calculations!BZ305:CI305,2,2)),"N/A",TTEST(Calculations!BP305:BY305,Calculations!BZ305:CI305,2,2)))</f>
        <v>N/A</v>
      </c>
      <c r="J304" s="92" t="e">
        <f t="shared" si="27"/>
        <v>#DIV/0!</v>
      </c>
      <c r="K304" s="97"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72"/>
      <c r="B305" s="90" t="str">
        <f>'Gene Table'!E305</f>
        <v>RIPK1</v>
      </c>
      <c r="C305" s="91" t="s">
        <v>65</v>
      </c>
      <c r="D305" s="92" t="e">
        <f>Calculations!BN306</f>
        <v>#DIV/0!</v>
      </c>
      <c r="E305" s="92" t="e">
        <f>Calculations!BO306</f>
        <v>#DIV/0!</v>
      </c>
      <c r="F305" s="93" t="e">
        <f t="shared" si="24"/>
        <v>#DIV/0!</v>
      </c>
      <c r="G305" s="93" t="e">
        <f t="shared" si="25"/>
        <v>#DIV/0!</v>
      </c>
      <c r="H305" s="92" t="e">
        <f t="shared" si="26"/>
        <v>#DIV/0!</v>
      </c>
      <c r="I305" s="96" t="str">
        <f>IF(OR(COUNT(Calculations!BP306:BY306)&lt;3,COUNT(Calculations!BZ306:CI306)&lt;3),"N/A",IF(ISERROR(TTEST(Calculations!BP306:BY306,Calculations!BZ306:CI306,2,2)),"N/A",TTEST(Calculations!BP306:BY306,Calculations!BZ306:CI306,2,2)))</f>
        <v>N/A</v>
      </c>
      <c r="J305" s="92" t="e">
        <f t="shared" si="27"/>
        <v>#DIV/0!</v>
      </c>
      <c r="K305" s="97"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72"/>
      <c r="B306" s="90" t="str">
        <f>'Gene Table'!E306</f>
        <v>TNKS</v>
      </c>
      <c r="C306" s="91" t="s">
        <v>69</v>
      </c>
      <c r="D306" s="92" t="e">
        <f>Calculations!BN307</f>
        <v>#DIV/0!</v>
      </c>
      <c r="E306" s="92" t="e">
        <f>Calculations!BO307</f>
        <v>#DIV/0!</v>
      </c>
      <c r="F306" s="93" t="e">
        <f t="shared" si="24"/>
        <v>#DIV/0!</v>
      </c>
      <c r="G306" s="93" t="e">
        <f t="shared" si="25"/>
        <v>#DIV/0!</v>
      </c>
      <c r="H306" s="92" t="e">
        <f t="shared" si="26"/>
        <v>#DIV/0!</v>
      </c>
      <c r="I306" s="96" t="str">
        <f>IF(OR(COUNT(Calculations!BP307:BY307)&lt;3,COUNT(Calculations!BZ307:CI307)&lt;3),"N/A",IF(ISERROR(TTEST(Calculations!BP307:BY307,Calculations!BZ307:CI307,2,2)),"N/A",TTEST(Calculations!BP307:BY307,Calculations!BZ307:CI307,2,2)))</f>
        <v>N/A</v>
      </c>
      <c r="J306" s="92" t="e">
        <f t="shared" si="27"/>
        <v>#DIV/0!</v>
      </c>
      <c r="K306" s="97"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72"/>
      <c r="B307" s="90" t="str">
        <f>'Gene Table'!E307</f>
        <v>CAV1</v>
      </c>
      <c r="C307" s="91" t="s">
        <v>73</v>
      </c>
      <c r="D307" s="92" t="e">
        <f>Calculations!BN308</f>
        <v>#DIV/0!</v>
      </c>
      <c r="E307" s="92" t="e">
        <f>Calculations!BO308</f>
        <v>#DIV/0!</v>
      </c>
      <c r="F307" s="93" t="e">
        <f t="shared" si="24"/>
        <v>#DIV/0!</v>
      </c>
      <c r="G307" s="93" t="e">
        <f t="shared" si="25"/>
        <v>#DIV/0!</v>
      </c>
      <c r="H307" s="92" t="e">
        <f t="shared" si="26"/>
        <v>#DIV/0!</v>
      </c>
      <c r="I307" s="96" t="str">
        <f>IF(OR(COUNT(Calculations!BP308:BY308)&lt;3,COUNT(Calculations!BZ308:CI308)&lt;3),"N/A",IF(ISERROR(TTEST(Calculations!BP308:BY308,Calculations!BZ308:CI308,2,2)),"N/A",TTEST(Calculations!BP308:BY308,Calculations!BZ308:CI308,2,2)))</f>
        <v>N/A</v>
      </c>
      <c r="J307" s="92" t="e">
        <f t="shared" si="27"/>
        <v>#DIV/0!</v>
      </c>
      <c r="K307" s="97"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72"/>
      <c r="B308" s="90" t="str">
        <f>'Gene Table'!E308</f>
        <v>CNTNAP4</v>
      </c>
      <c r="C308" s="91" t="s">
        <v>77</v>
      </c>
      <c r="D308" s="92" t="e">
        <f>Calculations!BN309</f>
        <v>#DIV/0!</v>
      </c>
      <c r="E308" s="92" t="e">
        <f>Calculations!BO309</f>
        <v>#DIV/0!</v>
      </c>
      <c r="F308" s="93" t="e">
        <f t="shared" si="24"/>
        <v>#DIV/0!</v>
      </c>
      <c r="G308" s="93" t="e">
        <f t="shared" si="25"/>
        <v>#DIV/0!</v>
      </c>
      <c r="H308" s="92" t="e">
        <f t="shared" si="26"/>
        <v>#DIV/0!</v>
      </c>
      <c r="I308" s="96" t="str">
        <f>IF(OR(COUNT(Calculations!BP309:BY309)&lt;3,COUNT(Calculations!BZ309:CI309)&lt;3),"N/A",IF(ISERROR(TTEST(Calculations!BP309:BY309,Calculations!BZ309:CI309,2,2)),"N/A",TTEST(Calculations!BP309:BY309,Calculations!BZ309:CI309,2,2)))</f>
        <v>N/A</v>
      </c>
      <c r="J308" s="92" t="e">
        <f t="shared" si="27"/>
        <v>#DIV/0!</v>
      </c>
      <c r="K308" s="97"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72"/>
      <c r="B309" s="90" t="str">
        <f>'Gene Table'!E309</f>
        <v>LMO4</v>
      </c>
      <c r="C309" s="91" t="s">
        <v>81</v>
      </c>
      <c r="D309" s="92" t="e">
        <f>Calculations!BN310</f>
        <v>#DIV/0!</v>
      </c>
      <c r="E309" s="92" t="e">
        <f>Calculations!BO310</f>
        <v>#DIV/0!</v>
      </c>
      <c r="F309" s="93" t="e">
        <f t="shared" si="24"/>
        <v>#DIV/0!</v>
      </c>
      <c r="G309" s="93" t="e">
        <f t="shared" si="25"/>
        <v>#DIV/0!</v>
      </c>
      <c r="H309" s="92" t="e">
        <f t="shared" si="26"/>
        <v>#DIV/0!</v>
      </c>
      <c r="I309" s="96" t="str">
        <f>IF(OR(COUNT(Calculations!BP310:BY310)&lt;3,COUNT(Calculations!BZ310:CI310)&lt;3),"N/A",IF(ISERROR(TTEST(Calculations!BP310:BY310,Calculations!BZ310:CI310,2,2)),"N/A",TTEST(Calculations!BP310:BY310,Calculations!BZ310:CI310,2,2)))</f>
        <v>N/A</v>
      </c>
      <c r="J309" s="92" t="e">
        <f t="shared" si="27"/>
        <v>#DIV/0!</v>
      </c>
      <c r="K309" s="97"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72"/>
      <c r="B310" s="90" t="str">
        <f>'Gene Table'!E310</f>
        <v>CNTNAP1</v>
      </c>
      <c r="C310" s="91" t="s">
        <v>85</v>
      </c>
      <c r="D310" s="92" t="e">
        <f>Calculations!BN311</f>
        <v>#DIV/0!</v>
      </c>
      <c r="E310" s="92" t="e">
        <f>Calculations!BO311</f>
        <v>#DIV/0!</v>
      </c>
      <c r="F310" s="93" t="e">
        <f t="shared" si="24"/>
        <v>#DIV/0!</v>
      </c>
      <c r="G310" s="93" t="e">
        <f t="shared" si="25"/>
        <v>#DIV/0!</v>
      </c>
      <c r="H310" s="92" t="e">
        <f t="shared" si="26"/>
        <v>#DIV/0!</v>
      </c>
      <c r="I310" s="96" t="str">
        <f>IF(OR(COUNT(Calculations!BP311:BY311)&lt;3,COUNT(Calculations!BZ311:CI311)&lt;3),"N/A",IF(ISERROR(TTEST(Calculations!BP311:BY311,Calculations!BZ311:CI311,2,2)),"N/A",TTEST(Calculations!BP311:BY311,Calculations!BZ311:CI311,2,2)))</f>
        <v>N/A</v>
      </c>
      <c r="J310" s="92" t="e">
        <f t="shared" si="27"/>
        <v>#DIV/0!</v>
      </c>
      <c r="K310" s="97"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72"/>
      <c r="B311" s="90" t="str">
        <f>'Gene Table'!E311</f>
        <v>FBXL20</v>
      </c>
      <c r="C311" s="91" t="s">
        <v>89</v>
      </c>
      <c r="D311" s="92" t="e">
        <f>Calculations!BN312</f>
        <v>#DIV/0!</v>
      </c>
      <c r="E311" s="92" t="e">
        <f>Calculations!BO312</f>
        <v>#DIV/0!</v>
      </c>
      <c r="F311" s="93" t="e">
        <f t="shared" si="24"/>
        <v>#DIV/0!</v>
      </c>
      <c r="G311" s="93" t="e">
        <f t="shared" si="25"/>
        <v>#DIV/0!</v>
      </c>
      <c r="H311" s="92" t="e">
        <f t="shared" si="26"/>
        <v>#DIV/0!</v>
      </c>
      <c r="I311" s="96" t="str">
        <f>IF(OR(COUNT(Calculations!BP312:BY312)&lt;3,COUNT(Calculations!BZ312:CI312)&lt;3),"N/A",IF(ISERROR(TTEST(Calculations!BP312:BY312,Calculations!BZ312:CI312,2,2)),"N/A",TTEST(Calculations!BP312:BY312,Calculations!BZ312:CI312,2,2)))</f>
        <v>N/A</v>
      </c>
      <c r="J311" s="92" t="e">
        <f t="shared" si="27"/>
        <v>#DIV/0!</v>
      </c>
      <c r="K311" s="97"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72"/>
      <c r="B312" s="90" t="str">
        <f>'Gene Table'!E312</f>
        <v>KLF11</v>
      </c>
      <c r="C312" s="91" t="s">
        <v>93</v>
      </c>
      <c r="D312" s="92" t="e">
        <f>Calculations!BN313</f>
        <v>#DIV/0!</v>
      </c>
      <c r="E312" s="92" t="e">
        <f>Calculations!BO313</f>
        <v>#DIV/0!</v>
      </c>
      <c r="F312" s="93" t="e">
        <f t="shared" si="24"/>
        <v>#DIV/0!</v>
      </c>
      <c r="G312" s="93" t="e">
        <f t="shared" si="25"/>
        <v>#DIV/0!</v>
      </c>
      <c r="H312" s="92" t="e">
        <f t="shared" si="26"/>
        <v>#DIV/0!</v>
      </c>
      <c r="I312" s="96" t="str">
        <f>IF(OR(COUNT(Calculations!BP313:BY313)&lt;3,COUNT(Calculations!BZ313:CI313)&lt;3),"N/A",IF(ISERROR(TTEST(Calculations!BP313:BY313,Calculations!BZ313:CI313,2,2)),"N/A",TTEST(Calculations!BP313:BY313,Calculations!BZ313:CI313,2,2)))</f>
        <v>N/A</v>
      </c>
      <c r="J312" s="92" t="e">
        <f t="shared" si="27"/>
        <v>#DIV/0!</v>
      </c>
      <c r="K312" s="97"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72"/>
      <c r="B313" s="90" t="str">
        <f>'Gene Table'!E313</f>
        <v>RECK</v>
      </c>
      <c r="C313" s="91" t="s">
        <v>97</v>
      </c>
      <c r="D313" s="92" t="e">
        <f>Calculations!BN314</f>
        <v>#DIV/0!</v>
      </c>
      <c r="E313" s="92" t="e">
        <f>Calculations!BO314</f>
        <v>#DIV/0!</v>
      </c>
      <c r="F313" s="93" t="e">
        <f t="shared" si="24"/>
        <v>#DIV/0!</v>
      </c>
      <c r="G313" s="93" t="e">
        <f t="shared" si="25"/>
        <v>#DIV/0!</v>
      </c>
      <c r="H313" s="92" t="e">
        <f t="shared" si="26"/>
        <v>#DIV/0!</v>
      </c>
      <c r="I313" s="96" t="str">
        <f>IF(OR(COUNT(Calculations!BP314:BY314)&lt;3,COUNT(Calculations!BZ314:CI314)&lt;3),"N/A",IF(ISERROR(TTEST(Calculations!BP314:BY314,Calculations!BZ314:CI314,2,2)),"N/A",TTEST(Calculations!BP314:BY314,Calculations!BZ314:CI314,2,2)))</f>
        <v>N/A</v>
      </c>
      <c r="J313" s="92" t="e">
        <f t="shared" si="27"/>
        <v>#DIV/0!</v>
      </c>
      <c r="K313" s="97"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72"/>
      <c r="B314" s="90" t="str">
        <f>'Gene Table'!E314</f>
        <v>CCDC98</v>
      </c>
      <c r="C314" s="91" t="s">
        <v>101</v>
      </c>
      <c r="D314" s="92" t="e">
        <f>Calculations!BN315</f>
        <v>#DIV/0!</v>
      </c>
      <c r="E314" s="92" t="e">
        <f>Calculations!BO315</f>
        <v>#DIV/0!</v>
      </c>
      <c r="F314" s="93" t="e">
        <f t="shared" si="24"/>
        <v>#DIV/0!</v>
      </c>
      <c r="G314" s="93" t="e">
        <f t="shared" si="25"/>
        <v>#DIV/0!</v>
      </c>
      <c r="H314" s="92" t="e">
        <f t="shared" si="26"/>
        <v>#DIV/0!</v>
      </c>
      <c r="I314" s="96" t="str">
        <f>IF(OR(COUNT(Calculations!BP315:BY315)&lt;3,COUNT(Calculations!BZ315:CI315)&lt;3),"N/A",IF(ISERROR(TTEST(Calculations!BP315:BY315,Calculations!BZ315:CI315,2,2)),"N/A",TTEST(Calculations!BP315:BY315,Calculations!BZ315:CI315,2,2)))</f>
        <v>N/A</v>
      </c>
      <c r="J314" s="92" t="e">
        <f t="shared" si="27"/>
        <v>#DIV/0!</v>
      </c>
      <c r="K314" s="97"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72"/>
      <c r="B315" s="90" t="str">
        <f>'Gene Table'!E315</f>
        <v>AXIN2</v>
      </c>
      <c r="C315" s="91" t="s">
        <v>105</v>
      </c>
      <c r="D315" s="92" t="e">
        <f>Calculations!BN316</f>
        <v>#DIV/0!</v>
      </c>
      <c r="E315" s="92" t="e">
        <f>Calculations!BO316</f>
        <v>#DIV/0!</v>
      </c>
      <c r="F315" s="93" t="e">
        <f t="shared" si="24"/>
        <v>#DIV/0!</v>
      </c>
      <c r="G315" s="93" t="e">
        <f t="shared" si="25"/>
        <v>#DIV/0!</v>
      </c>
      <c r="H315" s="92" t="e">
        <f t="shared" si="26"/>
        <v>#DIV/0!</v>
      </c>
      <c r="I315" s="96" t="str">
        <f>IF(OR(COUNT(Calculations!BP316:BY316)&lt;3,COUNT(Calculations!BZ316:CI316)&lt;3),"N/A",IF(ISERROR(TTEST(Calculations!BP316:BY316,Calculations!BZ316:CI316,2,2)),"N/A",TTEST(Calculations!BP316:BY316,Calculations!BZ316:CI316,2,2)))</f>
        <v>N/A</v>
      </c>
      <c r="J315" s="92" t="e">
        <f t="shared" si="27"/>
        <v>#DIV/0!</v>
      </c>
      <c r="K315" s="97"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72"/>
      <c r="B316" s="90" t="str">
        <f>'Gene Table'!E316</f>
        <v>AXIN1</v>
      </c>
      <c r="C316" s="91" t="s">
        <v>109</v>
      </c>
      <c r="D316" s="92" t="e">
        <f>Calculations!BN317</f>
        <v>#DIV/0!</v>
      </c>
      <c r="E316" s="92" t="e">
        <f>Calculations!BO317</f>
        <v>#DIV/0!</v>
      </c>
      <c r="F316" s="93" t="e">
        <f t="shared" si="24"/>
        <v>#DIV/0!</v>
      </c>
      <c r="G316" s="93" t="e">
        <f t="shared" si="25"/>
        <v>#DIV/0!</v>
      </c>
      <c r="H316" s="92" t="e">
        <f t="shared" si="26"/>
        <v>#DIV/0!</v>
      </c>
      <c r="I316" s="96" t="str">
        <f>IF(OR(COUNT(Calculations!BP317:BY317)&lt;3,COUNT(Calculations!BZ317:CI317)&lt;3),"N/A",IF(ISERROR(TTEST(Calculations!BP317:BY317,Calculations!BZ317:CI317,2,2)),"N/A",TTEST(Calculations!BP317:BY317,Calculations!BZ317:CI317,2,2)))</f>
        <v>N/A</v>
      </c>
      <c r="J316" s="92" t="e">
        <f t="shared" si="27"/>
        <v>#DIV/0!</v>
      </c>
      <c r="K316" s="97"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72"/>
      <c r="B317" s="90" t="str">
        <f>'Gene Table'!E317</f>
        <v>NRIP1</v>
      </c>
      <c r="C317" s="91" t="s">
        <v>113</v>
      </c>
      <c r="D317" s="92" t="e">
        <f>Calculations!BN318</f>
        <v>#DIV/0!</v>
      </c>
      <c r="E317" s="92" t="e">
        <f>Calculations!BO318</f>
        <v>#DIV/0!</v>
      </c>
      <c r="F317" s="93" t="e">
        <f t="shared" si="24"/>
        <v>#DIV/0!</v>
      </c>
      <c r="G317" s="93" t="e">
        <f t="shared" si="25"/>
        <v>#DIV/0!</v>
      </c>
      <c r="H317" s="92" t="e">
        <f t="shared" si="26"/>
        <v>#DIV/0!</v>
      </c>
      <c r="I317" s="96" t="str">
        <f>IF(OR(COUNT(Calculations!BP318:BY318)&lt;3,COUNT(Calculations!BZ318:CI318)&lt;3),"N/A",IF(ISERROR(TTEST(Calculations!BP318:BY318,Calculations!BZ318:CI318,2,2)),"N/A",TTEST(Calculations!BP318:BY318,Calculations!BZ318:CI318,2,2)))</f>
        <v>N/A</v>
      </c>
      <c r="J317" s="92" t="e">
        <f t="shared" si="27"/>
        <v>#DIV/0!</v>
      </c>
      <c r="K317" s="97"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72"/>
      <c r="B318" s="90" t="str">
        <f>'Gene Table'!E318</f>
        <v>CDT1</v>
      </c>
      <c r="C318" s="91" t="s">
        <v>117</v>
      </c>
      <c r="D318" s="92" t="e">
        <f>Calculations!BN319</f>
        <v>#DIV/0!</v>
      </c>
      <c r="E318" s="92" t="e">
        <f>Calculations!BO319</f>
        <v>#DIV/0!</v>
      </c>
      <c r="F318" s="93" t="e">
        <f t="shared" si="24"/>
        <v>#DIV/0!</v>
      </c>
      <c r="G318" s="93" t="e">
        <f t="shared" si="25"/>
        <v>#DIV/0!</v>
      </c>
      <c r="H318" s="92" t="e">
        <f t="shared" si="26"/>
        <v>#DIV/0!</v>
      </c>
      <c r="I318" s="96" t="str">
        <f>IF(OR(COUNT(Calculations!BP319:BY319)&lt;3,COUNT(Calculations!BZ319:CI319)&lt;3),"N/A",IF(ISERROR(TTEST(Calculations!BP319:BY319,Calculations!BZ319:CI319,2,2)),"N/A",TTEST(Calculations!BP319:BY319,Calculations!BZ319:CI319,2,2)))</f>
        <v>N/A</v>
      </c>
      <c r="J318" s="92" t="e">
        <f t="shared" si="27"/>
        <v>#DIV/0!</v>
      </c>
      <c r="K318" s="97"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72"/>
      <c r="B319" s="90" t="str">
        <f>'Gene Table'!E319</f>
        <v>DPF3</v>
      </c>
      <c r="C319" s="91" t="s">
        <v>121</v>
      </c>
      <c r="D319" s="92" t="e">
        <f>Calculations!BN320</f>
        <v>#DIV/0!</v>
      </c>
      <c r="E319" s="92" t="e">
        <f>Calculations!BO320</f>
        <v>#DIV/0!</v>
      </c>
      <c r="F319" s="93" t="e">
        <f t="shared" si="24"/>
        <v>#DIV/0!</v>
      </c>
      <c r="G319" s="93" t="e">
        <f t="shared" si="25"/>
        <v>#DIV/0!</v>
      </c>
      <c r="H319" s="92" t="e">
        <f t="shared" si="26"/>
        <v>#DIV/0!</v>
      </c>
      <c r="I319" s="96" t="str">
        <f>IF(OR(COUNT(Calculations!BP320:BY320)&lt;3,COUNT(Calculations!BZ320:CI320)&lt;3),"N/A",IF(ISERROR(TTEST(Calculations!BP320:BY320,Calculations!BZ320:CI320,2,2)),"N/A",TTEST(Calculations!BP320:BY320,Calculations!BZ320:CI320,2,2)))</f>
        <v>N/A</v>
      </c>
      <c r="J319" s="92" t="e">
        <f t="shared" si="27"/>
        <v>#DIV/0!</v>
      </c>
      <c r="K319" s="97"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72"/>
      <c r="B320" s="90" t="str">
        <f>'Gene Table'!E320</f>
        <v>CLPTM1L</v>
      </c>
      <c r="C320" s="91" t="s">
        <v>125</v>
      </c>
      <c r="D320" s="92" t="e">
        <f>Calculations!BN321</f>
        <v>#DIV/0!</v>
      </c>
      <c r="E320" s="92" t="e">
        <f>Calculations!BO321</f>
        <v>#DIV/0!</v>
      </c>
      <c r="F320" s="93" t="e">
        <f t="shared" si="24"/>
        <v>#DIV/0!</v>
      </c>
      <c r="G320" s="93" t="e">
        <f t="shared" si="25"/>
        <v>#DIV/0!</v>
      </c>
      <c r="H320" s="92" t="e">
        <f t="shared" si="26"/>
        <v>#DIV/0!</v>
      </c>
      <c r="I320" s="96" t="str">
        <f>IF(OR(COUNT(Calculations!BP321:BY321)&lt;3,COUNT(Calculations!BZ321:CI321)&lt;3),"N/A",IF(ISERROR(TTEST(Calculations!BP321:BY321,Calculations!BZ321:CI321,2,2)),"N/A",TTEST(Calculations!BP321:BY321,Calculations!BZ321:CI321,2,2)))</f>
        <v>N/A</v>
      </c>
      <c r="J320" s="92" t="e">
        <f t="shared" si="27"/>
        <v>#DIV/0!</v>
      </c>
      <c r="K320" s="97"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72"/>
      <c r="B321" s="90" t="str">
        <f>'Gene Table'!E321</f>
        <v>ACAD10</v>
      </c>
      <c r="C321" s="91" t="s">
        <v>129</v>
      </c>
      <c r="D321" s="92" t="e">
        <f>Calculations!BN322</f>
        <v>#DIV/0!</v>
      </c>
      <c r="E321" s="92" t="e">
        <f>Calculations!BO322</f>
        <v>#DIV/0!</v>
      </c>
      <c r="F321" s="93" t="e">
        <f t="shared" si="24"/>
        <v>#DIV/0!</v>
      </c>
      <c r="G321" s="93" t="e">
        <f t="shared" si="25"/>
        <v>#DIV/0!</v>
      </c>
      <c r="H321" s="92" t="e">
        <f t="shared" si="26"/>
        <v>#DIV/0!</v>
      </c>
      <c r="I321" s="96" t="str">
        <f>IF(OR(COUNT(Calculations!BP322:BY322)&lt;3,COUNT(Calculations!BZ322:CI322)&lt;3),"N/A",IF(ISERROR(TTEST(Calculations!BP322:BY322,Calculations!BZ322:CI322,2,2)),"N/A",TTEST(Calculations!BP322:BY322,Calculations!BZ322:CI322,2,2)))</f>
        <v>N/A</v>
      </c>
      <c r="J321" s="92" t="e">
        <f t="shared" si="27"/>
        <v>#DIV/0!</v>
      </c>
      <c r="K321" s="97"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72"/>
      <c r="B322" s="90" t="str">
        <f>'Gene Table'!E322</f>
        <v>TNKS2</v>
      </c>
      <c r="C322" s="91" t="s">
        <v>133</v>
      </c>
      <c r="D322" s="92" t="e">
        <f>Calculations!BN323</f>
        <v>#DIV/0!</v>
      </c>
      <c r="E322" s="92" t="e">
        <f>Calculations!BO323</f>
        <v>#DIV/0!</v>
      </c>
      <c r="F322" s="93" t="e">
        <f t="shared" si="24"/>
        <v>#DIV/0!</v>
      </c>
      <c r="G322" s="93" t="e">
        <f t="shared" si="25"/>
        <v>#DIV/0!</v>
      </c>
      <c r="H322" s="92" t="e">
        <f t="shared" si="26"/>
        <v>#DIV/0!</v>
      </c>
      <c r="I322" s="96" t="str">
        <f>IF(OR(COUNT(Calculations!BP323:BY323)&lt;3,COUNT(Calculations!BZ323:CI323)&lt;3),"N/A",IF(ISERROR(TTEST(Calculations!BP323:BY323,Calculations!BZ323:CI323,2,2)),"N/A",TTEST(Calculations!BP323:BY323,Calculations!BZ323:CI323,2,2)))</f>
        <v>N/A</v>
      </c>
      <c r="J322" s="92" t="e">
        <f t="shared" si="27"/>
        <v>#DIV/0!</v>
      </c>
      <c r="K322" s="97"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72"/>
      <c r="B323" s="90" t="str">
        <f>'Gene Table'!E323</f>
        <v>COASY</v>
      </c>
      <c r="C323" s="91" t="s">
        <v>137</v>
      </c>
      <c r="D323" s="92" t="e">
        <f>Calculations!BN324</f>
        <v>#DIV/0!</v>
      </c>
      <c r="E323" s="92" t="e">
        <f>Calculations!BO324</f>
        <v>#DIV/0!</v>
      </c>
      <c r="F323" s="93" t="e">
        <f t="shared" si="24"/>
        <v>#DIV/0!</v>
      </c>
      <c r="G323" s="93" t="e">
        <f t="shared" si="25"/>
        <v>#DIV/0!</v>
      </c>
      <c r="H323" s="92" t="e">
        <f t="shared" si="26"/>
        <v>#DIV/0!</v>
      </c>
      <c r="I323" s="96" t="str">
        <f>IF(OR(COUNT(Calculations!BP324:BY324)&lt;3,COUNT(Calculations!BZ324:CI324)&lt;3),"N/A",IF(ISERROR(TTEST(Calculations!BP324:BY324,Calculations!BZ324:CI324,2,2)),"N/A",TTEST(Calculations!BP324:BY324,Calculations!BZ324:CI324,2,2)))</f>
        <v>N/A</v>
      </c>
      <c r="J323" s="92" t="e">
        <f t="shared" si="27"/>
        <v>#DIV/0!</v>
      </c>
      <c r="K323" s="97"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72"/>
      <c r="B324" s="90" t="str">
        <f>'Gene Table'!E324</f>
        <v>CALCR</v>
      </c>
      <c r="C324" s="91" t="s">
        <v>141</v>
      </c>
      <c r="D324" s="92" t="e">
        <f>Calculations!BN325</f>
        <v>#DIV/0!</v>
      </c>
      <c r="E324" s="92" t="e">
        <f>Calculations!BO325</f>
        <v>#DIV/0!</v>
      </c>
      <c r="F324" s="93" t="e">
        <f t="shared" si="24"/>
        <v>#DIV/0!</v>
      </c>
      <c r="G324" s="93" t="e">
        <f t="shared" si="25"/>
        <v>#DIV/0!</v>
      </c>
      <c r="H324" s="92" t="e">
        <f t="shared" si="26"/>
        <v>#DIV/0!</v>
      </c>
      <c r="I324" s="96" t="str">
        <f>IF(OR(COUNT(Calculations!BP325:BY325)&lt;3,COUNT(Calculations!BZ325:CI325)&lt;3),"N/A",IF(ISERROR(TTEST(Calculations!BP325:BY325,Calculations!BZ325:CI325,2,2)),"N/A",TTEST(Calculations!BP325:BY325,Calculations!BZ325:CI325,2,2)))</f>
        <v>N/A</v>
      </c>
      <c r="J324" s="92" t="e">
        <f t="shared" si="27"/>
        <v>#DIV/0!</v>
      </c>
      <c r="K324" s="97"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72"/>
      <c r="B325" s="90" t="str">
        <f>'Gene Table'!E325</f>
        <v>EHMT1</v>
      </c>
      <c r="C325" s="91" t="s">
        <v>145</v>
      </c>
      <c r="D325" s="92" t="e">
        <f>Calculations!BN326</f>
        <v>#DIV/0!</v>
      </c>
      <c r="E325" s="92" t="e">
        <f>Calculations!BO326</f>
        <v>#DIV/0!</v>
      </c>
      <c r="F325" s="93" t="e">
        <f t="shared" si="24"/>
        <v>#DIV/0!</v>
      </c>
      <c r="G325" s="93" t="e">
        <f t="shared" si="25"/>
        <v>#DIV/0!</v>
      </c>
      <c r="H325" s="92" t="e">
        <f t="shared" si="26"/>
        <v>#DIV/0!</v>
      </c>
      <c r="I325" s="96" t="str">
        <f>IF(OR(COUNT(Calculations!BP326:BY326)&lt;3,COUNT(Calculations!BZ326:CI326)&lt;3),"N/A",IF(ISERROR(TTEST(Calculations!BP326:BY326,Calculations!BZ326:CI326,2,2)),"N/A",TTEST(Calculations!BP326:BY326,Calculations!BZ326:CI326,2,2)))</f>
        <v>N/A</v>
      </c>
      <c r="J325" s="92" t="e">
        <f t="shared" si="27"/>
        <v>#DIV/0!</v>
      </c>
      <c r="K325" s="97"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72"/>
      <c r="B326" s="90" t="str">
        <f>'Gene Table'!E326</f>
        <v>SHFM1</v>
      </c>
      <c r="C326" s="91" t="s">
        <v>149</v>
      </c>
      <c r="D326" s="92" t="e">
        <f>Calculations!BN327</f>
        <v>#DIV/0!</v>
      </c>
      <c r="E326" s="92" t="e">
        <f>Calculations!BO327</f>
        <v>#DIV/0!</v>
      </c>
      <c r="F326" s="93" t="e">
        <f t="shared" si="24"/>
        <v>#DIV/0!</v>
      </c>
      <c r="G326" s="93" t="e">
        <f t="shared" si="25"/>
        <v>#DIV/0!</v>
      </c>
      <c r="H326" s="92" t="e">
        <f t="shared" si="26"/>
        <v>#DIV/0!</v>
      </c>
      <c r="I326" s="96" t="str">
        <f>IF(OR(COUNT(Calculations!BP327:BY327)&lt;3,COUNT(Calculations!BZ327:CI327)&lt;3),"N/A",IF(ISERROR(TTEST(Calculations!BP327:BY327,Calculations!BZ327:CI327,2,2)),"N/A",TTEST(Calculations!BP327:BY327,Calculations!BZ327:CI327,2,2)))</f>
        <v>N/A</v>
      </c>
      <c r="J326" s="92" t="e">
        <f t="shared" si="27"/>
        <v>#DIV/0!</v>
      </c>
      <c r="K326" s="97"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72"/>
      <c r="B327" s="90" t="str">
        <f>'Gene Table'!E327</f>
        <v>VTCN1</v>
      </c>
      <c r="C327" s="91" t="s">
        <v>153</v>
      </c>
      <c r="D327" s="92" t="e">
        <f>Calculations!BN328</f>
        <v>#DIV/0!</v>
      </c>
      <c r="E327" s="92" t="e">
        <f>Calculations!BO328</f>
        <v>#DIV/0!</v>
      </c>
      <c r="F327" s="93" t="e">
        <f t="shared" si="24"/>
        <v>#DIV/0!</v>
      </c>
      <c r="G327" s="93" t="e">
        <f t="shared" si="25"/>
        <v>#DIV/0!</v>
      </c>
      <c r="H327" s="92" t="e">
        <f t="shared" si="26"/>
        <v>#DIV/0!</v>
      </c>
      <c r="I327" s="96" t="str">
        <f>IF(OR(COUNT(Calculations!BP328:BY328)&lt;3,COUNT(Calculations!BZ328:CI328)&lt;3),"N/A",IF(ISERROR(TTEST(Calculations!BP328:BY328,Calculations!BZ328:CI328,2,2)),"N/A",TTEST(Calculations!BP328:BY328,Calculations!BZ328:CI328,2,2)))</f>
        <v>N/A</v>
      </c>
      <c r="J327" s="92" t="e">
        <f t="shared" si="27"/>
        <v>#DIV/0!</v>
      </c>
      <c r="K327" s="97"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72"/>
      <c r="B328" s="90" t="str">
        <f>'Gene Table'!E328</f>
        <v>ADIPOR2</v>
      </c>
      <c r="C328" s="91" t="s">
        <v>157</v>
      </c>
      <c r="D328" s="92" t="e">
        <f>Calculations!BN329</f>
        <v>#DIV/0!</v>
      </c>
      <c r="E328" s="92" t="e">
        <f>Calculations!BO329</f>
        <v>#DIV/0!</v>
      </c>
      <c r="F328" s="93" t="e">
        <f t="shared" si="24"/>
        <v>#DIV/0!</v>
      </c>
      <c r="G328" s="93" t="e">
        <f t="shared" si="25"/>
        <v>#DIV/0!</v>
      </c>
      <c r="H328" s="92" t="e">
        <f t="shared" si="26"/>
        <v>#DIV/0!</v>
      </c>
      <c r="I328" s="96" t="str">
        <f>IF(OR(COUNT(Calculations!BP329:BY329)&lt;3,COUNT(Calculations!BZ329:CI329)&lt;3),"N/A",IF(ISERROR(TTEST(Calculations!BP329:BY329,Calculations!BZ329:CI329,2,2)),"N/A",TTEST(Calculations!BP329:BY329,Calculations!BZ329:CI329,2,2)))</f>
        <v>N/A</v>
      </c>
      <c r="J328" s="92" t="e">
        <f t="shared" si="27"/>
        <v>#DIV/0!</v>
      </c>
      <c r="K328" s="97"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72"/>
      <c r="B329" s="90" t="str">
        <f>'Gene Table'!E329</f>
        <v>CXCR4</v>
      </c>
      <c r="C329" s="91" t="s">
        <v>161</v>
      </c>
      <c r="D329" s="92" t="e">
        <f>Calculations!BN330</f>
        <v>#DIV/0!</v>
      </c>
      <c r="E329" s="92" t="e">
        <f>Calculations!BO330</f>
        <v>#DIV/0!</v>
      </c>
      <c r="F329" s="93" t="e">
        <f t="shared" si="24"/>
        <v>#DIV/0!</v>
      </c>
      <c r="G329" s="93" t="e">
        <f t="shared" si="25"/>
        <v>#DIV/0!</v>
      </c>
      <c r="H329" s="92" t="e">
        <f t="shared" si="26"/>
        <v>#DIV/0!</v>
      </c>
      <c r="I329" s="96" t="str">
        <f>IF(OR(COUNT(Calculations!BP330:BY330)&lt;3,COUNT(Calculations!BZ330:CI330)&lt;3),"N/A",IF(ISERROR(TTEST(Calculations!BP330:BY330,Calculations!BZ330:CI330,2,2)),"N/A",TTEST(Calculations!BP330:BY330,Calculations!BZ330:CI330,2,2)))</f>
        <v>N/A</v>
      </c>
      <c r="J329" s="92" t="e">
        <f t="shared" si="27"/>
        <v>#DIV/0!</v>
      </c>
      <c r="K329" s="97"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72"/>
      <c r="B330" s="90" t="str">
        <f>'Gene Table'!E330</f>
        <v>PRDM2</v>
      </c>
      <c r="C330" s="91" t="s">
        <v>165</v>
      </c>
      <c r="D330" s="92" t="e">
        <f>Calculations!BN331</f>
        <v>#DIV/0!</v>
      </c>
      <c r="E330" s="92" t="e">
        <f>Calculations!BO331</f>
        <v>#DIV/0!</v>
      </c>
      <c r="F330" s="93" t="e">
        <f t="shared" si="24"/>
        <v>#DIV/0!</v>
      </c>
      <c r="G330" s="93" t="e">
        <f t="shared" si="25"/>
        <v>#DIV/0!</v>
      </c>
      <c r="H330" s="92" t="e">
        <f t="shared" si="26"/>
        <v>#DIV/0!</v>
      </c>
      <c r="I330" s="96" t="str">
        <f>IF(OR(COUNT(Calculations!BP331:BY331)&lt;3,COUNT(Calculations!BZ331:CI331)&lt;3),"N/A",IF(ISERROR(TTEST(Calculations!BP331:BY331,Calculations!BZ331:CI331,2,2)),"N/A",TTEST(Calculations!BP331:BY331,Calculations!BZ331:CI331,2,2)))</f>
        <v>N/A</v>
      </c>
      <c r="J330" s="92" t="e">
        <f t="shared" si="27"/>
        <v>#DIV/0!</v>
      </c>
      <c r="K330" s="97"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72"/>
      <c r="B331" s="90" t="str">
        <f>'Gene Table'!E331</f>
        <v>WEE1</v>
      </c>
      <c r="C331" s="91" t="s">
        <v>169</v>
      </c>
      <c r="D331" s="92" t="e">
        <f>Calculations!BN332</f>
        <v>#DIV/0!</v>
      </c>
      <c r="E331" s="92" t="e">
        <f>Calculations!BO332</f>
        <v>#DIV/0!</v>
      </c>
      <c r="F331" s="93" t="e">
        <f t="shared" si="24"/>
        <v>#DIV/0!</v>
      </c>
      <c r="G331" s="93" t="e">
        <f t="shared" si="25"/>
        <v>#DIV/0!</v>
      </c>
      <c r="H331" s="92" t="e">
        <f t="shared" si="26"/>
        <v>#DIV/0!</v>
      </c>
      <c r="I331" s="96" t="str">
        <f>IF(OR(COUNT(Calculations!BP332:BY332)&lt;3,COUNT(Calculations!BZ332:CI332)&lt;3),"N/A",IF(ISERROR(TTEST(Calculations!BP332:BY332,Calculations!BZ332:CI332,2,2)),"N/A",TTEST(Calculations!BP332:BY332,Calculations!BZ332:CI332,2,2)))</f>
        <v>N/A</v>
      </c>
      <c r="J331" s="92" t="e">
        <f t="shared" si="27"/>
        <v>#DIV/0!</v>
      </c>
      <c r="K331" s="97"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72"/>
      <c r="B332" s="90" t="str">
        <f>'Gene Table'!E332</f>
        <v>VHL</v>
      </c>
      <c r="C332" s="91" t="s">
        <v>173</v>
      </c>
      <c r="D332" s="92" t="e">
        <f>Calculations!BN333</f>
        <v>#DIV/0!</v>
      </c>
      <c r="E332" s="92" t="e">
        <f>Calculations!BO333</f>
        <v>#DIV/0!</v>
      </c>
      <c r="F332" s="93" t="e">
        <f t="shared" si="24"/>
        <v>#DIV/0!</v>
      </c>
      <c r="G332" s="93" t="e">
        <f t="shared" si="25"/>
        <v>#DIV/0!</v>
      </c>
      <c r="H332" s="92" t="e">
        <f t="shared" si="26"/>
        <v>#DIV/0!</v>
      </c>
      <c r="I332" s="96" t="str">
        <f>IF(OR(COUNT(Calculations!BP333:BY333)&lt;3,COUNT(Calculations!BZ333:CI333)&lt;3),"N/A",IF(ISERROR(TTEST(Calculations!BP333:BY333,Calculations!BZ333:CI333,2,2)),"N/A",TTEST(Calculations!BP333:BY333,Calculations!BZ333:CI333,2,2)))</f>
        <v>N/A</v>
      </c>
      <c r="J332" s="92" t="e">
        <f t="shared" si="27"/>
        <v>#DIV/0!</v>
      </c>
      <c r="K332" s="97"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72"/>
      <c r="B333" s="90" t="str">
        <f>'Gene Table'!E333</f>
        <v>USP1</v>
      </c>
      <c r="C333" s="91" t="s">
        <v>177</v>
      </c>
      <c r="D333" s="92" t="e">
        <f>Calculations!BN334</f>
        <v>#DIV/0!</v>
      </c>
      <c r="E333" s="92" t="e">
        <f>Calculations!BO334</f>
        <v>#DIV/0!</v>
      </c>
      <c r="F333" s="93" t="e">
        <f t="shared" si="24"/>
        <v>#DIV/0!</v>
      </c>
      <c r="G333" s="93" t="e">
        <f t="shared" si="25"/>
        <v>#DIV/0!</v>
      </c>
      <c r="H333" s="92" t="e">
        <f t="shared" si="26"/>
        <v>#DIV/0!</v>
      </c>
      <c r="I333" s="96" t="str">
        <f>IF(OR(COUNT(Calculations!BP334:BY334)&lt;3,COUNT(Calculations!BZ334:CI334)&lt;3),"N/A",IF(ISERROR(TTEST(Calculations!BP334:BY334,Calculations!BZ334:CI334,2,2)),"N/A",TTEST(Calculations!BP334:BY334,Calculations!BZ334:CI334,2,2)))</f>
        <v>N/A</v>
      </c>
      <c r="J333" s="92" t="e">
        <f t="shared" si="27"/>
        <v>#DIV/0!</v>
      </c>
      <c r="K333" s="97"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72"/>
      <c r="B334" s="90" t="str">
        <f>'Gene Table'!E334</f>
        <v>UQCRFS1</v>
      </c>
      <c r="C334" s="91" t="s">
        <v>181</v>
      </c>
      <c r="D334" s="92" t="e">
        <f>Calculations!BN335</f>
        <v>#DIV/0!</v>
      </c>
      <c r="E334" s="92" t="e">
        <f>Calculations!BO335</f>
        <v>#DIV/0!</v>
      </c>
      <c r="F334" s="93" t="e">
        <f t="shared" si="24"/>
        <v>#DIV/0!</v>
      </c>
      <c r="G334" s="93" t="e">
        <f t="shared" si="25"/>
        <v>#DIV/0!</v>
      </c>
      <c r="H334" s="92" t="e">
        <f t="shared" si="26"/>
        <v>#DIV/0!</v>
      </c>
      <c r="I334" s="96" t="str">
        <f>IF(OR(COUNT(Calculations!BP335:BY335)&lt;3,COUNT(Calculations!BZ335:CI335)&lt;3),"N/A",IF(ISERROR(TTEST(Calculations!BP335:BY335,Calculations!BZ335:CI335,2,2)),"N/A",TTEST(Calculations!BP335:BY335,Calculations!BZ335:CI335,2,2)))</f>
        <v>N/A</v>
      </c>
      <c r="J334" s="92" t="e">
        <f t="shared" si="27"/>
        <v>#DIV/0!</v>
      </c>
      <c r="K334" s="97"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72"/>
      <c r="B335" s="90" t="str">
        <f>'Gene Table'!E335</f>
        <v>UCP2</v>
      </c>
      <c r="C335" s="91" t="s">
        <v>185</v>
      </c>
      <c r="D335" s="92" t="e">
        <f>Calculations!BN336</f>
        <v>#DIV/0!</v>
      </c>
      <c r="E335" s="92" t="e">
        <f>Calculations!BO336</f>
        <v>#DIV/0!</v>
      </c>
      <c r="F335" s="93" t="e">
        <f t="shared" si="24"/>
        <v>#DIV/0!</v>
      </c>
      <c r="G335" s="93" t="e">
        <f t="shared" si="25"/>
        <v>#DIV/0!</v>
      </c>
      <c r="H335" s="92" t="e">
        <f t="shared" si="26"/>
        <v>#DIV/0!</v>
      </c>
      <c r="I335" s="96" t="str">
        <f>IF(OR(COUNT(Calculations!BP336:BY336)&lt;3,COUNT(Calculations!BZ336:CI336)&lt;3),"N/A",IF(ISERROR(TTEST(Calculations!BP336:BY336,Calculations!BZ336:CI336,2,2)),"N/A",TTEST(Calculations!BP336:BY336,Calculations!BZ336:CI336,2,2)))</f>
        <v>N/A</v>
      </c>
      <c r="J335" s="92" t="e">
        <f t="shared" si="27"/>
        <v>#DIV/0!</v>
      </c>
      <c r="K335" s="97"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72"/>
      <c r="B336" s="90" t="str">
        <f>'Gene Table'!E336</f>
        <v>UBE2I</v>
      </c>
      <c r="C336" s="91" t="s">
        <v>189</v>
      </c>
      <c r="D336" s="92" t="e">
        <f>Calculations!BN337</f>
        <v>#DIV/0!</v>
      </c>
      <c r="E336" s="92" t="e">
        <f>Calculations!BO337</f>
        <v>#DIV/0!</v>
      </c>
      <c r="F336" s="93" t="e">
        <f t="shared" si="24"/>
        <v>#DIV/0!</v>
      </c>
      <c r="G336" s="93" t="e">
        <f t="shared" si="25"/>
        <v>#DIV/0!</v>
      </c>
      <c r="H336" s="92" t="e">
        <f t="shared" si="26"/>
        <v>#DIV/0!</v>
      </c>
      <c r="I336" s="96" t="str">
        <f>IF(OR(COUNT(Calculations!BP337:BY337)&lt;3,COUNT(Calculations!BZ337:CI337)&lt;3),"N/A",IF(ISERROR(TTEST(Calculations!BP337:BY337,Calculations!BZ337:CI337,2,2)),"N/A",TTEST(Calculations!BP337:BY337,Calculations!BZ337:CI337,2,2)))</f>
        <v>N/A</v>
      </c>
      <c r="J336" s="92" t="e">
        <f t="shared" si="27"/>
        <v>#DIV/0!</v>
      </c>
      <c r="K336" s="97"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72"/>
      <c r="B337" s="90" t="str">
        <f>'Gene Table'!E337</f>
        <v>TWIST1</v>
      </c>
      <c r="C337" s="91" t="s">
        <v>193</v>
      </c>
      <c r="D337" s="92" t="e">
        <f>Calculations!BN338</f>
        <v>#DIV/0!</v>
      </c>
      <c r="E337" s="92" t="e">
        <f>Calculations!BO338</f>
        <v>#DIV/0!</v>
      </c>
      <c r="F337" s="93" t="e">
        <f t="shared" si="24"/>
        <v>#DIV/0!</v>
      </c>
      <c r="G337" s="93" t="e">
        <f t="shared" si="25"/>
        <v>#DIV/0!</v>
      </c>
      <c r="H337" s="92" t="e">
        <f t="shared" si="26"/>
        <v>#DIV/0!</v>
      </c>
      <c r="I337" s="96" t="str">
        <f>IF(OR(COUNT(Calculations!BP338:BY338)&lt;3,COUNT(Calculations!BZ338:CI338)&lt;3),"N/A",IF(ISERROR(TTEST(Calculations!BP338:BY338,Calculations!BZ338:CI338,2,2)),"N/A",TTEST(Calculations!BP338:BY338,Calculations!BZ338:CI338,2,2)))</f>
        <v>N/A</v>
      </c>
      <c r="J337" s="92" t="e">
        <f t="shared" si="27"/>
        <v>#DIV/0!</v>
      </c>
      <c r="K337" s="97"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72"/>
      <c r="B338" s="90" t="str">
        <f>'Gene Table'!E338</f>
        <v>TSHR</v>
      </c>
      <c r="C338" s="91" t="s">
        <v>197</v>
      </c>
      <c r="D338" s="92" t="e">
        <f>Calculations!BN339</f>
        <v>#DIV/0!</v>
      </c>
      <c r="E338" s="92" t="e">
        <f>Calculations!BO339</f>
        <v>#DIV/0!</v>
      </c>
      <c r="F338" s="93" t="e">
        <f t="shared" si="24"/>
        <v>#DIV/0!</v>
      </c>
      <c r="G338" s="93" t="e">
        <f t="shared" si="25"/>
        <v>#DIV/0!</v>
      </c>
      <c r="H338" s="92" t="e">
        <f t="shared" si="26"/>
        <v>#DIV/0!</v>
      </c>
      <c r="I338" s="96" t="str">
        <f>IF(OR(COUNT(Calculations!BP339:BY339)&lt;3,COUNT(Calculations!BZ339:CI339)&lt;3),"N/A",IF(ISERROR(TTEST(Calculations!BP339:BY339,Calculations!BZ339:CI339,2,2)),"N/A",TTEST(Calculations!BP339:BY339,Calculations!BZ339:CI339,2,2)))</f>
        <v>N/A</v>
      </c>
      <c r="J338" s="92" t="e">
        <f t="shared" si="27"/>
        <v>#DIV/0!</v>
      </c>
      <c r="K338" s="97"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72"/>
      <c r="B339" s="90" t="str">
        <f>'Gene Table'!E339</f>
        <v>TP53BP1</v>
      </c>
      <c r="C339" s="91" t="s">
        <v>201</v>
      </c>
      <c r="D339" s="92" t="e">
        <f>Calculations!BN340</f>
        <v>#DIV/0!</v>
      </c>
      <c r="E339" s="92" t="e">
        <f>Calculations!BO340</f>
        <v>#DIV/0!</v>
      </c>
      <c r="F339" s="93" t="e">
        <f t="shared" si="24"/>
        <v>#DIV/0!</v>
      </c>
      <c r="G339" s="93" t="e">
        <f t="shared" si="25"/>
        <v>#DIV/0!</v>
      </c>
      <c r="H339" s="92" t="e">
        <f t="shared" si="26"/>
        <v>#DIV/0!</v>
      </c>
      <c r="I339" s="96" t="str">
        <f>IF(OR(COUNT(Calculations!BP340:BY340)&lt;3,COUNT(Calculations!BZ340:CI340)&lt;3),"N/A",IF(ISERROR(TTEST(Calculations!BP340:BY340,Calculations!BZ340:CI340,2,2)),"N/A",TTEST(Calculations!BP340:BY340,Calculations!BZ340:CI340,2,2)))</f>
        <v>N/A</v>
      </c>
      <c r="J339" s="92" t="e">
        <f t="shared" si="27"/>
        <v>#DIV/0!</v>
      </c>
      <c r="K339" s="97"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72"/>
      <c r="B340" s="90" t="str">
        <f>'Gene Table'!E340</f>
        <v>TNFRSF1B</v>
      </c>
      <c r="C340" s="91" t="s">
        <v>205</v>
      </c>
      <c r="D340" s="92" t="e">
        <f>Calculations!BN341</f>
        <v>#DIV/0!</v>
      </c>
      <c r="E340" s="92" t="e">
        <f>Calculations!BO341</f>
        <v>#DIV/0!</v>
      </c>
      <c r="F340" s="93" t="e">
        <f t="shared" si="24"/>
        <v>#DIV/0!</v>
      </c>
      <c r="G340" s="93" t="e">
        <f t="shared" si="25"/>
        <v>#DIV/0!</v>
      </c>
      <c r="H340" s="92" t="e">
        <f t="shared" si="26"/>
        <v>#DIV/0!</v>
      </c>
      <c r="I340" s="96" t="str">
        <f>IF(OR(COUNT(Calculations!BP341:BY341)&lt;3,COUNT(Calculations!BZ341:CI341)&lt;3),"N/A",IF(ISERROR(TTEST(Calculations!BP341:BY341,Calculations!BZ341:CI341,2,2)),"N/A",TTEST(Calculations!BP341:BY341,Calculations!BZ341:CI341,2,2)))</f>
        <v>N/A</v>
      </c>
      <c r="J340" s="92" t="e">
        <f t="shared" si="27"/>
        <v>#DIV/0!</v>
      </c>
      <c r="K340" s="97"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72"/>
      <c r="B341" s="90" t="str">
        <f>'Gene Table'!E341</f>
        <v>TLR3</v>
      </c>
      <c r="C341" s="91" t="s">
        <v>209</v>
      </c>
      <c r="D341" s="92" t="e">
        <f>Calculations!BN342</f>
        <v>#DIV/0!</v>
      </c>
      <c r="E341" s="92" t="e">
        <f>Calculations!BO342</f>
        <v>#DIV/0!</v>
      </c>
      <c r="F341" s="93" t="e">
        <f t="shared" si="24"/>
        <v>#DIV/0!</v>
      </c>
      <c r="G341" s="93" t="e">
        <f t="shared" si="25"/>
        <v>#DIV/0!</v>
      </c>
      <c r="H341" s="92" t="e">
        <f t="shared" si="26"/>
        <v>#DIV/0!</v>
      </c>
      <c r="I341" s="96" t="str">
        <f>IF(OR(COUNT(Calculations!BP342:BY342)&lt;3,COUNT(Calculations!BZ342:CI342)&lt;3),"N/A",IF(ISERROR(TTEST(Calculations!BP342:BY342,Calculations!BZ342:CI342,2,2)),"N/A",TTEST(Calculations!BP342:BY342,Calculations!BZ342:CI342,2,2)))</f>
        <v>N/A</v>
      </c>
      <c r="J341" s="92" t="e">
        <f t="shared" si="27"/>
        <v>#DIV/0!</v>
      </c>
      <c r="K341" s="97"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72"/>
      <c r="B342" s="90" t="str">
        <f>'Gene Table'!E342</f>
        <v>TGFB2</v>
      </c>
      <c r="C342" s="91" t="s">
        <v>213</v>
      </c>
      <c r="D342" s="92" t="e">
        <f>Calculations!BN343</f>
        <v>#DIV/0!</v>
      </c>
      <c r="E342" s="92" t="e">
        <f>Calculations!BO343</f>
        <v>#DIV/0!</v>
      </c>
      <c r="F342" s="93" t="e">
        <f t="shared" si="24"/>
        <v>#DIV/0!</v>
      </c>
      <c r="G342" s="93" t="e">
        <f t="shared" si="25"/>
        <v>#DIV/0!</v>
      </c>
      <c r="H342" s="92" t="e">
        <f t="shared" si="26"/>
        <v>#DIV/0!</v>
      </c>
      <c r="I342" s="96" t="str">
        <f>IF(OR(COUNT(Calculations!BP343:BY343)&lt;3,COUNT(Calculations!BZ343:CI343)&lt;3),"N/A",IF(ISERROR(TTEST(Calculations!BP343:BY343,Calculations!BZ343:CI343,2,2)),"N/A",TTEST(Calculations!BP343:BY343,Calculations!BZ343:CI343,2,2)))</f>
        <v>N/A</v>
      </c>
      <c r="J342" s="92" t="e">
        <f t="shared" si="27"/>
        <v>#DIV/0!</v>
      </c>
      <c r="K342" s="97"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72"/>
      <c r="B343" s="90" t="str">
        <f>'Gene Table'!E343</f>
        <v>TFR2</v>
      </c>
      <c r="C343" s="91" t="s">
        <v>217</v>
      </c>
      <c r="D343" s="92" t="e">
        <f>Calculations!BN344</f>
        <v>#DIV/0!</v>
      </c>
      <c r="E343" s="92" t="e">
        <f>Calculations!BO344</f>
        <v>#DIV/0!</v>
      </c>
      <c r="F343" s="93" t="e">
        <f t="shared" si="24"/>
        <v>#DIV/0!</v>
      </c>
      <c r="G343" s="93" t="e">
        <f t="shared" si="25"/>
        <v>#DIV/0!</v>
      </c>
      <c r="H343" s="92" t="e">
        <f t="shared" si="26"/>
        <v>#DIV/0!</v>
      </c>
      <c r="I343" s="96" t="str">
        <f>IF(OR(COUNT(Calculations!BP344:BY344)&lt;3,COUNT(Calculations!BZ344:CI344)&lt;3),"N/A",IF(ISERROR(TTEST(Calculations!BP344:BY344,Calculations!BZ344:CI344,2,2)),"N/A",TTEST(Calculations!BP344:BY344,Calculations!BZ344:CI344,2,2)))</f>
        <v>N/A</v>
      </c>
      <c r="J343" s="92" t="e">
        <f t="shared" si="27"/>
        <v>#DIV/0!</v>
      </c>
      <c r="K343" s="97"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72"/>
      <c r="B344" s="90" t="str">
        <f>'Gene Table'!E344</f>
        <v>BUB1</v>
      </c>
      <c r="C344" s="91" t="s">
        <v>221</v>
      </c>
      <c r="D344" s="92" t="e">
        <f>Calculations!BN345</f>
        <v>#DIV/0!</v>
      </c>
      <c r="E344" s="92" t="e">
        <f>Calculations!BO345</f>
        <v>#DIV/0!</v>
      </c>
      <c r="F344" s="93" t="e">
        <f t="shared" si="24"/>
        <v>#DIV/0!</v>
      </c>
      <c r="G344" s="93" t="e">
        <f t="shared" si="25"/>
        <v>#DIV/0!</v>
      </c>
      <c r="H344" s="92" t="e">
        <f t="shared" si="26"/>
        <v>#DIV/0!</v>
      </c>
      <c r="I344" s="96" t="str">
        <f>IF(OR(COUNT(Calculations!BP345:BY345)&lt;3,COUNT(Calculations!BZ345:CI345)&lt;3),"N/A",IF(ISERROR(TTEST(Calculations!BP345:BY345,Calculations!BZ345:CI345,2,2)),"N/A",TTEST(Calculations!BP345:BY345,Calculations!BZ345:CI345,2,2)))</f>
        <v>N/A</v>
      </c>
      <c r="J344" s="92" t="e">
        <f t="shared" si="27"/>
        <v>#DIV/0!</v>
      </c>
      <c r="K344" s="97"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72"/>
      <c r="B345" s="90" t="str">
        <f>'Gene Table'!E345</f>
        <v>TBXAS1</v>
      </c>
      <c r="C345" s="91" t="s">
        <v>225</v>
      </c>
      <c r="D345" s="92" t="e">
        <f>Calculations!BN346</f>
        <v>#DIV/0!</v>
      </c>
      <c r="E345" s="92" t="e">
        <f>Calculations!BO346</f>
        <v>#DIV/0!</v>
      </c>
      <c r="F345" s="93" t="e">
        <f t="shared" si="24"/>
        <v>#DIV/0!</v>
      </c>
      <c r="G345" s="93" t="e">
        <f t="shared" si="25"/>
        <v>#DIV/0!</v>
      </c>
      <c r="H345" s="92" t="e">
        <f t="shared" si="26"/>
        <v>#DIV/0!</v>
      </c>
      <c r="I345" s="96" t="str">
        <f>IF(OR(COUNT(Calculations!BP346:BY346)&lt;3,COUNT(Calculations!BZ346:CI346)&lt;3),"N/A",IF(ISERROR(TTEST(Calculations!BP346:BY346,Calculations!BZ346:CI346,2,2)),"N/A",TTEST(Calculations!BP346:BY346,Calculations!BZ346:CI346,2,2)))</f>
        <v>N/A</v>
      </c>
      <c r="J345" s="92" t="e">
        <f t="shared" si="27"/>
        <v>#DIV/0!</v>
      </c>
      <c r="K345" s="97"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72"/>
      <c r="B346" s="90" t="str">
        <f>'Gene Table'!E346</f>
        <v>TBX2</v>
      </c>
      <c r="C346" s="91" t="s">
        <v>229</v>
      </c>
      <c r="D346" s="92" t="e">
        <f>Calculations!BN347</f>
        <v>#DIV/0!</v>
      </c>
      <c r="E346" s="92" t="e">
        <f>Calculations!BO347</f>
        <v>#DIV/0!</v>
      </c>
      <c r="F346" s="93" t="e">
        <f t="shared" si="24"/>
        <v>#DIV/0!</v>
      </c>
      <c r="G346" s="93" t="e">
        <f t="shared" si="25"/>
        <v>#DIV/0!</v>
      </c>
      <c r="H346" s="92" t="e">
        <f t="shared" si="26"/>
        <v>#DIV/0!</v>
      </c>
      <c r="I346" s="96" t="str">
        <f>IF(OR(COUNT(Calculations!BP347:BY347)&lt;3,COUNT(Calculations!BZ347:CI347)&lt;3),"N/A",IF(ISERROR(TTEST(Calculations!BP347:BY347,Calculations!BZ347:CI347,2,2)),"N/A",TTEST(Calculations!BP347:BY347,Calculations!BZ347:CI347,2,2)))</f>
        <v>N/A</v>
      </c>
      <c r="J346" s="92" t="e">
        <f t="shared" si="27"/>
        <v>#DIV/0!</v>
      </c>
      <c r="K346" s="97"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72"/>
      <c r="B347" s="90" t="str">
        <f>'Gene Table'!E347</f>
        <v>TBP</v>
      </c>
      <c r="C347" s="91" t="s">
        <v>233</v>
      </c>
      <c r="D347" s="92" t="e">
        <f>Calculations!BN348</f>
        <v>#DIV/0!</v>
      </c>
      <c r="E347" s="92" t="e">
        <f>Calculations!BO348</f>
        <v>#DIV/0!</v>
      </c>
      <c r="F347" s="93" t="e">
        <f aca="true" t="shared" si="28" ref="F347:F386">2^-D347</f>
        <v>#DIV/0!</v>
      </c>
      <c r="G347" s="93" t="e">
        <f aca="true" t="shared" si="29" ref="G347:G386">2^-E347</f>
        <v>#DIV/0!</v>
      </c>
      <c r="H347" s="92" t="e">
        <f aca="true" t="shared" si="30" ref="H347:H410">F347/G347</f>
        <v>#DIV/0!</v>
      </c>
      <c r="I347" s="96" t="str">
        <f>IF(OR(COUNT(Calculations!BP348:BY348)&lt;3,COUNT(Calculations!BZ348:CI348)&lt;3),"N/A",IF(ISERROR(TTEST(Calculations!BP348:BY348,Calculations!BZ348:CI348,2,2)),"N/A",TTEST(Calculations!BP348:BY348,Calculations!BZ348:CI348,2,2)))</f>
        <v>N/A</v>
      </c>
      <c r="J347" s="92" t="e">
        <f aca="true" t="shared" si="31" ref="J347:J410">IF(H347&gt;1,H347,-1/H347)</f>
        <v>#DIV/0!</v>
      </c>
      <c r="K347" s="97"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72"/>
      <c r="B348" s="90" t="str">
        <f>'Gene Table'!E348</f>
        <v>ADAM17</v>
      </c>
      <c r="C348" s="91" t="s">
        <v>237</v>
      </c>
      <c r="D348" s="92" t="e">
        <f>Calculations!BN349</f>
        <v>#DIV/0!</v>
      </c>
      <c r="E348" s="92" t="e">
        <f>Calculations!BO349</f>
        <v>#DIV/0!</v>
      </c>
      <c r="F348" s="93" t="e">
        <f t="shared" si="28"/>
        <v>#DIV/0!</v>
      </c>
      <c r="G348" s="93" t="e">
        <f t="shared" si="29"/>
        <v>#DIV/0!</v>
      </c>
      <c r="H348" s="92" t="e">
        <f t="shared" si="30"/>
        <v>#DIV/0!</v>
      </c>
      <c r="I348" s="96" t="str">
        <f>IF(OR(COUNT(Calculations!BP349:BY349)&lt;3,COUNT(Calculations!BZ349:CI349)&lt;3),"N/A",IF(ISERROR(TTEST(Calculations!BP349:BY349,Calculations!BZ349:CI349,2,2)),"N/A",TTEST(Calculations!BP349:BY349,Calculations!BZ349:CI349,2,2)))</f>
        <v>N/A</v>
      </c>
      <c r="J348" s="92" t="e">
        <f t="shared" si="31"/>
        <v>#DIV/0!</v>
      </c>
      <c r="K348" s="97"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72"/>
      <c r="B349" s="90" t="str">
        <f>'Gene Table'!E349</f>
        <v>STAT3</v>
      </c>
      <c r="C349" s="91" t="s">
        <v>241</v>
      </c>
      <c r="D349" s="92" t="e">
        <f>Calculations!BN350</f>
        <v>#DIV/0!</v>
      </c>
      <c r="E349" s="92" t="e">
        <f>Calculations!BO350</f>
        <v>#DIV/0!</v>
      </c>
      <c r="F349" s="93" t="e">
        <f t="shared" si="28"/>
        <v>#DIV/0!</v>
      </c>
      <c r="G349" s="93" t="e">
        <f t="shared" si="29"/>
        <v>#DIV/0!</v>
      </c>
      <c r="H349" s="92" t="e">
        <f t="shared" si="30"/>
        <v>#DIV/0!</v>
      </c>
      <c r="I349" s="96" t="str">
        <f>IF(OR(COUNT(Calculations!BP350:BY350)&lt;3,COUNT(Calculations!BZ350:CI350)&lt;3),"N/A",IF(ISERROR(TTEST(Calculations!BP350:BY350,Calculations!BZ350:CI350,2,2)),"N/A",TTEST(Calculations!BP350:BY350,Calculations!BZ350:CI350,2,2)))</f>
        <v>N/A</v>
      </c>
      <c r="J349" s="92" t="e">
        <f t="shared" si="31"/>
        <v>#DIV/0!</v>
      </c>
      <c r="K349" s="97"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72"/>
      <c r="B350" s="90" t="str">
        <f>'Gene Table'!E350</f>
        <v>STAT1</v>
      </c>
      <c r="C350" s="91" t="s">
        <v>245</v>
      </c>
      <c r="D350" s="92" t="e">
        <f>Calculations!BN351</f>
        <v>#DIV/0!</v>
      </c>
      <c r="E350" s="92" t="e">
        <f>Calculations!BO351</f>
        <v>#DIV/0!</v>
      </c>
      <c r="F350" s="93" t="e">
        <f t="shared" si="28"/>
        <v>#DIV/0!</v>
      </c>
      <c r="G350" s="93" t="e">
        <f t="shared" si="29"/>
        <v>#DIV/0!</v>
      </c>
      <c r="H350" s="92" t="e">
        <f t="shared" si="30"/>
        <v>#DIV/0!</v>
      </c>
      <c r="I350" s="96" t="str">
        <f>IF(OR(COUNT(Calculations!BP351:BY351)&lt;3,COUNT(Calculations!BZ351:CI351)&lt;3),"N/A",IF(ISERROR(TTEST(Calculations!BP351:BY351,Calculations!BZ351:CI351,2,2)),"N/A",TTEST(Calculations!BP351:BY351,Calculations!BZ351:CI351,2,2)))</f>
        <v>N/A</v>
      </c>
      <c r="J350" s="92" t="e">
        <f t="shared" si="31"/>
        <v>#DIV/0!</v>
      </c>
      <c r="K350" s="97"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72"/>
      <c r="B351" s="90" t="str">
        <f>'Gene Table'!E351</f>
        <v>SSTR5</v>
      </c>
      <c r="C351" s="91" t="s">
        <v>249</v>
      </c>
      <c r="D351" s="92" t="e">
        <f>Calculations!BN352</f>
        <v>#DIV/0!</v>
      </c>
      <c r="E351" s="92" t="e">
        <f>Calculations!BO352</f>
        <v>#DIV/0!</v>
      </c>
      <c r="F351" s="93" t="e">
        <f t="shared" si="28"/>
        <v>#DIV/0!</v>
      </c>
      <c r="G351" s="93" t="e">
        <f t="shared" si="29"/>
        <v>#DIV/0!</v>
      </c>
      <c r="H351" s="92" t="e">
        <f t="shared" si="30"/>
        <v>#DIV/0!</v>
      </c>
      <c r="I351" s="96" t="str">
        <f>IF(OR(COUNT(Calculations!BP352:BY352)&lt;3,COUNT(Calculations!BZ352:CI352)&lt;3),"N/A",IF(ISERROR(TTEST(Calculations!BP352:BY352,Calculations!BZ352:CI352,2,2)),"N/A",TTEST(Calculations!BP352:BY352,Calculations!BZ352:CI352,2,2)))</f>
        <v>N/A</v>
      </c>
      <c r="J351" s="92" t="e">
        <f t="shared" si="31"/>
        <v>#DIV/0!</v>
      </c>
      <c r="K351" s="97"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72"/>
      <c r="B352" s="90" t="str">
        <f>'Gene Table'!E352</f>
        <v>SSTR3</v>
      </c>
      <c r="C352" s="91" t="s">
        <v>253</v>
      </c>
      <c r="D352" s="92" t="e">
        <f>Calculations!BN353</f>
        <v>#DIV/0!</v>
      </c>
      <c r="E352" s="92" t="e">
        <f>Calculations!BO353</f>
        <v>#DIV/0!</v>
      </c>
      <c r="F352" s="93" t="e">
        <f t="shared" si="28"/>
        <v>#DIV/0!</v>
      </c>
      <c r="G352" s="93" t="e">
        <f t="shared" si="29"/>
        <v>#DIV/0!</v>
      </c>
      <c r="H352" s="92" t="e">
        <f t="shared" si="30"/>
        <v>#DIV/0!</v>
      </c>
      <c r="I352" s="96" t="str">
        <f>IF(OR(COUNT(Calculations!BP353:BY353)&lt;3,COUNT(Calculations!BZ353:CI353)&lt;3),"N/A",IF(ISERROR(TTEST(Calculations!BP353:BY353,Calculations!BZ353:CI353,2,2)),"N/A",TTEST(Calculations!BP353:BY353,Calculations!BZ353:CI353,2,2)))</f>
        <v>N/A</v>
      </c>
      <c r="J352" s="92" t="e">
        <f t="shared" si="31"/>
        <v>#DIV/0!</v>
      </c>
      <c r="K352" s="97"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72"/>
      <c r="B353" s="90" t="str">
        <f>'Gene Table'!E353</f>
        <v>SREBF1</v>
      </c>
      <c r="C353" s="91" t="s">
        <v>257</v>
      </c>
      <c r="D353" s="92" t="e">
        <f>Calculations!BN354</f>
        <v>#DIV/0!</v>
      </c>
      <c r="E353" s="92" t="e">
        <f>Calculations!BO354</f>
        <v>#DIV/0!</v>
      </c>
      <c r="F353" s="93" t="e">
        <f t="shared" si="28"/>
        <v>#DIV/0!</v>
      </c>
      <c r="G353" s="93" t="e">
        <f t="shared" si="29"/>
        <v>#DIV/0!</v>
      </c>
      <c r="H353" s="92" t="e">
        <f t="shared" si="30"/>
        <v>#DIV/0!</v>
      </c>
      <c r="I353" s="96" t="str">
        <f>IF(OR(COUNT(Calculations!BP354:BY354)&lt;3,COUNT(Calculations!BZ354:CI354)&lt;3),"N/A",IF(ISERROR(TTEST(Calculations!BP354:BY354,Calculations!BZ354:CI354,2,2)),"N/A",TTEST(Calculations!BP354:BY354,Calculations!BZ354:CI354,2,2)))</f>
        <v>N/A</v>
      </c>
      <c r="J353" s="92" t="e">
        <f t="shared" si="31"/>
        <v>#DIV/0!</v>
      </c>
      <c r="K353" s="97"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72"/>
      <c r="B354" s="90" t="str">
        <f>'Gene Table'!E354</f>
        <v>SRD5A1</v>
      </c>
      <c r="C354" s="91" t="s">
        <v>261</v>
      </c>
      <c r="D354" s="92" t="e">
        <f>Calculations!BN355</f>
        <v>#DIV/0!</v>
      </c>
      <c r="E354" s="92" t="e">
        <f>Calculations!BO355</f>
        <v>#DIV/0!</v>
      </c>
      <c r="F354" s="93" t="e">
        <f t="shared" si="28"/>
        <v>#DIV/0!</v>
      </c>
      <c r="G354" s="93" t="e">
        <f t="shared" si="29"/>
        <v>#DIV/0!</v>
      </c>
      <c r="H354" s="92" t="e">
        <f t="shared" si="30"/>
        <v>#DIV/0!</v>
      </c>
      <c r="I354" s="96" t="str">
        <f>IF(OR(COUNT(Calculations!BP355:BY355)&lt;3,COUNT(Calculations!BZ355:CI355)&lt;3),"N/A",IF(ISERROR(TTEST(Calculations!BP355:BY355,Calculations!BZ355:CI355,2,2)),"N/A",TTEST(Calculations!BP355:BY355,Calculations!BZ355:CI355,2,2)))</f>
        <v>N/A</v>
      </c>
      <c r="J354" s="92" t="e">
        <f t="shared" si="31"/>
        <v>#DIV/0!</v>
      </c>
      <c r="K354" s="97"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72"/>
      <c r="B355" s="90" t="str">
        <f>'Gene Table'!E355</f>
        <v>SMARCA2</v>
      </c>
      <c r="C355" s="91" t="s">
        <v>265</v>
      </c>
      <c r="D355" s="92" t="e">
        <f>Calculations!BN356</f>
        <v>#DIV/0!</v>
      </c>
      <c r="E355" s="92" t="e">
        <f>Calculations!BO356</f>
        <v>#DIV/0!</v>
      </c>
      <c r="F355" s="93" t="e">
        <f t="shared" si="28"/>
        <v>#DIV/0!</v>
      </c>
      <c r="G355" s="93" t="e">
        <f t="shared" si="29"/>
        <v>#DIV/0!</v>
      </c>
      <c r="H355" s="92" t="e">
        <f t="shared" si="30"/>
        <v>#DIV/0!</v>
      </c>
      <c r="I355" s="96" t="str">
        <f>IF(OR(COUNT(Calculations!BP356:BY356)&lt;3,COUNT(Calculations!BZ356:CI356)&lt;3),"N/A",IF(ISERROR(TTEST(Calculations!BP356:BY356,Calculations!BZ356:CI356,2,2)),"N/A",TTEST(Calculations!BP356:BY356,Calculations!BZ356:CI356,2,2)))</f>
        <v>N/A</v>
      </c>
      <c r="J355" s="92" t="e">
        <f t="shared" si="31"/>
        <v>#DIV/0!</v>
      </c>
      <c r="K355" s="97"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72"/>
      <c r="B356" s="90" t="str">
        <f>'Gene Table'!E356</f>
        <v>SLC20A1</v>
      </c>
      <c r="C356" s="91" t="s">
        <v>269</v>
      </c>
      <c r="D356" s="92" t="e">
        <f>Calculations!BN357</f>
        <v>#DIV/0!</v>
      </c>
      <c r="E356" s="92" t="e">
        <f>Calculations!BO357</f>
        <v>#DIV/0!</v>
      </c>
      <c r="F356" s="93" t="e">
        <f t="shared" si="28"/>
        <v>#DIV/0!</v>
      </c>
      <c r="G356" s="93" t="e">
        <f t="shared" si="29"/>
        <v>#DIV/0!</v>
      </c>
      <c r="H356" s="92" t="e">
        <f t="shared" si="30"/>
        <v>#DIV/0!</v>
      </c>
      <c r="I356" s="96" t="str">
        <f>IF(OR(COUNT(Calculations!BP357:BY357)&lt;3,COUNT(Calculations!BZ357:CI357)&lt;3),"N/A",IF(ISERROR(TTEST(Calculations!BP357:BY357,Calculations!BZ357:CI357,2,2)),"N/A",TTEST(Calculations!BP357:BY357,Calculations!BZ357:CI357,2,2)))</f>
        <v>N/A</v>
      </c>
      <c r="J356" s="92" t="e">
        <f t="shared" si="31"/>
        <v>#DIV/0!</v>
      </c>
      <c r="K356" s="97"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72"/>
      <c r="B357" s="90" t="str">
        <f>'Gene Table'!E357</f>
        <v>SLC19A1</v>
      </c>
      <c r="C357" s="91" t="s">
        <v>273</v>
      </c>
      <c r="D357" s="92" t="e">
        <f>Calculations!BN358</f>
        <v>#DIV/0!</v>
      </c>
      <c r="E357" s="92" t="e">
        <f>Calculations!BO358</f>
        <v>#DIV/0!</v>
      </c>
      <c r="F357" s="93" t="e">
        <f t="shared" si="28"/>
        <v>#DIV/0!</v>
      </c>
      <c r="G357" s="93" t="e">
        <f t="shared" si="29"/>
        <v>#DIV/0!</v>
      </c>
      <c r="H357" s="92" t="e">
        <f t="shared" si="30"/>
        <v>#DIV/0!</v>
      </c>
      <c r="I357" s="96" t="str">
        <f>IF(OR(COUNT(Calculations!BP358:BY358)&lt;3,COUNT(Calculations!BZ358:CI358)&lt;3),"N/A",IF(ISERROR(TTEST(Calculations!BP358:BY358,Calculations!BZ358:CI358,2,2)),"N/A",TTEST(Calculations!BP358:BY358,Calculations!BZ358:CI358,2,2)))</f>
        <v>N/A</v>
      </c>
      <c r="J357" s="92" t="e">
        <f t="shared" si="31"/>
        <v>#DIV/0!</v>
      </c>
      <c r="K357" s="97"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72"/>
      <c r="B358" s="90" t="str">
        <f>'Gene Table'!E358</f>
        <v>NOD2</v>
      </c>
      <c r="C358" s="91" t="s">
        <v>277</v>
      </c>
      <c r="D358" s="92" t="e">
        <f>Calculations!BN359</f>
        <v>#DIV/0!</v>
      </c>
      <c r="E358" s="92" t="e">
        <f>Calculations!BO359</f>
        <v>#DIV/0!</v>
      </c>
      <c r="F358" s="93" t="e">
        <f t="shared" si="28"/>
        <v>#DIV/0!</v>
      </c>
      <c r="G358" s="93" t="e">
        <f t="shared" si="29"/>
        <v>#DIV/0!</v>
      </c>
      <c r="H358" s="92" t="e">
        <f t="shared" si="30"/>
        <v>#DIV/0!</v>
      </c>
      <c r="I358" s="96" t="str">
        <f>IF(OR(COUNT(Calculations!BP359:BY359)&lt;3,COUNT(Calculations!BZ359:CI359)&lt;3),"N/A",IF(ISERROR(TTEST(Calculations!BP359:BY359,Calculations!BZ359:CI359,2,2)),"N/A",TTEST(Calculations!BP359:BY359,Calculations!BZ359:CI359,2,2)))</f>
        <v>N/A</v>
      </c>
      <c r="J358" s="92" t="e">
        <f t="shared" si="31"/>
        <v>#DIV/0!</v>
      </c>
      <c r="K358" s="97"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72"/>
      <c r="B359" s="90" t="str">
        <f>'Gene Table'!E359</f>
        <v>BHMT</v>
      </c>
      <c r="C359" s="91" t="s">
        <v>281</v>
      </c>
      <c r="D359" s="92" t="e">
        <f>Calculations!BN360</f>
        <v>#DIV/0!</v>
      </c>
      <c r="E359" s="92" t="e">
        <f>Calculations!BO360</f>
        <v>#DIV/0!</v>
      </c>
      <c r="F359" s="93" t="e">
        <f t="shared" si="28"/>
        <v>#DIV/0!</v>
      </c>
      <c r="G359" s="93" t="e">
        <f t="shared" si="29"/>
        <v>#DIV/0!</v>
      </c>
      <c r="H359" s="92" t="e">
        <f t="shared" si="30"/>
        <v>#DIV/0!</v>
      </c>
      <c r="I359" s="96" t="str">
        <f>IF(OR(COUNT(Calculations!BP360:BY360)&lt;3,COUNT(Calculations!BZ360:CI360)&lt;3),"N/A",IF(ISERROR(TTEST(Calculations!BP360:BY360,Calculations!BZ360:CI360,2,2)),"N/A",TTEST(Calculations!BP360:BY360,Calculations!BZ360:CI360,2,2)))</f>
        <v>N/A</v>
      </c>
      <c r="J359" s="92" t="e">
        <f t="shared" si="31"/>
        <v>#DIV/0!</v>
      </c>
      <c r="K359" s="97"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72"/>
      <c r="B360" s="90" t="str">
        <f>'Gene Table'!E360</f>
        <v>CCL1</v>
      </c>
      <c r="C360" s="91" t="s">
        <v>285</v>
      </c>
      <c r="D360" s="92" t="e">
        <f>Calculations!BN361</f>
        <v>#DIV/0!</v>
      </c>
      <c r="E360" s="92" t="e">
        <f>Calculations!BO361</f>
        <v>#DIV/0!</v>
      </c>
      <c r="F360" s="93" t="e">
        <f t="shared" si="28"/>
        <v>#DIV/0!</v>
      </c>
      <c r="G360" s="93" t="e">
        <f t="shared" si="29"/>
        <v>#DIV/0!</v>
      </c>
      <c r="H360" s="92" t="e">
        <f t="shared" si="30"/>
        <v>#DIV/0!</v>
      </c>
      <c r="I360" s="96" t="str">
        <f>IF(OR(COUNT(Calculations!BP361:BY361)&lt;3,COUNT(Calculations!BZ361:CI361)&lt;3),"N/A",IF(ISERROR(TTEST(Calculations!BP361:BY361,Calculations!BZ361:CI361,2,2)),"N/A",TTEST(Calculations!BP361:BY361,Calculations!BZ361:CI361,2,2)))</f>
        <v>N/A</v>
      </c>
      <c r="J360" s="92" t="e">
        <f t="shared" si="31"/>
        <v>#DIV/0!</v>
      </c>
      <c r="K360" s="97"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72"/>
      <c r="B361" s="90" t="str">
        <f>'Gene Table'!E361</f>
        <v>RPS6KA1</v>
      </c>
      <c r="C361" s="91" t="s">
        <v>289</v>
      </c>
      <c r="D361" s="92" t="e">
        <f>Calculations!BN362</f>
        <v>#DIV/0!</v>
      </c>
      <c r="E361" s="92" t="e">
        <f>Calculations!BO362</f>
        <v>#DIV/0!</v>
      </c>
      <c r="F361" s="93" t="e">
        <f t="shared" si="28"/>
        <v>#DIV/0!</v>
      </c>
      <c r="G361" s="93" t="e">
        <f t="shared" si="29"/>
        <v>#DIV/0!</v>
      </c>
      <c r="H361" s="92" t="e">
        <f t="shared" si="30"/>
        <v>#DIV/0!</v>
      </c>
      <c r="I361" s="96" t="str">
        <f>IF(OR(COUNT(Calculations!BP362:BY362)&lt;3,COUNT(Calculations!BZ362:CI362)&lt;3),"N/A",IF(ISERROR(TTEST(Calculations!BP362:BY362,Calculations!BZ362:CI362,2,2)),"N/A",TTEST(Calculations!BP362:BY362,Calculations!BZ362:CI362,2,2)))</f>
        <v>N/A</v>
      </c>
      <c r="J361" s="92" t="e">
        <f t="shared" si="31"/>
        <v>#DIV/0!</v>
      </c>
      <c r="K361" s="97"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72"/>
      <c r="B362" s="90" t="str">
        <f>'Gene Table'!E362</f>
        <v>MRPL23</v>
      </c>
      <c r="C362" s="91" t="s">
        <v>293</v>
      </c>
      <c r="D362" s="92" t="e">
        <f>Calculations!BN363</f>
        <v>#DIV/0!</v>
      </c>
      <c r="E362" s="92" t="e">
        <f>Calculations!BO363</f>
        <v>#DIV/0!</v>
      </c>
      <c r="F362" s="93" t="e">
        <f t="shared" si="28"/>
        <v>#DIV/0!</v>
      </c>
      <c r="G362" s="93" t="e">
        <f t="shared" si="29"/>
        <v>#DIV/0!</v>
      </c>
      <c r="H362" s="92" t="e">
        <f t="shared" si="30"/>
        <v>#DIV/0!</v>
      </c>
      <c r="I362" s="96" t="str">
        <f>IF(OR(COUNT(Calculations!BP363:BY363)&lt;3,COUNT(Calculations!BZ363:CI363)&lt;3),"N/A",IF(ISERROR(TTEST(Calculations!BP363:BY363,Calculations!BZ363:CI363,2,2)),"N/A",TTEST(Calculations!BP363:BY363,Calculations!BZ363:CI363,2,2)))</f>
        <v>N/A</v>
      </c>
      <c r="J362" s="92" t="e">
        <f t="shared" si="31"/>
        <v>#DIV/0!</v>
      </c>
      <c r="K362" s="97"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72"/>
      <c r="B363" s="90" t="str">
        <f>'Gene Table'!E363</f>
        <v>RPA3</v>
      </c>
      <c r="C363" s="91" t="s">
        <v>297</v>
      </c>
      <c r="D363" s="92" t="e">
        <f>Calculations!BN364</f>
        <v>#DIV/0!</v>
      </c>
      <c r="E363" s="92" t="e">
        <f>Calculations!BO364</f>
        <v>#DIV/0!</v>
      </c>
      <c r="F363" s="93" t="e">
        <f t="shared" si="28"/>
        <v>#DIV/0!</v>
      </c>
      <c r="G363" s="93" t="e">
        <f t="shared" si="29"/>
        <v>#DIV/0!</v>
      </c>
      <c r="H363" s="92" t="e">
        <f t="shared" si="30"/>
        <v>#DIV/0!</v>
      </c>
      <c r="I363" s="96" t="str">
        <f>IF(OR(COUNT(Calculations!BP364:BY364)&lt;3,COUNT(Calculations!BZ364:CI364)&lt;3),"N/A",IF(ISERROR(TTEST(Calculations!BP364:BY364,Calculations!BZ364:CI364,2,2)),"N/A",TTEST(Calculations!BP364:BY364,Calculations!BZ364:CI364,2,2)))</f>
        <v>N/A</v>
      </c>
      <c r="J363" s="92" t="e">
        <f t="shared" si="31"/>
        <v>#DIV/0!</v>
      </c>
      <c r="K363" s="97"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72"/>
      <c r="B364" s="90" t="str">
        <f>'Gene Table'!E364</f>
        <v>RPA2</v>
      </c>
      <c r="C364" s="91" t="s">
        <v>301</v>
      </c>
      <c r="D364" s="92" t="e">
        <f>Calculations!BN365</f>
        <v>#DIV/0!</v>
      </c>
      <c r="E364" s="92" t="e">
        <f>Calculations!BO365</f>
        <v>#DIV/0!</v>
      </c>
      <c r="F364" s="93" t="e">
        <f t="shared" si="28"/>
        <v>#DIV/0!</v>
      </c>
      <c r="G364" s="93" t="e">
        <f t="shared" si="29"/>
        <v>#DIV/0!</v>
      </c>
      <c r="H364" s="92" t="e">
        <f t="shared" si="30"/>
        <v>#DIV/0!</v>
      </c>
      <c r="I364" s="96" t="str">
        <f>IF(OR(COUNT(Calculations!BP365:BY365)&lt;3,COUNT(Calculations!BZ365:CI365)&lt;3),"N/A",IF(ISERROR(TTEST(Calculations!BP365:BY365,Calculations!BZ365:CI365,2,2)),"N/A",TTEST(Calculations!BP365:BY365,Calculations!BZ365:CI365,2,2)))</f>
        <v>N/A</v>
      </c>
      <c r="J364" s="92" t="e">
        <f t="shared" si="31"/>
        <v>#DIV/0!</v>
      </c>
      <c r="K364" s="97"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72"/>
      <c r="B365" s="90" t="str">
        <f>'Gene Table'!E365</f>
        <v>RPA1</v>
      </c>
      <c r="C365" s="91" t="s">
        <v>305</v>
      </c>
      <c r="D365" s="92" t="e">
        <f>Calculations!BN366</f>
        <v>#DIV/0!</v>
      </c>
      <c r="E365" s="92" t="e">
        <f>Calculations!BO366</f>
        <v>#DIV/0!</v>
      </c>
      <c r="F365" s="93" t="e">
        <f t="shared" si="28"/>
        <v>#DIV/0!</v>
      </c>
      <c r="G365" s="93" t="e">
        <f t="shared" si="29"/>
        <v>#DIV/0!</v>
      </c>
      <c r="H365" s="92" t="e">
        <f t="shared" si="30"/>
        <v>#DIV/0!</v>
      </c>
      <c r="I365" s="96" t="str">
        <f>IF(OR(COUNT(Calculations!BP366:BY366)&lt;3,COUNT(Calculations!BZ366:CI366)&lt;3),"N/A",IF(ISERROR(TTEST(Calculations!BP366:BY366,Calculations!BZ366:CI366,2,2)),"N/A",TTEST(Calculations!BP366:BY366,Calculations!BZ366:CI366,2,2)))</f>
        <v>N/A</v>
      </c>
      <c r="J365" s="92" t="e">
        <f t="shared" si="31"/>
        <v>#DIV/0!</v>
      </c>
      <c r="K365" s="97"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72"/>
      <c r="B366" s="90" t="str">
        <f>'Gene Table'!E366</f>
        <v>ACTB</v>
      </c>
      <c r="C366" s="91" t="s">
        <v>309</v>
      </c>
      <c r="D366" s="92" t="e">
        <f>Calculations!BN367</f>
        <v>#DIV/0!</v>
      </c>
      <c r="E366" s="92" t="e">
        <f>Calculations!BO367</f>
        <v>#DIV/0!</v>
      </c>
      <c r="F366" s="93" t="e">
        <f t="shared" si="28"/>
        <v>#DIV/0!</v>
      </c>
      <c r="G366" s="93" t="e">
        <f t="shared" si="29"/>
        <v>#DIV/0!</v>
      </c>
      <c r="H366" s="92" t="e">
        <f t="shared" si="30"/>
        <v>#DIV/0!</v>
      </c>
      <c r="I366" s="96" t="str">
        <f>IF(OR(COUNT(Calculations!BP367:BY367)&lt;3,COUNT(Calculations!BZ367:CI367)&lt;3),"N/A",IF(ISERROR(TTEST(Calculations!BP367:BY367,Calculations!BZ367:CI367,2,2)),"N/A",TTEST(Calculations!BP367:BY367,Calculations!BZ367:CI367,2,2)))</f>
        <v>N/A</v>
      </c>
      <c r="J366" s="92" t="e">
        <f t="shared" si="31"/>
        <v>#DIV/0!</v>
      </c>
      <c r="K366" s="97"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72"/>
      <c r="B367" s="90" t="str">
        <f>'Gene Table'!E367</f>
        <v>REV3L</v>
      </c>
      <c r="C367" s="91" t="s">
        <v>313</v>
      </c>
      <c r="D367" s="92" t="e">
        <f>Calculations!BN368</f>
        <v>#DIV/0!</v>
      </c>
      <c r="E367" s="92" t="e">
        <f>Calculations!BO368</f>
        <v>#DIV/0!</v>
      </c>
      <c r="F367" s="93" t="e">
        <f t="shared" si="28"/>
        <v>#DIV/0!</v>
      </c>
      <c r="G367" s="93" t="e">
        <f t="shared" si="29"/>
        <v>#DIV/0!</v>
      </c>
      <c r="H367" s="92" t="e">
        <f t="shared" si="30"/>
        <v>#DIV/0!</v>
      </c>
      <c r="I367" s="96" t="str">
        <f>IF(OR(COUNT(Calculations!BP368:BY368)&lt;3,COUNT(Calculations!BZ368:CI368)&lt;3),"N/A",IF(ISERROR(TTEST(Calculations!BP368:BY368,Calculations!BZ368:CI368,2,2)),"N/A",TTEST(Calculations!BP368:BY368,Calculations!BZ368:CI368,2,2)))</f>
        <v>N/A</v>
      </c>
      <c r="J367" s="92" t="e">
        <f t="shared" si="31"/>
        <v>#DIV/0!</v>
      </c>
      <c r="K367" s="97"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72"/>
      <c r="B368" s="90" t="str">
        <f>'Gene Table'!E368</f>
        <v>RELA</v>
      </c>
      <c r="C368" s="91" t="s">
        <v>317</v>
      </c>
      <c r="D368" s="92" t="e">
        <f>Calculations!BN369</f>
        <v>#DIV/0!</v>
      </c>
      <c r="E368" s="92" t="e">
        <f>Calculations!BO369</f>
        <v>#DIV/0!</v>
      </c>
      <c r="F368" s="93" t="e">
        <f t="shared" si="28"/>
        <v>#DIV/0!</v>
      </c>
      <c r="G368" s="93" t="e">
        <f t="shared" si="29"/>
        <v>#DIV/0!</v>
      </c>
      <c r="H368" s="92" t="e">
        <f t="shared" si="30"/>
        <v>#DIV/0!</v>
      </c>
      <c r="I368" s="96" t="str">
        <f>IF(OR(COUNT(Calculations!BP369:BY369)&lt;3,COUNT(Calculations!BZ369:CI369)&lt;3),"N/A",IF(ISERROR(TTEST(Calculations!BP369:BY369,Calculations!BZ369:CI369,2,2)),"N/A",TTEST(Calculations!BP369:BY369,Calculations!BZ369:CI369,2,2)))</f>
        <v>N/A</v>
      </c>
      <c r="J368" s="92" t="e">
        <f t="shared" si="31"/>
        <v>#DIV/0!</v>
      </c>
      <c r="K368" s="97"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72"/>
      <c r="B369" s="90" t="str">
        <f>'Gene Table'!E369</f>
        <v>RBBP8</v>
      </c>
      <c r="C369" s="91" t="s">
        <v>321</v>
      </c>
      <c r="D369" s="92" t="e">
        <f>Calculations!BN370</f>
        <v>#DIV/0!</v>
      </c>
      <c r="E369" s="92" t="e">
        <f>Calculations!BO370</f>
        <v>#DIV/0!</v>
      </c>
      <c r="F369" s="93" t="e">
        <f t="shared" si="28"/>
        <v>#DIV/0!</v>
      </c>
      <c r="G369" s="93" t="e">
        <f t="shared" si="29"/>
        <v>#DIV/0!</v>
      </c>
      <c r="H369" s="92" t="e">
        <f t="shared" si="30"/>
        <v>#DIV/0!</v>
      </c>
      <c r="I369" s="96" t="str">
        <f>IF(OR(COUNT(Calculations!BP370:BY370)&lt;3,COUNT(Calculations!BZ370:CI370)&lt;3),"N/A",IF(ISERROR(TTEST(Calculations!BP370:BY370,Calculations!BZ370:CI370,2,2)),"N/A",TTEST(Calculations!BP370:BY370,Calculations!BZ370:CI370,2,2)))</f>
        <v>N/A</v>
      </c>
      <c r="J369" s="92" t="e">
        <f t="shared" si="31"/>
        <v>#DIV/0!</v>
      </c>
      <c r="K369" s="97"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72"/>
      <c r="B370" s="90" t="str">
        <f>'Gene Table'!E370</f>
        <v>RAD17</v>
      </c>
      <c r="C370" s="91" t="s">
        <v>325</v>
      </c>
      <c r="D370" s="92" t="e">
        <f>Calculations!BN371</f>
        <v>#DIV/0!</v>
      </c>
      <c r="E370" s="92" t="e">
        <f>Calculations!BO371</f>
        <v>#DIV/0!</v>
      </c>
      <c r="F370" s="93" t="e">
        <f t="shared" si="28"/>
        <v>#DIV/0!</v>
      </c>
      <c r="G370" s="93" t="e">
        <f t="shared" si="29"/>
        <v>#DIV/0!</v>
      </c>
      <c r="H370" s="92" t="e">
        <f t="shared" si="30"/>
        <v>#DIV/0!</v>
      </c>
      <c r="I370" s="96" t="str">
        <f>IF(OR(COUNT(Calculations!BP371:BY371)&lt;3,COUNT(Calculations!BZ371:CI371)&lt;3),"N/A",IF(ISERROR(TTEST(Calculations!BP371:BY371,Calculations!BZ371:CI371,2,2)),"N/A",TTEST(Calculations!BP371:BY371,Calculations!BZ371:CI371,2,2)))</f>
        <v>N/A</v>
      </c>
      <c r="J370" s="92" t="e">
        <f t="shared" si="31"/>
        <v>#DIV/0!</v>
      </c>
      <c r="K370" s="97"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72"/>
      <c r="B371" s="90" t="str">
        <f>'Gene Table'!E371</f>
        <v>RAD1</v>
      </c>
      <c r="C371" s="91" t="s">
        <v>329</v>
      </c>
      <c r="D371" s="92" t="e">
        <f>Calculations!BN372</f>
        <v>#DIV/0!</v>
      </c>
      <c r="E371" s="92" t="e">
        <f>Calculations!BO372</f>
        <v>#DIV/0!</v>
      </c>
      <c r="F371" s="93" t="e">
        <f t="shared" si="28"/>
        <v>#DIV/0!</v>
      </c>
      <c r="G371" s="93" t="e">
        <f t="shared" si="29"/>
        <v>#DIV/0!</v>
      </c>
      <c r="H371" s="92" t="e">
        <f t="shared" si="30"/>
        <v>#DIV/0!</v>
      </c>
      <c r="I371" s="96" t="str">
        <f>IF(OR(COUNT(Calculations!BP372:BY372)&lt;3,COUNT(Calculations!BZ372:CI372)&lt;3),"N/A",IF(ISERROR(TTEST(Calculations!BP372:BY372,Calculations!BZ372:CI372,2,2)),"N/A",TTEST(Calculations!BP372:BY372,Calculations!BZ372:CI372,2,2)))</f>
        <v>N/A</v>
      </c>
      <c r="J371" s="92" t="e">
        <f t="shared" si="31"/>
        <v>#DIV/0!</v>
      </c>
      <c r="K371" s="97"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72"/>
      <c r="B372" s="90" t="str">
        <f>'Gene Table'!E372</f>
        <v>PTPRN2</v>
      </c>
      <c r="C372" s="91" t="s">
        <v>333</v>
      </c>
      <c r="D372" s="92" t="e">
        <f>Calculations!BN373</f>
        <v>#DIV/0!</v>
      </c>
      <c r="E372" s="92" t="e">
        <f>Calculations!BO373</f>
        <v>#DIV/0!</v>
      </c>
      <c r="F372" s="93" t="e">
        <f t="shared" si="28"/>
        <v>#DIV/0!</v>
      </c>
      <c r="G372" s="93" t="e">
        <f t="shared" si="29"/>
        <v>#DIV/0!</v>
      </c>
      <c r="H372" s="92" t="e">
        <f t="shared" si="30"/>
        <v>#DIV/0!</v>
      </c>
      <c r="I372" s="96" t="str">
        <f>IF(OR(COUNT(Calculations!BP373:BY373)&lt;3,COUNT(Calculations!BZ373:CI373)&lt;3),"N/A",IF(ISERROR(TTEST(Calculations!BP373:BY373,Calculations!BZ373:CI373,2,2)),"N/A",TTEST(Calculations!BP373:BY373,Calculations!BZ373:CI373,2,2)))</f>
        <v>N/A</v>
      </c>
      <c r="J372" s="92" t="e">
        <f t="shared" si="31"/>
        <v>#DIV/0!</v>
      </c>
      <c r="K372" s="97"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72"/>
      <c r="B373" s="90" t="str">
        <f>'Gene Table'!E373</f>
        <v>LSM2</v>
      </c>
      <c r="C373" s="91" t="s">
        <v>337</v>
      </c>
      <c r="D373" s="92" t="e">
        <f>Calculations!BN374</f>
        <v>#DIV/0!</v>
      </c>
      <c r="E373" s="92" t="e">
        <f>Calculations!BO374</f>
        <v>#DIV/0!</v>
      </c>
      <c r="F373" s="93" t="e">
        <f t="shared" si="28"/>
        <v>#DIV/0!</v>
      </c>
      <c r="G373" s="93" t="e">
        <f t="shared" si="29"/>
        <v>#DIV/0!</v>
      </c>
      <c r="H373" s="92" t="e">
        <f t="shared" si="30"/>
        <v>#DIV/0!</v>
      </c>
      <c r="I373" s="96" t="str">
        <f>IF(OR(COUNT(Calculations!BP374:BY374)&lt;3,COUNT(Calculations!BZ374:CI374)&lt;3),"N/A",IF(ISERROR(TTEST(Calculations!BP374:BY374,Calculations!BZ374:CI374,2,2)),"N/A",TTEST(Calculations!BP374:BY374,Calculations!BZ374:CI374,2,2)))</f>
        <v>N/A</v>
      </c>
      <c r="J373" s="92" t="e">
        <f t="shared" si="31"/>
        <v>#DIV/0!</v>
      </c>
      <c r="K373" s="97"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72"/>
      <c r="B374" s="90" t="str">
        <f>'Gene Table'!E374</f>
        <v>CALCOCO1</v>
      </c>
      <c r="C374" s="91" t="s">
        <v>341</v>
      </c>
      <c r="D374" s="92" t="e">
        <f>Calculations!BN375</f>
        <v>#DIV/0!</v>
      </c>
      <c r="E374" s="92" t="e">
        <f>Calculations!BO375</f>
        <v>#DIV/0!</v>
      </c>
      <c r="F374" s="93" t="e">
        <f t="shared" si="28"/>
        <v>#DIV/0!</v>
      </c>
      <c r="G374" s="93" t="e">
        <f t="shared" si="29"/>
        <v>#DIV/0!</v>
      </c>
      <c r="H374" s="92" t="e">
        <f t="shared" si="30"/>
        <v>#DIV/0!</v>
      </c>
      <c r="I374" s="96" t="str">
        <f>IF(OR(COUNT(Calculations!BP375:BY375)&lt;3,COUNT(Calculations!BZ375:CI375)&lt;3),"N/A",IF(ISERROR(TTEST(Calculations!BP375:BY375,Calculations!BZ375:CI375,2,2)),"N/A",TTEST(Calculations!BP375:BY375,Calculations!BZ375:CI375,2,2)))</f>
        <v>N/A</v>
      </c>
      <c r="J374" s="92" t="e">
        <f t="shared" si="31"/>
        <v>#DIV/0!</v>
      </c>
      <c r="K374" s="97"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72"/>
      <c r="B375" s="90" t="str">
        <f>'Gene Table'!E375</f>
        <v>HGDC</v>
      </c>
      <c r="C375" s="91" t="s">
        <v>345</v>
      </c>
      <c r="D375" s="92" t="e">
        <f>Calculations!BN376</f>
        <v>#DIV/0!</v>
      </c>
      <c r="E375" s="92" t="e">
        <f>Calculations!BO376</f>
        <v>#DIV/0!</v>
      </c>
      <c r="F375" s="93" t="e">
        <f t="shared" si="28"/>
        <v>#DIV/0!</v>
      </c>
      <c r="G375" s="93" t="e">
        <f t="shared" si="29"/>
        <v>#DIV/0!</v>
      </c>
      <c r="H375" s="92" t="e">
        <f t="shared" si="30"/>
        <v>#DIV/0!</v>
      </c>
      <c r="I375" s="96" t="str">
        <f>IF(OR(COUNT(Calculations!BP376:BY376)&lt;3,COUNT(Calculations!BZ376:CI376)&lt;3),"N/A",IF(ISERROR(TTEST(Calculations!BP376:BY376,Calculations!BZ376:CI376,2,2)),"N/A",TTEST(Calculations!BP376:BY376,Calculations!BZ376:CI376,2,2)))</f>
        <v>N/A</v>
      </c>
      <c r="J375" s="92" t="e">
        <f t="shared" si="31"/>
        <v>#DIV/0!</v>
      </c>
      <c r="K375" s="97"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72"/>
      <c r="B376" s="90" t="str">
        <f>'Gene Table'!E376</f>
        <v>HGDC</v>
      </c>
      <c r="C376" s="91" t="s">
        <v>347</v>
      </c>
      <c r="D376" s="92" t="e">
        <f>Calculations!BN377</f>
        <v>#DIV/0!</v>
      </c>
      <c r="E376" s="92" t="e">
        <f>Calculations!BO377</f>
        <v>#DIV/0!</v>
      </c>
      <c r="F376" s="93" t="e">
        <f t="shared" si="28"/>
        <v>#DIV/0!</v>
      </c>
      <c r="G376" s="93" t="e">
        <f t="shared" si="29"/>
        <v>#DIV/0!</v>
      </c>
      <c r="H376" s="92" t="e">
        <f t="shared" si="30"/>
        <v>#DIV/0!</v>
      </c>
      <c r="I376" s="96" t="str">
        <f>IF(OR(COUNT(Calculations!BP377:BY377)&lt;3,COUNT(Calculations!BZ377:CI377)&lt;3),"N/A",IF(ISERROR(TTEST(Calculations!BP377:BY377,Calculations!BZ377:CI377,2,2)),"N/A",TTEST(Calculations!BP377:BY377,Calculations!BZ377:CI377,2,2)))</f>
        <v>N/A</v>
      </c>
      <c r="J376" s="92" t="e">
        <f t="shared" si="31"/>
        <v>#DIV/0!</v>
      </c>
      <c r="K376" s="97"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72"/>
      <c r="B377" s="90" t="str">
        <f>'Gene Table'!E377</f>
        <v>GAPDH</v>
      </c>
      <c r="C377" s="91" t="s">
        <v>348</v>
      </c>
      <c r="D377" s="92" t="e">
        <f>Calculations!BN378</f>
        <v>#DIV/0!</v>
      </c>
      <c r="E377" s="92" t="e">
        <f>Calculations!BO378</f>
        <v>#DIV/0!</v>
      </c>
      <c r="F377" s="93" t="e">
        <f t="shared" si="28"/>
        <v>#DIV/0!</v>
      </c>
      <c r="G377" s="93" t="e">
        <f t="shared" si="29"/>
        <v>#DIV/0!</v>
      </c>
      <c r="H377" s="92" t="e">
        <f t="shared" si="30"/>
        <v>#DIV/0!</v>
      </c>
      <c r="I377" s="96" t="str">
        <f>IF(OR(COUNT(Calculations!BP378:BY378)&lt;3,COUNT(Calculations!BZ378:CI378)&lt;3),"N/A",IF(ISERROR(TTEST(Calculations!BP378:BY378,Calculations!BZ378:CI378,2,2)),"N/A",TTEST(Calculations!BP378:BY378,Calculations!BZ378:CI378,2,2)))</f>
        <v>N/A</v>
      </c>
      <c r="J377" s="92" t="e">
        <f t="shared" si="31"/>
        <v>#DIV/0!</v>
      </c>
      <c r="K377" s="97"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72"/>
      <c r="B378" s="90" t="str">
        <f>'Gene Table'!E378</f>
        <v>ACTB</v>
      </c>
      <c r="C378" s="91" t="s">
        <v>352</v>
      </c>
      <c r="D378" s="92" t="e">
        <f>Calculations!BN379</f>
        <v>#DIV/0!</v>
      </c>
      <c r="E378" s="92" t="e">
        <f>Calculations!BO379</f>
        <v>#DIV/0!</v>
      </c>
      <c r="F378" s="93" t="e">
        <f t="shared" si="28"/>
        <v>#DIV/0!</v>
      </c>
      <c r="G378" s="93" t="e">
        <f t="shared" si="29"/>
        <v>#DIV/0!</v>
      </c>
      <c r="H378" s="92" t="e">
        <f t="shared" si="30"/>
        <v>#DIV/0!</v>
      </c>
      <c r="I378" s="96" t="str">
        <f>IF(OR(COUNT(Calculations!BP379:BY379)&lt;3,COUNT(Calculations!BZ379:CI379)&lt;3),"N/A",IF(ISERROR(TTEST(Calculations!BP379:BY379,Calculations!BZ379:CI379,2,2)),"N/A",TTEST(Calculations!BP379:BY379,Calculations!BZ379:CI379,2,2)))</f>
        <v>N/A</v>
      </c>
      <c r="J378" s="92" t="e">
        <f t="shared" si="31"/>
        <v>#DIV/0!</v>
      </c>
      <c r="K378" s="97"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72"/>
      <c r="B379" s="90" t="str">
        <f>'Gene Table'!E379</f>
        <v>B2M</v>
      </c>
      <c r="C379" s="91" t="s">
        <v>356</v>
      </c>
      <c r="D379" s="92" t="e">
        <f>Calculations!BN380</f>
        <v>#DIV/0!</v>
      </c>
      <c r="E379" s="92" t="e">
        <f>Calculations!BO380</f>
        <v>#DIV/0!</v>
      </c>
      <c r="F379" s="93" t="e">
        <f t="shared" si="28"/>
        <v>#DIV/0!</v>
      </c>
      <c r="G379" s="93" t="e">
        <f t="shared" si="29"/>
        <v>#DIV/0!</v>
      </c>
      <c r="H379" s="92" t="e">
        <f t="shared" si="30"/>
        <v>#DIV/0!</v>
      </c>
      <c r="I379" s="96" t="str">
        <f>IF(OR(COUNT(Calculations!BP380:BY380)&lt;3,COUNT(Calculations!BZ380:CI380)&lt;3),"N/A",IF(ISERROR(TTEST(Calculations!BP380:BY380,Calculations!BZ380:CI380,2,2)),"N/A",TTEST(Calculations!BP380:BY380,Calculations!BZ380:CI380,2,2)))</f>
        <v>N/A</v>
      </c>
      <c r="J379" s="92" t="e">
        <f t="shared" si="31"/>
        <v>#DIV/0!</v>
      </c>
      <c r="K379" s="97"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72"/>
      <c r="B380" s="90" t="str">
        <f>'Gene Table'!E380</f>
        <v>RPL13A</v>
      </c>
      <c r="C380" s="91" t="s">
        <v>360</v>
      </c>
      <c r="D380" s="92" t="e">
        <f>Calculations!BN381</f>
        <v>#DIV/0!</v>
      </c>
      <c r="E380" s="92" t="e">
        <f>Calculations!BO381</f>
        <v>#DIV/0!</v>
      </c>
      <c r="F380" s="93" t="e">
        <f t="shared" si="28"/>
        <v>#DIV/0!</v>
      </c>
      <c r="G380" s="93" t="e">
        <f t="shared" si="29"/>
        <v>#DIV/0!</v>
      </c>
      <c r="H380" s="92" t="e">
        <f t="shared" si="30"/>
        <v>#DIV/0!</v>
      </c>
      <c r="I380" s="96" t="str">
        <f>IF(OR(COUNT(Calculations!BP381:BY381)&lt;3,COUNT(Calculations!BZ381:CI381)&lt;3),"N/A",IF(ISERROR(TTEST(Calculations!BP381:BY381,Calculations!BZ381:CI381,2,2)),"N/A",TTEST(Calculations!BP381:BY381,Calculations!BZ381:CI381,2,2)))</f>
        <v>N/A</v>
      </c>
      <c r="J380" s="92" t="e">
        <f t="shared" si="31"/>
        <v>#DIV/0!</v>
      </c>
      <c r="K380" s="97"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72"/>
      <c r="B381" s="90" t="str">
        <f>'Gene Table'!E381</f>
        <v>HPRT1</v>
      </c>
      <c r="C381" s="91" t="s">
        <v>364</v>
      </c>
      <c r="D381" s="92" t="e">
        <f>Calculations!BN382</f>
        <v>#DIV/0!</v>
      </c>
      <c r="E381" s="92" t="e">
        <f>Calculations!BO382</f>
        <v>#DIV/0!</v>
      </c>
      <c r="F381" s="93" t="e">
        <f t="shared" si="28"/>
        <v>#DIV/0!</v>
      </c>
      <c r="G381" s="93" t="e">
        <f t="shared" si="29"/>
        <v>#DIV/0!</v>
      </c>
      <c r="H381" s="92" t="e">
        <f t="shared" si="30"/>
        <v>#DIV/0!</v>
      </c>
      <c r="I381" s="96" t="str">
        <f>IF(OR(COUNT(Calculations!BP382:BY382)&lt;3,COUNT(Calculations!BZ382:CI382)&lt;3),"N/A",IF(ISERROR(TTEST(Calculations!BP382:BY382,Calculations!BZ382:CI382,2,2)),"N/A",TTEST(Calculations!BP382:BY382,Calculations!BZ382:CI382,2,2)))</f>
        <v>N/A</v>
      </c>
      <c r="J381" s="92" t="e">
        <f t="shared" si="31"/>
        <v>#DIV/0!</v>
      </c>
      <c r="K381" s="97"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72"/>
      <c r="B382" s="90" t="str">
        <f>'Gene Table'!E382</f>
        <v>RN18S1</v>
      </c>
      <c r="C382" s="91" t="s">
        <v>368</v>
      </c>
      <c r="D382" s="92" t="e">
        <f>Calculations!BN383</f>
        <v>#DIV/0!</v>
      </c>
      <c r="E382" s="92" t="e">
        <f>Calculations!BO383</f>
        <v>#DIV/0!</v>
      </c>
      <c r="F382" s="93" t="e">
        <f t="shared" si="28"/>
        <v>#DIV/0!</v>
      </c>
      <c r="G382" s="93" t="e">
        <f t="shared" si="29"/>
        <v>#DIV/0!</v>
      </c>
      <c r="H382" s="92" t="e">
        <f t="shared" si="30"/>
        <v>#DIV/0!</v>
      </c>
      <c r="I382" s="96" t="str">
        <f>IF(OR(COUNT(Calculations!BP383:BY383)&lt;3,COUNT(Calculations!BZ383:CI383)&lt;3),"N/A",IF(ISERROR(TTEST(Calculations!BP383:BY383,Calculations!BZ383:CI383,2,2)),"N/A",TTEST(Calculations!BP383:BY383,Calculations!BZ383:CI383,2,2)))</f>
        <v>N/A</v>
      </c>
      <c r="J382" s="92" t="e">
        <f t="shared" si="31"/>
        <v>#DIV/0!</v>
      </c>
      <c r="K382" s="97"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5" customHeight="1">
      <c r="A383" s="72"/>
      <c r="B383" s="90" t="str">
        <f>'Gene Table'!E383</f>
        <v>RT</v>
      </c>
      <c r="C383" s="91" t="s">
        <v>372</v>
      </c>
      <c r="D383" s="92" t="e">
        <f>Calculations!BN384</f>
        <v>#DIV/0!</v>
      </c>
      <c r="E383" s="92" t="e">
        <f>Calculations!BO384</f>
        <v>#DIV/0!</v>
      </c>
      <c r="F383" s="93" t="e">
        <f t="shared" si="28"/>
        <v>#DIV/0!</v>
      </c>
      <c r="G383" s="93" t="e">
        <f t="shared" si="29"/>
        <v>#DIV/0!</v>
      </c>
      <c r="H383" s="92" t="e">
        <f t="shared" si="30"/>
        <v>#DIV/0!</v>
      </c>
      <c r="I383" s="96" t="str">
        <f>IF(OR(COUNT(Calculations!BP384:BY384)&lt;3,COUNT(Calculations!BZ384:CI384)&lt;3),"N/A",IF(ISERROR(TTEST(Calculations!BP384:BY384,Calculations!BZ384:CI384,2,2)),"N/A",TTEST(Calculations!BP384:BY384,Calculations!BZ384:CI384,2,2)))</f>
        <v>N/A</v>
      </c>
      <c r="J383" s="92" t="e">
        <f t="shared" si="31"/>
        <v>#DIV/0!</v>
      </c>
      <c r="K383" s="97"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5" customHeight="1">
      <c r="A384" s="72"/>
      <c r="B384" s="90" t="str">
        <f>'Gene Table'!E384</f>
        <v>RT</v>
      </c>
      <c r="C384" s="91" t="s">
        <v>374</v>
      </c>
      <c r="D384" s="92" t="e">
        <f>Calculations!BN385</f>
        <v>#DIV/0!</v>
      </c>
      <c r="E384" s="92" t="e">
        <f>Calculations!BO385</f>
        <v>#DIV/0!</v>
      </c>
      <c r="F384" s="93" t="e">
        <f t="shared" si="28"/>
        <v>#DIV/0!</v>
      </c>
      <c r="G384" s="93" t="e">
        <f t="shared" si="29"/>
        <v>#DIV/0!</v>
      </c>
      <c r="H384" s="92" t="e">
        <f t="shared" si="30"/>
        <v>#DIV/0!</v>
      </c>
      <c r="I384" s="96" t="str">
        <f>IF(OR(COUNT(Calculations!BP385:BY385)&lt;3,COUNT(Calculations!BZ385:CI385)&lt;3),"N/A",IF(ISERROR(TTEST(Calculations!BP385:BY385,Calculations!BZ385:CI385,2,2)),"N/A",TTEST(Calculations!BP385:BY385,Calculations!BZ385:CI385,2,2)))</f>
        <v>N/A</v>
      </c>
      <c r="J384" s="92" t="e">
        <f t="shared" si="31"/>
        <v>#DIV/0!</v>
      </c>
      <c r="K384" s="97"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5" customHeight="1">
      <c r="A385" s="72"/>
      <c r="B385" s="90" t="str">
        <f>'Gene Table'!E385</f>
        <v>PCR</v>
      </c>
      <c r="C385" s="91" t="s">
        <v>375</v>
      </c>
      <c r="D385" s="92" t="e">
        <f>Calculations!BN386</f>
        <v>#DIV/0!</v>
      </c>
      <c r="E385" s="92" t="e">
        <f>Calculations!BO386</f>
        <v>#DIV/0!</v>
      </c>
      <c r="F385" s="93" t="e">
        <f t="shared" si="28"/>
        <v>#DIV/0!</v>
      </c>
      <c r="G385" s="93" t="e">
        <f t="shared" si="29"/>
        <v>#DIV/0!</v>
      </c>
      <c r="H385" s="92" t="e">
        <f t="shared" si="30"/>
        <v>#DIV/0!</v>
      </c>
      <c r="I385" s="96" t="str">
        <f>IF(OR(COUNT(Calculations!BP386:BY386)&lt;3,COUNT(Calculations!BZ386:CI386)&lt;3),"N/A",IF(ISERROR(TTEST(Calculations!BP386:BY386,Calculations!BZ386:CI386,2,2)),"N/A",TTEST(Calculations!BP386:BY386,Calculations!BZ386:CI386,2,2)))</f>
        <v>N/A</v>
      </c>
      <c r="J385" s="92" t="e">
        <f t="shared" si="31"/>
        <v>#DIV/0!</v>
      </c>
      <c r="K385" s="97"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5" customHeight="1">
      <c r="A386" s="72"/>
      <c r="B386" s="90" t="str">
        <f>'Gene Table'!E386</f>
        <v>PCR</v>
      </c>
      <c r="C386" s="91" t="s">
        <v>377</v>
      </c>
      <c r="D386" s="92" t="e">
        <f>Calculations!BN387</f>
        <v>#DIV/0!</v>
      </c>
      <c r="E386" s="92" t="e">
        <f>Calculations!BO387</f>
        <v>#DIV/0!</v>
      </c>
      <c r="F386" s="93" t="e">
        <f t="shared" si="28"/>
        <v>#DIV/0!</v>
      </c>
      <c r="G386" s="93" t="e">
        <f t="shared" si="29"/>
        <v>#DIV/0!</v>
      </c>
      <c r="H386" s="92" t="e">
        <f t="shared" si="30"/>
        <v>#DIV/0!</v>
      </c>
      <c r="I386" s="96" t="str">
        <f>IF(OR(COUNT(Calculations!BP387:BY387)&lt;3,COUNT(Calculations!BZ387:CI387)&lt;3),"N/A",IF(ISERROR(TTEST(Calculations!BP387:BY387,Calculations!BZ387:CI387,2,2)),"N/A",TTEST(Calculations!BP387:BY387,Calculations!BZ387:CI387,2,2)))</f>
        <v>N/A</v>
      </c>
      <c r="J386" s="92" t="e">
        <f t="shared" si="31"/>
        <v>#DIV/0!</v>
      </c>
      <c r="K386" s="97"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row r="387" spans="1:11" ht="12.75">
      <c r="A387" s="69" t="s">
        <v>1134</v>
      </c>
      <c r="B387" s="90" t="str">
        <f>'Gene Table'!E387</f>
        <v>MYH7B</v>
      </c>
      <c r="C387" s="91" t="s">
        <v>9</v>
      </c>
      <c r="D387" s="92" t="e">
        <f>Calculations!BN388</f>
        <v>#DIV/0!</v>
      </c>
      <c r="E387" s="92" t="e">
        <f>Calculations!BO388</f>
        <v>#DIV/0!</v>
      </c>
      <c r="F387" s="93" t="e">
        <f aca="true" t="shared" si="32" ref="F387:F450">2^-D387</f>
        <v>#DIV/0!</v>
      </c>
      <c r="G387" s="93" t="e">
        <f aca="true" t="shared" si="33" ref="G387:G450">2^-E387</f>
        <v>#DIV/0!</v>
      </c>
      <c r="H387" s="92" t="e">
        <f t="shared" si="30"/>
        <v>#DIV/0!</v>
      </c>
      <c r="I387" s="96" t="str">
        <f>IF(OR(COUNT(Calculations!BP388:BY388)&lt;3,COUNT(Calculations!BZ388:CI388)&lt;3),"N/A",IF(ISERROR(TTEST(Calculations!BP388:BY388,Calculations!BZ388:CI388,2,2)),"N/A",TTEST(Calculations!BP388:BY388,Calculations!BZ388:CI388,2,2)))</f>
        <v>N/A</v>
      </c>
      <c r="J387" s="92" t="e">
        <f t="shared" si="31"/>
        <v>#DIV/0!</v>
      </c>
      <c r="K387" s="97" t="e">
        <f>IF(AND('Test Sample Data'!N387&gt;=35,'Control Sample Data'!N387&gt;=35),"Type 3",IF(AND('Test Sample Data'!N387&gt;=30,'Control Sample Data'!N387&gt;=30,OR(I387&gt;=0.05,I387="N/A")),"Type 2",IF(OR(AND('Test Sample Data'!N387&gt;=30,'Control Sample Data'!N387&lt;=30),AND('Test Sample Data'!N387&lt;=30,'Control Sample Data'!N387&gt;=30)),"Type 1","OKAY")))</f>
        <v>#DIV/0!</v>
      </c>
    </row>
    <row r="388" spans="1:11" ht="12.75">
      <c r="A388" s="72"/>
      <c r="B388" s="90" t="str">
        <f>'Gene Table'!E388</f>
        <v>MTUS1</v>
      </c>
      <c r="C388" s="91" t="s">
        <v>13</v>
      </c>
      <c r="D388" s="92" t="e">
        <f>Calculations!BN389</f>
        <v>#DIV/0!</v>
      </c>
      <c r="E388" s="92" t="e">
        <f>Calculations!BO389</f>
        <v>#DIV/0!</v>
      </c>
      <c r="F388" s="93" t="e">
        <f t="shared" si="32"/>
        <v>#DIV/0!</v>
      </c>
      <c r="G388" s="93" t="e">
        <f t="shared" si="33"/>
        <v>#DIV/0!</v>
      </c>
      <c r="H388" s="92" t="e">
        <f t="shared" si="30"/>
        <v>#DIV/0!</v>
      </c>
      <c r="I388" s="96" t="str">
        <f>IF(OR(COUNT(Calculations!BP389:BY389)&lt;3,COUNT(Calculations!BZ389:CI389)&lt;3),"N/A",IF(ISERROR(TTEST(Calculations!BP389:BY389,Calculations!BZ389:CI389,2,2)),"N/A",TTEST(Calculations!BP389:BY389,Calculations!BZ389:CI389,2,2)))</f>
        <v>N/A</v>
      </c>
      <c r="J388" s="92" t="e">
        <f t="shared" si="31"/>
        <v>#DIV/0!</v>
      </c>
      <c r="K388" s="97" t="e">
        <f>IF(AND('Test Sample Data'!N388&gt;=35,'Control Sample Data'!N388&gt;=35),"Type 3",IF(AND('Test Sample Data'!N388&gt;=30,'Control Sample Data'!N388&gt;=30,OR(I388&gt;=0.05,I388="N/A")),"Type 2",IF(OR(AND('Test Sample Data'!N388&gt;=30,'Control Sample Data'!N388&lt;=30),AND('Test Sample Data'!N388&lt;=30,'Control Sample Data'!N388&gt;=30)),"Type 1","OKAY")))</f>
        <v>#DIV/0!</v>
      </c>
    </row>
    <row r="389" spans="1:11" ht="12.75">
      <c r="A389" s="72"/>
      <c r="B389" s="90" t="str">
        <f>'Gene Table'!E389</f>
        <v>MTA3</v>
      </c>
      <c r="C389" s="91" t="s">
        <v>17</v>
      </c>
      <c r="D389" s="92" t="e">
        <f>Calculations!BN390</f>
        <v>#DIV/0!</v>
      </c>
      <c r="E389" s="92" t="e">
        <f>Calculations!BO390</f>
        <v>#DIV/0!</v>
      </c>
      <c r="F389" s="93" t="e">
        <f t="shared" si="32"/>
        <v>#DIV/0!</v>
      </c>
      <c r="G389" s="93" t="e">
        <f t="shared" si="33"/>
        <v>#DIV/0!</v>
      </c>
      <c r="H389" s="92" t="e">
        <f t="shared" si="30"/>
        <v>#DIV/0!</v>
      </c>
      <c r="I389" s="96" t="str">
        <f>IF(OR(COUNT(Calculations!BP390:BY390)&lt;3,COUNT(Calculations!BZ390:CI390)&lt;3),"N/A",IF(ISERROR(TTEST(Calculations!BP390:BY390,Calculations!BZ390:CI390,2,2)),"N/A",TTEST(Calculations!BP390:BY390,Calculations!BZ390:CI390,2,2)))</f>
        <v>N/A</v>
      </c>
      <c r="J389" s="92" t="e">
        <f t="shared" si="31"/>
        <v>#DIV/0!</v>
      </c>
      <c r="K389" s="97" t="e">
        <f>IF(AND('Test Sample Data'!N389&gt;=35,'Control Sample Data'!N389&gt;=35),"Type 3",IF(AND('Test Sample Data'!N389&gt;=30,'Control Sample Data'!N389&gt;=30,OR(I389&gt;=0.05,I389="N/A")),"Type 2",IF(OR(AND('Test Sample Data'!N389&gt;=30,'Control Sample Data'!N389&lt;=30),AND('Test Sample Data'!N389&lt;=30,'Control Sample Data'!N389&gt;=30)),"Type 1","OKAY")))</f>
        <v>#DIV/0!</v>
      </c>
    </row>
    <row r="390" spans="1:11" ht="12.75">
      <c r="A390" s="72"/>
      <c r="B390" s="90" t="str">
        <f>'Gene Table'!E390</f>
        <v>PTHLH</v>
      </c>
      <c r="C390" s="91" t="s">
        <v>21</v>
      </c>
      <c r="D390" s="92" t="e">
        <f>Calculations!BN391</f>
        <v>#DIV/0!</v>
      </c>
      <c r="E390" s="92" t="e">
        <f>Calculations!BO391</f>
        <v>#DIV/0!</v>
      </c>
      <c r="F390" s="93" t="e">
        <f t="shared" si="32"/>
        <v>#DIV/0!</v>
      </c>
      <c r="G390" s="93" t="e">
        <f t="shared" si="33"/>
        <v>#DIV/0!</v>
      </c>
      <c r="H390" s="92" t="e">
        <f t="shared" si="30"/>
        <v>#DIV/0!</v>
      </c>
      <c r="I390" s="96" t="str">
        <f>IF(OR(COUNT(Calculations!BP391:BY391)&lt;3,COUNT(Calculations!BZ391:CI391)&lt;3),"N/A",IF(ISERROR(TTEST(Calculations!BP391:BY391,Calculations!BZ391:CI391,2,2)),"N/A",TTEST(Calculations!BP391:BY391,Calculations!BZ391:CI391,2,2)))</f>
        <v>N/A</v>
      </c>
      <c r="J390" s="92" t="e">
        <f t="shared" si="31"/>
        <v>#DIV/0!</v>
      </c>
      <c r="K390" s="97" t="e">
        <f>IF(AND('Test Sample Data'!N390&gt;=35,'Control Sample Data'!N390&gt;=35),"Type 3",IF(AND('Test Sample Data'!N390&gt;=30,'Control Sample Data'!N390&gt;=30,OR(I390&gt;=0.05,I390="N/A")),"Type 2",IF(OR(AND('Test Sample Data'!N390&gt;=30,'Control Sample Data'!N390&lt;=30),AND('Test Sample Data'!N390&lt;=30,'Control Sample Data'!N390&gt;=30)),"Type 1","OKAY")))</f>
        <v>#DIV/0!</v>
      </c>
    </row>
    <row r="391" spans="1:11" ht="12.75">
      <c r="A391" s="72"/>
      <c r="B391" s="90" t="str">
        <f>'Gene Table'!E391</f>
        <v>PTCH1</v>
      </c>
      <c r="C391" s="91" t="s">
        <v>25</v>
      </c>
      <c r="D391" s="92" t="e">
        <f>Calculations!BN392</f>
        <v>#DIV/0!</v>
      </c>
      <c r="E391" s="92" t="e">
        <f>Calculations!BO392</f>
        <v>#DIV/0!</v>
      </c>
      <c r="F391" s="93" t="e">
        <f t="shared" si="32"/>
        <v>#DIV/0!</v>
      </c>
      <c r="G391" s="93" t="e">
        <f t="shared" si="33"/>
        <v>#DIV/0!</v>
      </c>
      <c r="H391" s="92" t="e">
        <f t="shared" si="30"/>
        <v>#DIV/0!</v>
      </c>
      <c r="I391" s="96" t="str">
        <f>IF(OR(COUNT(Calculations!BP392:BY392)&lt;3,COUNT(Calculations!BZ392:CI392)&lt;3),"N/A",IF(ISERROR(TTEST(Calculations!BP392:BY392,Calculations!BZ392:CI392,2,2)),"N/A",TTEST(Calculations!BP392:BY392,Calculations!BZ392:CI392,2,2)))</f>
        <v>N/A</v>
      </c>
      <c r="J391" s="92" t="e">
        <f t="shared" si="31"/>
        <v>#DIV/0!</v>
      </c>
      <c r="K391" s="97" t="e">
        <f>IF(AND('Test Sample Data'!N391&gt;=35,'Control Sample Data'!N391&gt;=35),"Type 3",IF(AND('Test Sample Data'!N391&gt;=30,'Control Sample Data'!N391&gt;=30,OR(I391&gt;=0.05,I391="N/A")),"Type 2",IF(OR(AND('Test Sample Data'!N391&gt;=30,'Control Sample Data'!N391&lt;=30),AND('Test Sample Data'!N391&lt;=30,'Control Sample Data'!N391&gt;=30)),"Type 1","OKAY")))</f>
        <v>#DIV/0!</v>
      </c>
    </row>
    <row r="392" spans="1:11" ht="12.75">
      <c r="A392" s="72"/>
      <c r="B392" s="90" t="str">
        <f>'Gene Table'!E392</f>
        <v>BCCIP</v>
      </c>
      <c r="C392" s="91" t="s">
        <v>29</v>
      </c>
      <c r="D392" s="92" t="e">
        <f>Calculations!BN393</f>
        <v>#DIV/0!</v>
      </c>
      <c r="E392" s="92" t="e">
        <f>Calculations!BO393</f>
        <v>#DIV/0!</v>
      </c>
      <c r="F392" s="93" t="e">
        <f t="shared" si="32"/>
        <v>#DIV/0!</v>
      </c>
      <c r="G392" s="93" t="e">
        <f t="shared" si="33"/>
        <v>#DIV/0!</v>
      </c>
      <c r="H392" s="92" t="e">
        <f t="shared" si="30"/>
        <v>#DIV/0!</v>
      </c>
      <c r="I392" s="96" t="str">
        <f>IF(OR(COUNT(Calculations!BP393:BY393)&lt;3,COUNT(Calculations!BZ393:CI393)&lt;3),"N/A",IF(ISERROR(TTEST(Calculations!BP393:BY393,Calculations!BZ393:CI393,2,2)),"N/A",TTEST(Calculations!BP393:BY393,Calculations!BZ393:CI393,2,2)))</f>
        <v>N/A</v>
      </c>
      <c r="J392" s="92" t="e">
        <f t="shared" si="31"/>
        <v>#DIV/0!</v>
      </c>
      <c r="K392" s="97" t="e">
        <f>IF(AND('Test Sample Data'!N392&gt;=35,'Control Sample Data'!N392&gt;=35),"Type 3",IF(AND('Test Sample Data'!N392&gt;=30,'Control Sample Data'!N392&gt;=30,OR(I392&gt;=0.05,I392="N/A")),"Type 2",IF(OR(AND('Test Sample Data'!N392&gt;=30,'Control Sample Data'!N392&lt;=30),AND('Test Sample Data'!N392&lt;=30,'Control Sample Data'!N392&gt;=30)),"Type 1","OKAY")))</f>
        <v>#DIV/0!</v>
      </c>
    </row>
    <row r="393" spans="1:11" ht="12.75">
      <c r="A393" s="72"/>
      <c r="B393" s="90" t="str">
        <f>'Gene Table'!E393</f>
        <v>TEX14</v>
      </c>
      <c r="C393" s="91" t="s">
        <v>33</v>
      </c>
      <c r="D393" s="92" t="e">
        <f>Calculations!BN394</f>
        <v>#DIV/0!</v>
      </c>
      <c r="E393" s="92" t="e">
        <f>Calculations!BO394</f>
        <v>#DIV/0!</v>
      </c>
      <c r="F393" s="93" t="e">
        <f t="shared" si="32"/>
        <v>#DIV/0!</v>
      </c>
      <c r="G393" s="93" t="e">
        <f t="shared" si="33"/>
        <v>#DIV/0!</v>
      </c>
      <c r="H393" s="92" t="e">
        <f t="shared" si="30"/>
        <v>#DIV/0!</v>
      </c>
      <c r="I393" s="96" t="str">
        <f>IF(OR(COUNT(Calculations!BP394:BY394)&lt;3,COUNT(Calculations!BZ394:CI394)&lt;3),"N/A",IF(ISERROR(TTEST(Calculations!BP394:BY394,Calculations!BZ394:CI394,2,2)),"N/A",TTEST(Calculations!BP394:BY394,Calculations!BZ394:CI394,2,2)))</f>
        <v>N/A</v>
      </c>
      <c r="J393" s="92" t="e">
        <f t="shared" si="31"/>
        <v>#DIV/0!</v>
      </c>
      <c r="K393" s="97" t="e">
        <f>IF(AND('Test Sample Data'!N393&gt;=35,'Control Sample Data'!N393&gt;=35),"Type 3",IF(AND('Test Sample Data'!N393&gt;=30,'Control Sample Data'!N393&gt;=30,OR(I393&gt;=0.05,I393="N/A")),"Type 2",IF(OR(AND('Test Sample Data'!N393&gt;=30,'Control Sample Data'!N393&lt;=30),AND('Test Sample Data'!N393&lt;=30,'Control Sample Data'!N393&gt;=30)),"Type 1","OKAY")))</f>
        <v>#DIV/0!</v>
      </c>
    </row>
    <row r="394" spans="1:11" ht="12.75">
      <c r="A394" s="72"/>
      <c r="B394" s="90" t="str">
        <f>'Gene Table'!E394</f>
        <v>MAPK9</v>
      </c>
      <c r="C394" s="91" t="s">
        <v>37</v>
      </c>
      <c r="D394" s="92" t="e">
        <f>Calculations!BN395</f>
        <v>#DIV/0!</v>
      </c>
      <c r="E394" s="92" t="e">
        <f>Calculations!BO395</f>
        <v>#DIV/0!</v>
      </c>
      <c r="F394" s="93" t="e">
        <f t="shared" si="32"/>
        <v>#DIV/0!</v>
      </c>
      <c r="G394" s="93" t="e">
        <f t="shared" si="33"/>
        <v>#DIV/0!</v>
      </c>
      <c r="H394" s="92" t="e">
        <f t="shared" si="30"/>
        <v>#DIV/0!</v>
      </c>
      <c r="I394" s="96" t="str">
        <f>IF(OR(COUNT(Calculations!BP395:BY395)&lt;3,COUNT(Calculations!BZ395:CI395)&lt;3),"N/A",IF(ISERROR(TTEST(Calculations!BP395:BY395,Calculations!BZ395:CI395,2,2)),"N/A",TTEST(Calculations!BP395:BY395,Calculations!BZ395:CI395,2,2)))</f>
        <v>N/A</v>
      </c>
      <c r="J394" s="92" t="e">
        <f t="shared" si="31"/>
        <v>#DIV/0!</v>
      </c>
      <c r="K394" s="97" t="e">
        <f>IF(AND('Test Sample Data'!N394&gt;=35,'Control Sample Data'!N394&gt;=35),"Type 3",IF(AND('Test Sample Data'!N394&gt;=30,'Control Sample Data'!N394&gt;=30,OR(I394&gt;=0.05,I394="N/A")),"Type 2",IF(OR(AND('Test Sample Data'!N394&gt;=30,'Control Sample Data'!N394&lt;=30),AND('Test Sample Data'!N394&lt;=30,'Control Sample Data'!N394&gt;=30)),"Type 1","OKAY")))</f>
        <v>#DIV/0!</v>
      </c>
    </row>
    <row r="395" spans="1:11" ht="12.75">
      <c r="A395" s="72"/>
      <c r="B395" s="90" t="str">
        <f>'Gene Table'!E395</f>
        <v>MAPK8</v>
      </c>
      <c r="C395" s="91" t="s">
        <v>41</v>
      </c>
      <c r="D395" s="92" t="e">
        <f>Calculations!BN396</f>
        <v>#DIV/0!</v>
      </c>
      <c r="E395" s="92" t="e">
        <f>Calculations!BO396</f>
        <v>#DIV/0!</v>
      </c>
      <c r="F395" s="93" t="e">
        <f t="shared" si="32"/>
        <v>#DIV/0!</v>
      </c>
      <c r="G395" s="93" t="e">
        <f t="shared" si="33"/>
        <v>#DIV/0!</v>
      </c>
      <c r="H395" s="92" t="e">
        <f t="shared" si="30"/>
        <v>#DIV/0!</v>
      </c>
      <c r="I395" s="96" t="str">
        <f>IF(OR(COUNT(Calculations!BP396:BY396)&lt;3,COUNT(Calculations!BZ396:CI396)&lt;3),"N/A",IF(ISERROR(TTEST(Calculations!BP396:BY396,Calculations!BZ396:CI396,2,2)),"N/A",TTEST(Calculations!BP396:BY396,Calculations!BZ396:CI396,2,2)))</f>
        <v>N/A</v>
      </c>
      <c r="J395" s="92" t="e">
        <f t="shared" si="31"/>
        <v>#DIV/0!</v>
      </c>
      <c r="K395" s="97" t="e">
        <f>IF(AND('Test Sample Data'!N395&gt;=35,'Control Sample Data'!N395&gt;=35),"Type 3",IF(AND('Test Sample Data'!N395&gt;=30,'Control Sample Data'!N395&gt;=30,OR(I395&gt;=0.05,I395="N/A")),"Type 2",IF(OR(AND('Test Sample Data'!N395&gt;=30,'Control Sample Data'!N395&lt;=30),AND('Test Sample Data'!N395&lt;=30,'Control Sample Data'!N395&gt;=30)),"Type 1","OKAY")))</f>
        <v>#DIV/0!</v>
      </c>
    </row>
    <row r="396" spans="1:11" ht="12.75">
      <c r="A396" s="72"/>
      <c r="B396" s="90" t="str">
        <f>'Gene Table'!E396</f>
        <v>PRKCA</v>
      </c>
      <c r="C396" s="91" t="s">
        <v>45</v>
      </c>
      <c r="D396" s="92" t="e">
        <f>Calculations!BN397</f>
        <v>#DIV/0!</v>
      </c>
      <c r="E396" s="92" t="e">
        <f>Calculations!BO397</f>
        <v>#DIV/0!</v>
      </c>
      <c r="F396" s="93" t="e">
        <f t="shared" si="32"/>
        <v>#DIV/0!</v>
      </c>
      <c r="G396" s="93" t="e">
        <f t="shared" si="33"/>
        <v>#DIV/0!</v>
      </c>
      <c r="H396" s="92" t="e">
        <f t="shared" si="30"/>
        <v>#DIV/0!</v>
      </c>
      <c r="I396" s="96" t="str">
        <f>IF(OR(COUNT(Calculations!BP397:BY397)&lt;3,COUNT(Calculations!BZ397:CI397)&lt;3),"N/A",IF(ISERROR(TTEST(Calculations!BP397:BY397,Calculations!BZ397:CI397,2,2)),"N/A",TTEST(Calculations!BP397:BY397,Calculations!BZ397:CI397,2,2)))</f>
        <v>N/A</v>
      </c>
      <c r="J396" s="92" t="e">
        <f t="shared" si="31"/>
        <v>#DIV/0!</v>
      </c>
      <c r="K396" s="97" t="e">
        <f>IF(AND('Test Sample Data'!N396&gt;=35,'Control Sample Data'!N396&gt;=35),"Type 3",IF(AND('Test Sample Data'!N396&gt;=30,'Control Sample Data'!N396&gt;=30,OR(I396&gt;=0.05,I396="N/A")),"Type 2",IF(OR(AND('Test Sample Data'!N396&gt;=30,'Control Sample Data'!N396&lt;=30),AND('Test Sample Data'!N396&lt;=30,'Control Sample Data'!N396&gt;=30)),"Type 1","OKAY")))</f>
        <v>#DIV/0!</v>
      </c>
    </row>
    <row r="397" spans="1:11" ht="12.75">
      <c r="A397" s="72"/>
      <c r="B397" s="90" t="str">
        <f>'Gene Table'!E397</f>
        <v>IL17RB</v>
      </c>
      <c r="C397" s="91" t="s">
        <v>49</v>
      </c>
      <c r="D397" s="92" t="e">
        <f>Calculations!BN398</f>
        <v>#DIV/0!</v>
      </c>
      <c r="E397" s="92" t="e">
        <f>Calculations!BO398</f>
        <v>#DIV/0!</v>
      </c>
      <c r="F397" s="93" t="e">
        <f t="shared" si="32"/>
        <v>#DIV/0!</v>
      </c>
      <c r="G397" s="93" t="e">
        <f t="shared" si="33"/>
        <v>#DIV/0!</v>
      </c>
      <c r="H397" s="92" t="e">
        <f t="shared" si="30"/>
        <v>#DIV/0!</v>
      </c>
      <c r="I397" s="96" t="str">
        <f>IF(OR(COUNT(Calculations!BP398:BY398)&lt;3,COUNT(Calculations!BZ398:CI398)&lt;3),"N/A",IF(ISERROR(TTEST(Calculations!BP398:BY398,Calculations!BZ398:CI398,2,2)),"N/A",TTEST(Calculations!BP398:BY398,Calculations!BZ398:CI398,2,2)))</f>
        <v>N/A</v>
      </c>
      <c r="J397" s="92" t="e">
        <f t="shared" si="31"/>
        <v>#DIV/0!</v>
      </c>
      <c r="K397" s="97" t="e">
        <f>IF(AND('Test Sample Data'!N397&gt;=35,'Control Sample Data'!N397&gt;=35),"Type 3",IF(AND('Test Sample Data'!N397&gt;=30,'Control Sample Data'!N397&gt;=30,OR(I397&gt;=0.05,I397="N/A")),"Type 2",IF(OR(AND('Test Sample Data'!N397&gt;=30,'Control Sample Data'!N397&lt;=30),AND('Test Sample Data'!N397&lt;=30,'Control Sample Data'!N397&gt;=30)),"Type 1","OKAY")))</f>
        <v>#DIV/0!</v>
      </c>
    </row>
    <row r="398" spans="1:11" ht="12.75">
      <c r="A398" s="72"/>
      <c r="B398" s="90" t="str">
        <f>'Gene Table'!E398</f>
        <v>PPP2R5E</v>
      </c>
      <c r="C398" s="91" t="s">
        <v>53</v>
      </c>
      <c r="D398" s="92" t="e">
        <f>Calculations!BN399</f>
        <v>#DIV/0!</v>
      </c>
      <c r="E398" s="92" t="e">
        <f>Calculations!BO399</f>
        <v>#DIV/0!</v>
      </c>
      <c r="F398" s="93" t="e">
        <f t="shared" si="32"/>
        <v>#DIV/0!</v>
      </c>
      <c r="G398" s="93" t="e">
        <f t="shared" si="33"/>
        <v>#DIV/0!</v>
      </c>
      <c r="H398" s="92" t="e">
        <f t="shared" si="30"/>
        <v>#DIV/0!</v>
      </c>
      <c r="I398" s="96" t="str">
        <f>IF(OR(COUNT(Calculations!BP399:BY399)&lt;3,COUNT(Calculations!BZ399:CI399)&lt;3),"N/A",IF(ISERROR(TTEST(Calculations!BP399:BY399,Calculations!BZ399:CI399,2,2)),"N/A",TTEST(Calculations!BP399:BY399,Calculations!BZ399:CI399,2,2)))</f>
        <v>N/A</v>
      </c>
      <c r="J398" s="92" t="e">
        <f t="shared" si="31"/>
        <v>#DIV/0!</v>
      </c>
      <c r="K398" s="97" t="e">
        <f>IF(AND('Test Sample Data'!N398&gt;=35,'Control Sample Data'!N398&gt;=35),"Type 3",IF(AND('Test Sample Data'!N398&gt;=30,'Control Sample Data'!N398&gt;=30,OR(I398&gt;=0.05,I398="N/A")),"Type 2",IF(OR(AND('Test Sample Data'!N398&gt;=30,'Control Sample Data'!N398&lt;=30),AND('Test Sample Data'!N398&lt;=30,'Control Sample Data'!N398&gt;=30)),"Type 1","OKAY")))</f>
        <v>#DIV/0!</v>
      </c>
    </row>
    <row r="399" spans="1:11" ht="12.75">
      <c r="A399" s="72"/>
      <c r="B399" s="90" t="str">
        <f>'Gene Table'!E399</f>
        <v>PPP2R2A</v>
      </c>
      <c r="C399" s="91" t="s">
        <v>57</v>
      </c>
      <c r="D399" s="92" t="e">
        <f>Calculations!BN400</f>
        <v>#DIV/0!</v>
      </c>
      <c r="E399" s="92" t="e">
        <f>Calculations!BO400</f>
        <v>#DIV/0!</v>
      </c>
      <c r="F399" s="93" t="e">
        <f t="shared" si="32"/>
        <v>#DIV/0!</v>
      </c>
      <c r="G399" s="93" t="e">
        <f t="shared" si="33"/>
        <v>#DIV/0!</v>
      </c>
      <c r="H399" s="92" t="e">
        <f t="shared" si="30"/>
        <v>#DIV/0!</v>
      </c>
      <c r="I399" s="96" t="str">
        <f>IF(OR(COUNT(Calculations!BP400:BY400)&lt;3,COUNT(Calculations!BZ400:CI400)&lt;3),"N/A",IF(ISERROR(TTEST(Calculations!BP400:BY400,Calculations!BZ400:CI400,2,2)),"N/A",TTEST(Calculations!BP400:BY400,Calculations!BZ400:CI400,2,2)))</f>
        <v>N/A</v>
      </c>
      <c r="J399" s="92" t="e">
        <f t="shared" si="31"/>
        <v>#DIV/0!</v>
      </c>
      <c r="K399" s="97" t="e">
        <f>IF(AND('Test Sample Data'!N399&gt;=35,'Control Sample Data'!N399&gt;=35),"Type 3",IF(AND('Test Sample Data'!N399&gt;=30,'Control Sample Data'!N399&gt;=30,OR(I399&gt;=0.05,I399="N/A")),"Type 2",IF(OR(AND('Test Sample Data'!N399&gt;=30,'Control Sample Data'!N399&lt;=30),AND('Test Sample Data'!N399&lt;=30,'Control Sample Data'!N399&gt;=30)),"Type 1","OKAY")))</f>
        <v>#DIV/0!</v>
      </c>
    </row>
    <row r="400" spans="1:11" ht="12.75">
      <c r="A400" s="72"/>
      <c r="B400" s="90" t="str">
        <f>'Gene Table'!E400</f>
        <v>PPP2R1B</v>
      </c>
      <c r="C400" s="91" t="s">
        <v>61</v>
      </c>
      <c r="D400" s="92" t="e">
        <f>Calculations!BN401</f>
        <v>#DIV/0!</v>
      </c>
      <c r="E400" s="92" t="e">
        <f>Calculations!BO401</f>
        <v>#DIV/0!</v>
      </c>
      <c r="F400" s="93" t="e">
        <f t="shared" si="32"/>
        <v>#DIV/0!</v>
      </c>
      <c r="G400" s="93" t="e">
        <f t="shared" si="33"/>
        <v>#DIV/0!</v>
      </c>
      <c r="H400" s="92" t="e">
        <f t="shared" si="30"/>
        <v>#DIV/0!</v>
      </c>
      <c r="I400" s="96" t="str">
        <f>IF(OR(COUNT(Calculations!BP401:BY401)&lt;3,COUNT(Calculations!BZ401:CI401)&lt;3),"N/A",IF(ISERROR(TTEST(Calculations!BP401:BY401,Calculations!BZ401:CI401,2,2)),"N/A",TTEST(Calculations!BP401:BY401,Calculations!BZ401:CI401,2,2)))</f>
        <v>N/A</v>
      </c>
      <c r="J400" s="92" t="e">
        <f t="shared" si="31"/>
        <v>#DIV/0!</v>
      </c>
      <c r="K400" s="97" t="e">
        <f>IF(AND('Test Sample Data'!N400&gt;=35,'Control Sample Data'!N400&gt;=35),"Type 3",IF(AND('Test Sample Data'!N400&gt;=30,'Control Sample Data'!N400&gt;=30,OR(I400&gt;=0.05,I400="N/A")),"Type 2",IF(OR(AND('Test Sample Data'!N400&gt;=30,'Control Sample Data'!N400&lt;=30),AND('Test Sample Data'!N400&lt;=30,'Control Sample Data'!N400&gt;=30)),"Type 1","OKAY")))</f>
        <v>#DIV/0!</v>
      </c>
    </row>
    <row r="401" spans="1:11" ht="12.75">
      <c r="A401" s="72"/>
      <c r="B401" s="90" t="str">
        <f>'Gene Table'!E401</f>
        <v>ZWILCH</v>
      </c>
      <c r="C401" s="91" t="s">
        <v>65</v>
      </c>
      <c r="D401" s="92" t="e">
        <f>Calculations!BN402</f>
        <v>#DIV/0!</v>
      </c>
      <c r="E401" s="92" t="e">
        <f>Calculations!BO402</f>
        <v>#DIV/0!</v>
      </c>
      <c r="F401" s="93" t="e">
        <f t="shared" si="32"/>
        <v>#DIV/0!</v>
      </c>
      <c r="G401" s="93" t="e">
        <f t="shared" si="33"/>
        <v>#DIV/0!</v>
      </c>
      <c r="H401" s="92" t="e">
        <f t="shared" si="30"/>
        <v>#DIV/0!</v>
      </c>
      <c r="I401" s="96" t="str">
        <f>IF(OR(COUNT(Calculations!BP402:BY402)&lt;3,COUNT(Calculations!BZ402:CI402)&lt;3),"N/A",IF(ISERROR(TTEST(Calculations!BP402:BY402,Calculations!BZ402:CI402,2,2)),"N/A",TTEST(Calculations!BP402:BY402,Calculations!BZ402:CI402,2,2)))</f>
        <v>N/A</v>
      </c>
      <c r="J401" s="92" t="e">
        <f t="shared" si="31"/>
        <v>#DIV/0!</v>
      </c>
      <c r="K401" s="97" t="e">
        <f>IF(AND('Test Sample Data'!N401&gt;=35,'Control Sample Data'!N401&gt;=35),"Type 3",IF(AND('Test Sample Data'!N401&gt;=30,'Control Sample Data'!N401&gt;=30,OR(I401&gt;=0.05,I401="N/A")),"Type 2",IF(OR(AND('Test Sample Data'!N401&gt;=30,'Control Sample Data'!N401&lt;=30),AND('Test Sample Data'!N401&lt;=30,'Control Sample Data'!N401&gt;=30)),"Type 1","OKAY")))</f>
        <v>#DIV/0!</v>
      </c>
    </row>
    <row r="402" spans="1:11" ht="12.75">
      <c r="A402" s="72"/>
      <c r="B402" s="90" t="str">
        <f>'Gene Table'!E402</f>
        <v>PPP1CB</v>
      </c>
      <c r="C402" s="91" t="s">
        <v>69</v>
      </c>
      <c r="D402" s="92" t="e">
        <f>Calculations!BN403</f>
        <v>#DIV/0!</v>
      </c>
      <c r="E402" s="92" t="e">
        <f>Calculations!BO403</f>
        <v>#DIV/0!</v>
      </c>
      <c r="F402" s="93" t="e">
        <f t="shared" si="32"/>
        <v>#DIV/0!</v>
      </c>
      <c r="G402" s="93" t="e">
        <f t="shared" si="33"/>
        <v>#DIV/0!</v>
      </c>
      <c r="H402" s="92" t="e">
        <f t="shared" si="30"/>
        <v>#DIV/0!</v>
      </c>
      <c r="I402" s="96" t="str">
        <f>IF(OR(COUNT(Calculations!BP403:BY403)&lt;3,COUNT(Calculations!BZ403:CI403)&lt;3),"N/A",IF(ISERROR(TTEST(Calculations!BP403:BY403,Calculations!BZ403:CI403,2,2)),"N/A",TTEST(Calculations!BP403:BY403,Calculations!BZ403:CI403,2,2)))</f>
        <v>N/A</v>
      </c>
      <c r="J402" s="92" t="e">
        <f t="shared" si="31"/>
        <v>#DIV/0!</v>
      </c>
      <c r="K402" s="97" t="e">
        <f>IF(AND('Test Sample Data'!N402&gt;=35,'Control Sample Data'!N402&gt;=35),"Type 3",IF(AND('Test Sample Data'!N402&gt;=30,'Control Sample Data'!N402&gt;=30,OR(I402&gt;=0.05,I402="N/A")),"Type 2",IF(OR(AND('Test Sample Data'!N402&gt;=30,'Control Sample Data'!N402&lt;=30),AND('Test Sample Data'!N402&lt;=30,'Control Sample Data'!N402&gt;=30)),"Type 1","OKAY")))</f>
        <v>#DIV/0!</v>
      </c>
    </row>
    <row r="403" spans="1:11" ht="12.75">
      <c r="A403" s="72"/>
      <c r="B403" s="90" t="str">
        <f>'Gene Table'!E403</f>
        <v>ATRX</v>
      </c>
      <c r="C403" s="91" t="s">
        <v>73</v>
      </c>
      <c r="D403" s="92" t="e">
        <f>Calculations!BN404</f>
        <v>#DIV/0!</v>
      </c>
      <c r="E403" s="92" t="e">
        <f>Calculations!BO404</f>
        <v>#DIV/0!</v>
      </c>
      <c r="F403" s="93" t="e">
        <f t="shared" si="32"/>
        <v>#DIV/0!</v>
      </c>
      <c r="G403" s="93" t="e">
        <f t="shared" si="33"/>
        <v>#DIV/0!</v>
      </c>
      <c r="H403" s="92" t="e">
        <f t="shared" si="30"/>
        <v>#DIV/0!</v>
      </c>
      <c r="I403" s="96" t="str">
        <f>IF(OR(COUNT(Calculations!BP404:BY404)&lt;3,COUNT(Calculations!BZ404:CI404)&lt;3),"N/A",IF(ISERROR(TTEST(Calculations!BP404:BY404,Calculations!BZ404:CI404,2,2)),"N/A",TTEST(Calculations!BP404:BY404,Calculations!BZ404:CI404,2,2)))</f>
        <v>N/A</v>
      </c>
      <c r="J403" s="92" t="e">
        <f t="shared" si="31"/>
        <v>#DIV/0!</v>
      </c>
      <c r="K403" s="97" t="e">
        <f>IF(AND('Test Sample Data'!N403&gt;=35,'Control Sample Data'!N403&gt;=35),"Type 3",IF(AND('Test Sample Data'!N403&gt;=30,'Control Sample Data'!N403&gt;=30,OR(I403&gt;=0.05,I403="N/A")),"Type 2",IF(OR(AND('Test Sample Data'!N403&gt;=30,'Control Sample Data'!N403&lt;=30),AND('Test Sample Data'!N403&lt;=30,'Control Sample Data'!N403&gt;=30)),"Type 1","OKAY")))</f>
        <v>#DIV/0!</v>
      </c>
    </row>
    <row r="404" spans="1:11" ht="12.75">
      <c r="A404" s="72"/>
      <c r="B404" s="90" t="str">
        <f>'Gene Table'!E404</f>
        <v>PPARA</v>
      </c>
      <c r="C404" s="91" t="s">
        <v>77</v>
      </c>
      <c r="D404" s="92" t="e">
        <f>Calculations!BN405</f>
        <v>#DIV/0!</v>
      </c>
      <c r="E404" s="92" t="e">
        <f>Calculations!BO405</f>
        <v>#DIV/0!</v>
      </c>
      <c r="F404" s="93" t="e">
        <f t="shared" si="32"/>
        <v>#DIV/0!</v>
      </c>
      <c r="G404" s="93" t="e">
        <f t="shared" si="33"/>
        <v>#DIV/0!</v>
      </c>
      <c r="H404" s="92" t="e">
        <f t="shared" si="30"/>
        <v>#DIV/0!</v>
      </c>
      <c r="I404" s="96" t="str">
        <f>IF(OR(COUNT(Calculations!BP405:BY405)&lt;3,COUNT(Calculations!BZ405:CI405)&lt;3),"N/A",IF(ISERROR(TTEST(Calculations!BP405:BY405,Calculations!BZ405:CI405,2,2)),"N/A",TTEST(Calculations!BP405:BY405,Calculations!BZ405:CI405,2,2)))</f>
        <v>N/A</v>
      </c>
      <c r="J404" s="92" t="e">
        <f t="shared" si="31"/>
        <v>#DIV/0!</v>
      </c>
      <c r="K404" s="97" t="e">
        <f>IF(AND('Test Sample Data'!N404&gt;=35,'Control Sample Data'!N404&gt;=35),"Type 3",IF(AND('Test Sample Data'!N404&gt;=30,'Control Sample Data'!N404&gt;=30,OR(I404&gt;=0.05,I404="N/A")),"Type 2",IF(OR(AND('Test Sample Data'!N404&gt;=30,'Control Sample Data'!N404&lt;=30),AND('Test Sample Data'!N404&lt;=30,'Control Sample Data'!N404&gt;=30)),"Type 1","OKAY")))</f>
        <v>#DIV/0!</v>
      </c>
    </row>
    <row r="405" spans="1:11" ht="12.75">
      <c r="A405" s="72"/>
      <c r="B405" s="90" t="str">
        <f>'Gene Table'!E405</f>
        <v>UGT1A6</v>
      </c>
      <c r="C405" s="91" t="s">
        <v>81</v>
      </c>
      <c r="D405" s="92" t="e">
        <f>Calculations!BN406</f>
        <v>#DIV/0!</v>
      </c>
      <c r="E405" s="92" t="e">
        <f>Calculations!BO406</f>
        <v>#DIV/0!</v>
      </c>
      <c r="F405" s="93" t="e">
        <f t="shared" si="32"/>
        <v>#DIV/0!</v>
      </c>
      <c r="G405" s="93" t="e">
        <f t="shared" si="33"/>
        <v>#DIV/0!</v>
      </c>
      <c r="H405" s="92" t="e">
        <f t="shared" si="30"/>
        <v>#DIV/0!</v>
      </c>
      <c r="I405" s="96" t="str">
        <f>IF(OR(COUNT(Calculations!BP406:BY406)&lt;3,COUNT(Calculations!BZ406:CI406)&lt;3),"N/A",IF(ISERROR(TTEST(Calculations!BP406:BY406,Calculations!BZ406:CI406,2,2)),"N/A",TTEST(Calculations!BP406:BY406,Calculations!BZ406:CI406,2,2)))</f>
        <v>N/A</v>
      </c>
      <c r="J405" s="92" t="e">
        <f t="shared" si="31"/>
        <v>#DIV/0!</v>
      </c>
      <c r="K405" s="97" t="e">
        <f>IF(AND('Test Sample Data'!N405&gt;=35,'Control Sample Data'!N405&gt;=35),"Type 3",IF(AND('Test Sample Data'!N405&gt;=30,'Control Sample Data'!N405&gt;=30,OR(I405&gt;=0.05,I405="N/A")),"Type 2",IF(OR(AND('Test Sample Data'!N405&gt;=30,'Control Sample Data'!N405&lt;=30),AND('Test Sample Data'!N405&lt;=30,'Control Sample Data'!N405&gt;=30)),"Type 1","OKAY")))</f>
        <v>#DIV/0!</v>
      </c>
    </row>
    <row r="406" spans="1:11" ht="12.75">
      <c r="A406" s="72"/>
      <c r="B406" s="90" t="str">
        <f>'Gene Table'!E406</f>
        <v>TERF2IP</v>
      </c>
      <c r="C406" s="91" t="s">
        <v>85</v>
      </c>
      <c r="D406" s="92" t="e">
        <f>Calculations!BN407</f>
        <v>#DIV/0!</v>
      </c>
      <c r="E406" s="92" t="e">
        <f>Calculations!BO407</f>
        <v>#DIV/0!</v>
      </c>
      <c r="F406" s="93" t="e">
        <f t="shared" si="32"/>
        <v>#DIV/0!</v>
      </c>
      <c r="G406" s="93" t="e">
        <f t="shared" si="33"/>
        <v>#DIV/0!</v>
      </c>
      <c r="H406" s="92" t="e">
        <f t="shared" si="30"/>
        <v>#DIV/0!</v>
      </c>
      <c r="I406" s="96" t="str">
        <f>IF(OR(COUNT(Calculations!BP407:BY407)&lt;3,COUNT(Calculations!BZ407:CI407)&lt;3),"N/A",IF(ISERROR(TTEST(Calculations!BP407:BY407,Calculations!BZ407:CI407,2,2)),"N/A",TTEST(Calculations!BP407:BY407,Calculations!BZ407:CI407,2,2)))</f>
        <v>N/A</v>
      </c>
      <c r="J406" s="92" t="e">
        <f t="shared" si="31"/>
        <v>#DIV/0!</v>
      </c>
      <c r="K406" s="97" t="e">
        <f>IF(AND('Test Sample Data'!N406&gt;=35,'Control Sample Data'!N406&gt;=35),"Type 3",IF(AND('Test Sample Data'!N406&gt;=30,'Control Sample Data'!N406&gt;=30,OR(I406&gt;=0.05,I406="N/A")),"Type 2",IF(OR(AND('Test Sample Data'!N406&gt;=30,'Control Sample Data'!N406&lt;=30),AND('Test Sample Data'!N406&lt;=30,'Control Sample Data'!N406&gt;=30)),"Type 1","OKAY")))</f>
        <v>#DIV/0!</v>
      </c>
    </row>
    <row r="407" spans="1:11" ht="12.75">
      <c r="A407" s="72"/>
      <c r="B407" s="90" t="str">
        <f>'Gene Table'!E407</f>
        <v>POLB</v>
      </c>
      <c r="C407" s="91" t="s">
        <v>89</v>
      </c>
      <c r="D407" s="92" t="e">
        <f>Calculations!BN408</f>
        <v>#DIV/0!</v>
      </c>
      <c r="E407" s="92" t="e">
        <f>Calculations!BO408</f>
        <v>#DIV/0!</v>
      </c>
      <c r="F407" s="93" t="e">
        <f t="shared" si="32"/>
        <v>#DIV/0!</v>
      </c>
      <c r="G407" s="93" t="e">
        <f t="shared" si="33"/>
        <v>#DIV/0!</v>
      </c>
      <c r="H407" s="92" t="e">
        <f t="shared" si="30"/>
        <v>#DIV/0!</v>
      </c>
      <c r="I407" s="96" t="str">
        <f>IF(OR(COUNT(Calculations!BP408:BY408)&lt;3,COUNT(Calculations!BZ408:CI408)&lt;3),"N/A",IF(ISERROR(TTEST(Calculations!BP408:BY408,Calculations!BZ408:CI408,2,2)),"N/A",TTEST(Calculations!BP408:BY408,Calculations!BZ408:CI408,2,2)))</f>
        <v>N/A</v>
      </c>
      <c r="J407" s="92" t="e">
        <f t="shared" si="31"/>
        <v>#DIV/0!</v>
      </c>
      <c r="K407" s="97" t="e">
        <f>IF(AND('Test Sample Data'!N407&gt;=35,'Control Sample Data'!N407&gt;=35),"Type 3",IF(AND('Test Sample Data'!N407&gt;=30,'Control Sample Data'!N407&gt;=30,OR(I407&gt;=0.05,I407="N/A")),"Type 2",IF(OR(AND('Test Sample Data'!N407&gt;=30,'Control Sample Data'!N407&lt;=30),AND('Test Sample Data'!N407&lt;=30,'Control Sample Data'!N407&gt;=30)),"Type 1","OKAY")))</f>
        <v>#DIV/0!</v>
      </c>
    </row>
    <row r="408" spans="1:11" ht="12.75">
      <c r="A408" s="72"/>
      <c r="B408" s="90">
        <f>'Gene Table'!E408</f>
        <v>41521</v>
      </c>
      <c r="C408" s="91" t="s">
        <v>93</v>
      </c>
      <c r="D408" s="92" t="e">
        <f>Calculations!BN409</f>
        <v>#DIV/0!</v>
      </c>
      <c r="E408" s="92" t="e">
        <f>Calculations!BO409</f>
        <v>#DIV/0!</v>
      </c>
      <c r="F408" s="93" t="e">
        <f t="shared" si="32"/>
        <v>#DIV/0!</v>
      </c>
      <c r="G408" s="93" t="e">
        <f t="shared" si="33"/>
        <v>#DIV/0!</v>
      </c>
      <c r="H408" s="92" t="e">
        <f t="shared" si="30"/>
        <v>#DIV/0!</v>
      </c>
      <c r="I408" s="96" t="str">
        <f>IF(OR(COUNT(Calculations!BP409:BY409)&lt;3,COUNT(Calculations!BZ409:CI409)&lt;3),"N/A",IF(ISERROR(TTEST(Calculations!BP409:BY409,Calculations!BZ409:CI409,2,2)),"N/A",TTEST(Calculations!BP409:BY409,Calculations!BZ409:CI409,2,2)))</f>
        <v>N/A</v>
      </c>
      <c r="J408" s="92" t="e">
        <f t="shared" si="31"/>
        <v>#DIV/0!</v>
      </c>
      <c r="K408" s="97" t="e">
        <f>IF(AND('Test Sample Data'!N408&gt;=35,'Control Sample Data'!N408&gt;=35),"Type 3",IF(AND('Test Sample Data'!N408&gt;=30,'Control Sample Data'!N408&gt;=30,OR(I408&gt;=0.05,I408="N/A")),"Type 2",IF(OR(AND('Test Sample Data'!N408&gt;=30,'Control Sample Data'!N408&lt;=30),AND('Test Sample Data'!N408&lt;=30,'Control Sample Data'!N408&gt;=30)),"Type 1","OKAY")))</f>
        <v>#DIV/0!</v>
      </c>
    </row>
    <row r="409" spans="1:11" ht="12.75">
      <c r="A409" s="72"/>
      <c r="B409" s="90" t="str">
        <f>'Gene Table'!E409</f>
        <v>TLR9</v>
      </c>
      <c r="C409" s="91" t="s">
        <v>97</v>
      </c>
      <c r="D409" s="92" t="e">
        <f>Calculations!BN410</f>
        <v>#DIV/0!</v>
      </c>
      <c r="E409" s="92" t="e">
        <f>Calculations!BO410</f>
        <v>#DIV/0!</v>
      </c>
      <c r="F409" s="93" t="e">
        <f t="shared" si="32"/>
        <v>#DIV/0!</v>
      </c>
      <c r="G409" s="93" t="e">
        <f t="shared" si="33"/>
        <v>#DIV/0!</v>
      </c>
      <c r="H409" s="92" t="e">
        <f t="shared" si="30"/>
        <v>#DIV/0!</v>
      </c>
      <c r="I409" s="96" t="str">
        <f>IF(OR(COUNT(Calculations!BP410:BY410)&lt;3,COUNT(Calculations!BZ410:CI410)&lt;3),"N/A",IF(ISERROR(TTEST(Calculations!BP410:BY410,Calculations!BZ410:CI410,2,2)),"N/A",TTEST(Calculations!BP410:BY410,Calculations!BZ410:CI410,2,2)))</f>
        <v>N/A</v>
      </c>
      <c r="J409" s="92" t="e">
        <f t="shared" si="31"/>
        <v>#DIV/0!</v>
      </c>
      <c r="K409" s="97" t="e">
        <f>IF(AND('Test Sample Data'!N409&gt;=35,'Control Sample Data'!N409&gt;=35),"Type 3",IF(AND('Test Sample Data'!N409&gt;=30,'Control Sample Data'!N409&gt;=30,OR(I409&gt;=0.05,I409="N/A")),"Type 2",IF(OR(AND('Test Sample Data'!N409&gt;=30,'Control Sample Data'!N409&lt;=30),AND('Test Sample Data'!N409&lt;=30,'Control Sample Data'!N409&gt;=30)),"Type 1","OKAY")))</f>
        <v>#DIV/0!</v>
      </c>
    </row>
    <row r="410" spans="1:11" ht="12.75">
      <c r="A410" s="72"/>
      <c r="B410" s="90" t="str">
        <f>'Gene Table'!E410</f>
        <v>PNMT</v>
      </c>
      <c r="C410" s="91" t="s">
        <v>101</v>
      </c>
      <c r="D410" s="92" t="e">
        <f>Calculations!BN411</f>
        <v>#DIV/0!</v>
      </c>
      <c r="E410" s="92" t="e">
        <f>Calculations!BO411</f>
        <v>#DIV/0!</v>
      </c>
      <c r="F410" s="93" t="e">
        <f t="shared" si="32"/>
        <v>#DIV/0!</v>
      </c>
      <c r="G410" s="93" t="e">
        <f t="shared" si="33"/>
        <v>#DIV/0!</v>
      </c>
      <c r="H410" s="92" t="e">
        <f t="shared" si="30"/>
        <v>#DIV/0!</v>
      </c>
      <c r="I410" s="96" t="str">
        <f>IF(OR(COUNT(Calculations!BP411:BY411)&lt;3,COUNT(Calculations!BZ411:CI411)&lt;3),"N/A",IF(ISERROR(TTEST(Calculations!BP411:BY411,Calculations!BZ411:CI411,2,2)),"N/A",TTEST(Calculations!BP411:BY411,Calculations!BZ411:CI411,2,2)))</f>
        <v>N/A</v>
      </c>
      <c r="J410" s="92" t="e">
        <f t="shared" si="31"/>
        <v>#DIV/0!</v>
      </c>
      <c r="K410" s="97" t="e">
        <f>IF(AND('Test Sample Data'!N410&gt;=35,'Control Sample Data'!N410&gt;=35),"Type 3",IF(AND('Test Sample Data'!N410&gt;=30,'Control Sample Data'!N410&gt;=30,OR(I410&gt;=0.05,I410="N/A")),"Type 2",IF(OR(AND('Test Sample Data'!N410&gt;=30,'Control Sample Data'!N410&lt;=30),AND('Test Sample Data'!N410&lt;=30,'Control Sample Data'!N410&gt;=30)),"Type 1","OKAY")))</f>
        <v>#DIV/0!</v>
      </c>
    </row>
    <row r="411" spans="1:11" ht="12.75">
      <c r="A411" s="72"/>
      <c r="B411" s="90" t="str">
        <f>'Gene Table'!E411</f>
        <v>PLK1</v>
      </c>
      <c r="C411" s="91" t="s">
        <v>105</v>
      </c>
      <c r="D411" s="92" t="e">
        <f>Calculations!BN412</f>
        <v>#DIV/0!</v>
      </c>
      <c r="E411" s="92" t="e">
        <f>Calculations!BO412</f>
        <v>#DIV/0!</v>
      </c>
      <c r="F411" s="93" t="e">
        <f t="shared" si="32"/>
        <v>#DIV/0!</v>
      </c>
      <c r="G411" s="93" t="e">
        <f t="shared" si="33"/>
        <v>#DIV/0!</v>
      </c>
      <c r="H411" s="92" t="e">
        <f>F411/G411</f>
        <v>#DIV/0!</v>
      </c>
      <c r="I411" s="96" t="str">
        <f>IF(OR(COUNT(Calculations!BP412:BY412)&lt;3,COUNT(Calculations!BZ412:CI412)&lt;3),"N/A",IF(ISERROR(TTEST(Calculations!BP412:BY412,Calculations!BZ412:CI412,2,2)),"N/A",TTEST(Calculations!BP412:BY412,Calculations!BZ412:CI412,2,2)))</f>
        <v>N/A</v>
      </c>
      <c r="J411" s="92" t="e">
        <f>IF(H411&gt;1,H411,-1/H411)</f>
        <v>#DIV/0!</v>
      </c>
      <c r="K411" s="97" t="e">
        <f>IF(AND('Test Sample Data'!N411&gt;=35,'Control Sample Data'!N411&gt;=35),"Type 3",IF(AND('Test Sample Data'!N411&gt;=30,'Control Sample Data'!N411&gt;=30,OR(I411&gt;=0.05,I411="N/A")),"Type 2",IF(OR(AND('Test Sample Data'!N411&gt;=30,'Control Sample Data'!N411&lt;=30),AND('Test Sample Data'!N411&lt;=30,'Control Sample Data'!N411&gt;=30)),"Type 1","OKAY")))</f>
        <v>#DIV/0!</v>
      </c>
    </row>
    <row r="412" spans="1:11" ht="12.75">
      <c r="A412" s="72"/>
      <c r="B412" s="90" t="str">
        <f>'Gene Table'!E412</f>
        <v>PIK3CB</v>
      </c>
      <c r="C412" s="91" t="s">
        <v>109</v>
      </c>
      <c r="D412" s="92" t="e">
        <f>Calculations!BN413</f>
        <v>#DIV/0!</v>
      </c>
      <c r="E412" s="92" t="e">
        <f>Calculations!BO413</f>
        <v>#DIV/0!</v>
      </c>
      <c r="F412" s="93" t="e">
        <f t="shared" si="32"/>
        <v>#DIV/0!</v>
      </c>
      <c r="G412" s="93" t="e">
        <f t="shared" si="33"/>
        <v>#DIV/0!</v>
      </c>
      <c r="H412" s="92" t="e">
        <f>F412/G412</f>
        <v>#DIV/0!</v>
      </c>
      <c r="I412" s="96" t="str">
        <f>IF(OR(COUNT(Calculations!BP413:BY413)&lt;3,COUNT(Calculations!BZ413:CI413)&lt;3),"N/A",IF(ISERROR(TTEST(Calculations!BP413:BY413,Calculations!BZ413:CI413,2,2)),"N/A",TTEST(Calculations!BP413:BY413,Calculations!BZ413:CI413,2,2)))</f>
        <v>N/A</v>
      </c>
      <c r="J412" s="92" t="e">
        <f>IF(H412&gt;1,H412,-1/H412)</f>
        <v>#DIV/0!</v>
      </c>
      <c r="K412" s="97" t="e">
        <f>IF(AND('Test Sample Data'!N412&gt;=35,'Control Sample Data'!N412&gt;=35),"Type 3",IF(AND('Test Sample Data'!N412&gt;=30,'Control Sample Data'!N412&gt;=30,OR(I412&gt;=0.05,I412="N/A")),"Type 2",IF(OR(AND('Test Sample Data'!N412&gt;=30,'Control Sample Data'!N412&lt;=30),AND('Test Sample Data'!N412&lt;=30,'Control Sample Data'!N412&gt;=30)),"Type 1","OKAY")))</f>
        <v>#DIV/0!</v>
      </c>
    </row>
    <row r="413" spans="1:11" ht="12.75">
      <c r="A413" s="72"/>
      <c r="B413" s="90" t="str">
        <f>'Gene Table'!E413</f>
        <v>PGC</v>
      </c>
      <c r="C413" s="91" t="s">
        <v>113</v>
      </c>
      <c r="D413" s="92" t="e">
        <f>Calculations!BN414</f>
        <v>#DIV/0!</v>
      </c>
      <c r="E413" s="92" t="e">
        <f>Calculations!BO414</f>
        <v>#DIV/0!</v>
      </c>
      <c r="F413" s="93" t="e">
        <f t="shared" si="32"/>
        <v>#DIV/0!</v>
      </c>
      <c r="G413" s="93" t="e">
        <f t="shared" si="33"/>
        <v>#DIV/0!</v>
      </c>
      <c r="H413" s="92" t="e">
        <f>F413/G413</f>
        <v>#DIV/0!</v>
      </c>
      <c r="I413" s="96" t="str">
        <f>IF(OR(COUNT(Calculations!BP414:BY414)&lt;3,COUNT(Calculations!BZ414:CI414)&lt;3),"N/A",IF(ISERROR(TTEST(Calculations!BP414:BY414,Calculations!BZ414:CI414,2,2)),"N/A",TTEST(Calculations!BP414:BY414,Calculations!BZ414:CI414,2,2)))</f>
        <v>N/A</v>
      </c>
      <c r="J413" s="92" t="e">
        <f>IF(H413&gt;1,H413,-1/H413)</f>
        <v>#DIV/0!</v>
      </c>
      <c r="K413" s="97" t="e">
        <f>IF(AND('Test Sample Data'!N413&gt;=35,'Control Sample Data'!N413&gt;=35),"Type 3",IF(AND('Test Sample Data'!N413&gt;=30,'Control Sample Data'!N413&gt;=30,OR(I413&gt;=0.05,I413="N/A")),"Type 2",IF(OR(AND('Test Sample Data'!N413&gt;=30,'Control Sample Data'!N413&lt;=30),AND('Test Sample Data'!N413&lt;=30,'Control Sample Data'!N413&gt;=30)),"Type 1","OKAY")))</f>
        <v>#DIV/0!</v>
      </c>
    </row>
    <row r="414" spans="1:11" ht="12.75">
      <c r="A414" s="72"/>
      <c r="B414" s="90" t="str">
        <f>'Gene Table'!E414</f>
        <v>CRKRS</v>
      </c>
      <c r="C414" s="91" t="s">
        <v>117</v>
      </c>
      <c r="D414" s="92" t="e">
        <f>Calculations!BN415</f>
        <v>#DIV/0!</v>
      </c>
      <c r="E414" s="92" t="e">
        <f>Calculations!BO415</f>
        <v>#DIV/0!</v>
      </c>
      <c r="F414" s="93" t="e">
        <f t="shared" si="32"/>
        <v>#DIV/0!</v>
      </c>
      <c r="G414" s="93" t="e">
        <f t="shared" si="33"/>
        <v>#DIV/0!</v>
      </c>
      <c r="H414" s="92" t="e">
        <f>F414/G414</f>
        <v>#DIV/0!</v>
      </c>
      <c r="I414" s="96" t="str">
        <f>IF(OR(COUNT(Calculations!BP415:BY415)&lt;3,COUNT(Calculations!BZ415:CI415)&lt;3),"N/A",IF(ISERROR(TTEST(Calculations!BP415:BY415,Calculations!BZ415:CI415,2,2)),"N/A",TTEST(Calculations!BP415:BY415,Calculations!BZ415:CI415,2,2)))</f>
        <v>N/A</v>
      </c>
      <c r="J414" s="92" t="e">
        <f>IF(H414&gt;1,H414,-1/H414)</f>
        <v>#DIV/0!</v>
      </c>
      <c r="K414" s="97" t="e">
        <f>IF(AND('Test Sample Data'!N414&gt;=35,'Control Sample Data'!N414&gt;=35),"Type 3",IF(AND('Test Sample Data'!N414&gt;=30,'Control Sample Data'!N414&gt;=30,OR(I414&gt;=0.05,I414="N/A")),"Type 2",IF(OR(AND('Test Sample Data'!N414&gt;=30,'Control Sample Data'!N414&lt;=30),AND('Test Sample Data'!N414&lt;=30,'Control Sample Data'!N414&gt;=30)),"Type 1","OKAY")))</f>
        <v>#DIV/0!</v>
      </c>
    </row>
    <row r="415" spans="1:11" ht="12.75">
      <c r="A415" s="72"/>
      <c r="B415" s="90" t="str">
        <f>'Gene Table'!E415</f>
        <v>UIMC1</v>
      </c>
      <c r="C415" s="91" t="s">
        <v>121</v>
      </c>
      <c r="D415" s="92" t="e">
        <f>Calculations!BN416</f>
        <v>#DIV/0!</v>
      </c>
      <c r="E415" s="92" t="e">
        <f>Calculations!BO416</f>
        <v>#DIV/0!</v>
      </c>
      <c r="F415" s="93" t="e">
        <f t="shared" si="32"/>
        <v>#DIV/0!</v>
      </c>
      <c r="G415" s="93" t="e">
        <f t="shared" si="33"/>
        <v>#DIV/0!</v>
      </c>
      <c r="H415" s="92" t="e">
        <f aca="true" t="shared" si="34" ref="H415:H478">F415/G415</f>
        <v>#DIV/0!</v>
      </c>
      <c r="I415" s="96" t="str">
        <f>IF(OR(COUNT(Calculations!BP416:BY416)&lt;3,COUNT(Calculations!BZ416:CI416)&lt;3),"N/A",IF(ISERROR(TTEST(Calculations!BP416:BY416,Calculations!BZ416:CI416,2,2)),"N/A",TTEST(Calculations!BP416:BY416,Calculations!BZ416:CI416,2,2)))</f>
        <v>N/A</v>
      </c>
      <c r="J415" s="92" t="e">
        <f aca="true" t="shared" si="35" ref="J415:J478">IF(H415&gt;1,H415,-1/H415)</f>
        <v>#DIV/0!</v>
      </c>
      <c r="K415" s="97" t="e">
        <f>IF(AND('Test Sample Data'!N415&gt;=35,'Control Sample Data'!N415&gt;=35),"Type 3",IF(AND('Test Sample Data'!N415&gt;=30,'Control Sample Data'!N415&gt;=30,OR(I415&gt;=0.05,I415="N/A")),"Type 2",IF(OR(AND('Test Sample Data'!N415&gt;=30,'Control Sample Data'!N415&lt;=30),AND('Test Sample Data'!N415&lt;=30,'Control Sample Data'!N415&gt;=30)),"Type 1","OKAY")))</f>
        <v>#DIV/0!</v>
      </c>
    </row>
    <row r="416" spans="1:11" ht="12.75">
      <c r="A416" s="72"/>
      <c r="B416" s="90" t="str">
        <f>'Gene Table'!E416</f>
        <v>HSD17B7</v>
      </c>
      <c r="C416" s="91" t="s">
        <v>125</v>
      </c>
      <c r="D416" s="92" t="e">
        <f>Calculations!BN417</f>
        <v>#DIV/0!</v>
      </c>
      <c r="E416" s="92" t="e">
        <f>Calculations!BO417</f>
        <v>#DIV/0!</v>
      </c>
      <c r="F416" s="93" t="e">
        <f t="shared" si="32"/>
        <v>#DIV/0!</v>
      </c>
      <c r="G416" s="93" t="e">
        <f t="shared" si="33"/>
        <v>#DIV/0!</v>
      </c>
      <c r="H416" s="92" t="e">
        <f t="shared" si="34"/>
        <v>#DIV/0!</v>
      </c>
      <c r="I416" s="96" t="str">
        <f>IF(OR(COUNT(Calculations!BP417:BY417)&lt;3,COUNT(Calculations!BZ417:CI417)&lt;3),"N/A",IF(ISERROR(TTEST(Calculations!BP417:BY417,Calculations!BZ417:CI417,2,2)),"N/A",TTEST(Calculations!BP417:BY417,Calculations!BZ417:CI417,2,2)))</f>
        <v>N/A</v>
      </c>
      <c r="J416" s="92" t="e">
        <f t="shared" si="35"/>
        <v>#DIV/0!</v>
      </c>
      <c r="K416" s="97" t="e">
        <f>IF(AND('Test Sample Data'!N416&gt;=35,'Control Sample Data'!N416&gt;=35),"Type 3",IF(AND('Test Sample Data'!N416&gt;=30,'Control Sample Data'!N416&gt;=30,OR(I416&gt;=0.05,I416="N/A")),"Type 2",IF(OR(AND('Test Sample Data'!N416&gt;=30,'Control Sample Data'!N416&lt;=30),AND('Test Sample Data'!N416&lt;=30,'Control Sample Data'!N416&gt;=30)),"Type 1","OKAY")))</f>
        <v>#DIV/0!</v>
      </c>
    </row>
    <row r="417" spans="1:11" ht="12.75">
      <c r="A417" s="72"/>
      <c r="B417" s="90" t="str">
        <f>'Gene Table'!E417</f>
        <v>REV1</v>
      </c>
      <c r="C417" s="91" t="s">
        <v>129</v>
      </c>
      <c r="D417" s="92" t="e">
        <f>Calculations!BN418</f>
        <v>#DIV/0!</v>
      </c>
      <c r="E417" s="92" t="e">
        <f>Calculations!BO418</f>
        <v>#DIV/0!</v>
      </c>
      <c r="F417" s="93" t="e">
        <f t="shared" si="32"/>
        <v>#DIV/0!</v>
      </c>
      <c r="G417" s="93" t="e">
        <f t="shared" si="33"/>
        <v>#DIV/0!</v>
      </c>
      <c r="H417" s="92" t="e">
        <f t="shared" si="34"/>
        <v>#DIV/0!</v>
      </c>
      <c r="I417" s="96" t="str">
        <f>IF(OR(COUNT(Calculations!BP418:BY418)&lt;3,COUNT(Calculations!BZ418:CI418)&lt;3),"N/A",IF(ISERROR(TTEST(Calculations!BP418:BY418,Calculations!BZ418:CI418,2,2)),"N/A",TTEST(Calculations!BP418:BY418,Calculations!BZ418:CI418,2,2)))</f>
        <v>N/A</v>
      </c>
      <c r="J417" s="92" t="e">
        <f t="shared" si="35"/>
        <v>#DIV/0!</v>
      </c>
      <c r="K417" s="97" t="e">
        <f>IF(AND('Test Sample Data'!N417&gt;=35,'Control Sample Data'!N417&gt;=35),"Type 3",IF(AND('Test Sample Data'!N417&gt;=30,'Control Sample Data'!N417&gt;=30,OR(I417&gt;=0.05,I417="N/A")),"Type 2",IF(OR(AND('Test Sample Data'!N417&gt;=30,'Control Sample Data'!N417&lt;=30),AND('Test Sample Data'!N417&lt;=30,'Control Sample Data'!N417&gt;=30)),"Type 1","OKAY")))</f>
        <v>#DIV/0!</v>
      </c>
    </row>
    <row r="418" spans="1:11" ht="12.75">
      <c r="A418" s="72"/>
      <c r="B418" s="90" t="str">
        <f>'Gene Table'!E418</f>
        <v>TUBD1</v>
      </c>
      <c r="C418" s="91" t="s">
        <v>133</v>
      </c>
      <c r="D418" s="92" t="e">
        <f>Calculations!BN419</f>
        <v>#DIV/0!</v>
      </c>
      <c r="E418" s="92" t="e">
        <f>Calculations!BO419</f>
        <v>#DIV/0!</v>
      </c>
      <c r="F418" s="93" t="e">
        <f t="shared" si="32"/>
        <v>#DIV/0!</v>
      </c>
      <c r="G418" s="93" t="e">
        <f t="shared" si="33"/>
        <v>#DIV/0!</v>
      </c>
      <c r="H418" s="92" t="e">
        <f t="shared" si="34"/>
        <v>#DIV/0!</v>
      </c>
      <c r="I418" s="96" t="str">
        <f>IF(OR(COUNT(Calculations!BP419:BY419)&lt;3,COUNT(Calculations!BZ419:CI419)&lt;3),"N/A",IF(ISERROR(TTEST(Calculations!BP419:BY419,Calculations!BZ419:CI419,2,2)),"N/A",TTEST(Calculations!BP419:BY419,Calculations!BZ419:CI419,2,2)))</f>
        <v>N/A</v>
      </c>
      <c r="J418" s="92" t="e">
        <f t="shared" si="35"/>
        <v>#DIV/0!</v>
      </c>
      <c r="K418" s="97" t="e">
        <f>IF(AND('Test Sample Data'!N418&gt;=35,'Control Sample Data'!N418&gt;=35),"Type 3",IF(AND('Test Sample Data'!N418&gt;=30,'Control Sample Data'!N418&gt;=30,OR(I418&gt;=0.05,I418="N/A")),"Type 2",IF(OR(AND('Test Sample Data'!N418&gt;=30,'Control Sample Data'!N418&lt;=30),AND('Test Sample Data'!N418&lt;=30,'Control Sample Data'!N418&gt;=30)),"Type 1","OKAY")))</f>
        <v>#DIV/0!</v>
      </c>
    </row>
    <row r="419" spans="1:11" ht="12.75">
      <c r="A419" s="72"/>
      <c r="B419" s="90" t="str">
        <f>'Gene Table'!E419</f>
        <v>SLC45A2</v>
      </c>
      <c r="C419" s="91" t="s">
        <v>137</v>
      </c>
      <c r="D419" s="92" t="e">
        <f>Calculations!BN420</f>
        <v>#DIV/0!</v>
      </c>
      <c r="E419" s="92" t="e">
        <f>Calculations!BO420</f>
        <v>#DIV/0!</v>
      </c>
      <c r="F419" s="93" t="e">
        <f t="shared" si="32"/>
        <v>#DIV/0!</v>
      </c>
      <c r="G419" s="93" t="e">
        <f t="shared" si="33"/>
        <v>#DIV/0!</v>
      </c>
      <c r="H419" s="92" t="e">
        <f t="shared" si="34"/>
        <v>#DIV/0!</v>
      </c>
      <c r="I419" s="96" t="str">
        <f>IF(OR(COUNT(Calculations!BP420:BY420)&lt;3,COUNT(Calculations!BZ420:CI420)&lt;3),"N/A",IF(ISERROR(TTEST(Calculations!BP420:BY420,Calculations!BZ420:CI420,2,2)),"N/A",TTEST(Calculations!BP420:BY420,Calculations!BZ420:CI420,2,2)))</f>
        <v>N/A</v>
      </c>
      <c r="J419" s="92" t="e">
        <f t="shared" si="35"/>
        <v>#DIV/0!</v>
      </c>
      <c r="K419" s="97" t="e">
        <f>IF(AND('Test Sample Data'!N419&gt;=35,'Control Sample Data'!N419&gt;=35),"Type 3",IF(AND('Test Sample Data'!N419&gt;=30,'Control Sample Data'!N419&gt;=30,OR(I419&gt;=0.05,I419="N/A")),"Type 2",IF(OR(AND('Test Sample Data'!N419&gt;=30,'Control Sample Data'!N419&lt;=30),AND('Test Sample Data'!N419&lt;=30,'Control Sample Data'!N419&gt;=30)),"Type 1","OKAY")))</f>
        <v>#DIV/0!</v>
      </c>
    </row>
    <row r="420" spans="1:11" ht="12.75">
      <c r="A420" s="72"/>
      <c r="B420" s="90" t="str">
        <f>'Gene Table'!E420</f>
        <v>HSD17B12</v>
      </c>
      <c r="C420" s="91" t="s">
        <v>141</v>
      </c>
      <c r="D420" s="92" t="e">
        <f>Calculations!BN421</f>
        <v>#DIV/0!</v>
      </c>
      <c r="E420" s="92" t="e">
        <f>Calculations!BO421</f>
        <v>#DIV/0!</v>
      </c>
      <c r="F420" s="93" t="e">
        <f t="shared" si="32"/>
        <v>#DIV/0!</v>
      </c>
      <c r="G420" s="93" t="e">
        <f t="shared" si="33"/>
        <v>#DIV/0!</v>
      </c>
      <c r="H420" s="92" t="e">
        <f t="shared" si="34"/>
        <v>#DIV/0!</v>
      </c>
      <c r="I420" s="96" t="str">
        <f>IF(OR(COUNT(Calculations!BP421:BY421)&lt;3,COUNT(Calculations!BZ421:CI421)&lt;3),"N/A",IF(ISERROR(TTEST(Calculations!BP421:BY421,Calculations!BZ421:CI421,2,2)),"N/A",TTEST(Calculations!BP421:BY421,Calculations!BZ421:CI421,2,2)))</f>
        <v>N/A</v>
      </c>
      <c r="J420" s="92" t="e">
        <f t="shared" si="35"/>
        <v>#DIV/0!</v>
      </c>
      <c r="K420" s="97" t="e">
        <f>IF(AND('Test Sample Data'!N420&gt;=35,'Control Sample Data'!N420&gt;=35),"Type 3",IF(AND('Test Sample Data'!N420&gt;=30,'Control Sample Data'!N420&gt;=30,OR(I420&gt;=0.05,I420="N/A")),"Type 2",IF(OR(AND('Test Sample Data'!N420&gt;=30,'Control Sample Data'!N420&lt;=30),AND('Test Sample Data'!N420&lt;=30,'Control Sample Data'!N420&gt;=30)),"Type 1","OKAY")))</f>
        <v>#DIV/0!</v>
      </c>
    </row>
    <row r="421" spans="1:11" ht="12.75">
      <c r="A421" s="72"/>
      <c r="B421" s="90" t="str">
        <f>'Gene Table'!E421</f>
        <v>PCNA</v>
      </c>
      <c r="C421" s="91" t="s">
        <v>145</v>
      </c>
      <c r="D421" s="92" t="e">
        <f>Calculations!BN422</f>
        <v>#DIV/0!</v>
      </c>
      <c r="E421" s="92" t="e">
        <f>Calculations!BO422</f>
        <v>#DIV/0!</v>
      </c>
      <c r="F421" s="93" t="e">
        <f t="shared" si="32"/>
        <v>#DIV/0!</v>
      </c>
      <c r="G421" s="93" t="e">
        <f t="shared" si="33"/>
        <v>#DIV/0!</v>
      </c>
      <c r="H421" s="92" t="e">
        <f t="shared" si="34"/>
        <v>#DIV/0!</v>
      </c>
      <c r="I421" s="96" t="str">
        <f>IF(OR(COUNT(Calculations!BP422:BY422)&lt;3,COUNT(Calculations!BZ422:CI422)&lt;3),"N/A",IF(ISERROR(TTEST(Calculations!BP422:BY422,Calculations!BZ422:CI422,2,2)),"N/A",TTEST(Calculations!BP422:BY422,Calculations!BZ422:CI422,2,2)))</f>
        <v>N/A</v>
      </c>
      <c r="J421" s="92" t="e">
        <f t="shared" si="35"/>
        <v>#DIV/0!</v>
      </c>
      <c r="K421" s="97" t="e">
        <f>IF(AND('Test Sample Data'!N421&gt;=35,'Control Sample Data'!N421&gt;=35),"Type 3",IF(AND('Test Sample Data'!N421&gt;=30,'Control Sample Data'!N421&gt;=30,OR(I421&gt;=0.05,I421="N/A")),"Type 2",IF(OR(AND('Test Sample Data'!N421&gt;=30,'Control Sample Data'!N421&lt;=30),AND('Test Sample Data'!N421&lt;=30,'Control Sample Data'!N421&gt;=30)),"Type 1","OKAY")))</f>
        <v>#DIV/0!</v>
      </c>
    </row>
    <row r="422" spans="1:11" ht="12.75">
      <c r="A422" s="72"/>
      <c r="B422" s="90" t="str">
        <f>'Gene Table'!E422</f>
        <v>SH3GLB1</v>
      </c>
      <c r="C422" s="91" t="s">
        <v>149</v>
      </c>
      <c r="D422" s="92" t="e">
        <f>Calculations!BN423</f>
        <v>#DIV/0!</v>
      </c>
      <c r="E422" s="92" t="e">
        <f>Calculations!BO423</f>
        <v>#DIV/0!</v>
      </c>
      <c r="F422" s="93" t="e">
        <f t="shared" si="32"/>
        <v>#DIV/0!</v>
      </c>
      <c r="G422" s="93" t="e">
        <f t="shared" si="33"/>
        <v>#DIV/0!</v>
      </c>
      <c r="H422" s="92" t="e">
        <f t="shared" si="34"/>
        <v>#DIV/0!</v>
      </c>
      <c r="I422" s="96" t="str">
        <f>IF(OR(COUNT(Calculations!BP423:BY423)&lt;3,COUNT(Calculations!BZ423:CI423)&lt;3),"N/A",IF(ISERROR(TTEST(Calculations!BP423:BY423,Calculations!BZ423:CI423,2,2)),"N/A",TTEST(Calculations!BP423:BY423,Calculations!BZ423:CI423,2,2)))</f>
        <v>N/A</v>
      </c>
      <c r="J422" s="92" t="e">
        <f t="shared" si="35"/>
        <v>#DIV/0!</v>
      </c>
      <c r="K422" s="97" t="e">
        <f>IF(AND('Test Sample Data'!N422&gt;=35,'Control Sample Data'!N422&gt;=35),"Type 3",IF(AND('Test Sample Data'!N422&gt;=30,'Control Sample Data'!N422&gt;=30,OR(I422&gt;=0.05,I422="N/A")),"Type 2",IF(OR(AND('Test Sample Data'!N422&gt;=30,'Control Sample Data'!N422&lt;=30),AND('Test Sample Data'!N422&lt;=30,'Control Sample Data'!N422&gt;=30)),"Type 1","OKAY")))</f>
        <v>#DIV/0!</v>
      </c>
    </row>
    <row r="423" spans="1:11" ht="12.75">
      <c r="A423" s="72"/>
      <c r="B423" s="90" t="str">
        <f>'Gene Table'!E423</f>
        <v>MLXIPL</v>
      </c>
      <c r="C423" s="91" t="s">
        <v>153</v>
      </c>
      <c r="D423" s="92" t="e">
        <f>Calculations!BN424</f>
        <v>#DIV/0!</v>
      </c>
      <c r="E423" s="92" t="e">
        <f>Calculations!BO424</f>
        <v>#DIV/0!</v>
      </c>
      <c r="F423" s="93" t="e">
        <f t="shared" si="32"/>
        <v>#DIV/0!</v>
      </c>
      <c r="G423" s="93" t="e">
        <f t="shared" si="33"/>
        <v>#DIV/0!</v>
      </c>
      <c r="H423" s="92" t="e">
        <f t="shared" si="34"/>
        <v>#DIV/0!</v>
      </c>
      <c r="I423" s="96" t="str">
        <f>IF(OR(COUNT(Calculations!BP424:BY424)&lt;3,COUNT(Calculations!BZ424:CI424)&lt;3),"N/A",IF(ISERROR(TTEST(Calculations!BP424:BY424,Calculations!BZ424:CI424,2,2)),"N/A",TTEST(Calculations!BP424:BY424,Calculations!BZ424:CI424,2,2)))</f>
        <v>N/A</v>
      </c>
      <c r="J423" s="92" t="e">
        <f t="shared" si="35"/>
        <v>#DIV/0!</v>
      </c>
      <c r="K423" s="97" t="e">
        <f>IF(AND('Test Sample Data'!N423&gt;=35,'Control Sample Data'!N423&gt;=35),"Type 3",IF(AND('Test Sample Data'!N423&gt;=30,'Control Sample Data'!N423&gt;=30,OR(I423&gt;=0.05,I423="N/A")),"Type 2",IF(OR(AND('Test Sample Data'!N423&gt;=30,'Control Sample Data'!N423&lt;=30),AND('Test Sample Data'!N423&lt;=30,'Control Sample Data'!N423&gt;=30)),"Type 1","OKAY")))</f>
        <v>#DIV/0!</v>
      </c>
    </row>
    <row r="424" spans="1:11" ht="12.75">
      <c r="A424" s="72"/>
      <c r="B424" s="90" t="str">
        <f>'Gene Table'!E424</f>
        <v>GMNN</v>
      </c>
      <c r="C424" s="91" t="s">
        <v>157</v>
      </c>
      <c r="D424" s="92" t="e">
        <f>Calculations!BN425</f>
        <v>#DIV/0!</v>
      </c>
      <c r="E424" s="92" t="e">
        <f>Calculations!BO425</f>
        <v>#DIV/0!</v>
      </c>
      <c r="F424" s="93" t="e">
        <f t="shared" si="32"/>
        <v>#DIV/0!</v>
      </c>
      <c r="G424" s="93" t="e">
        <f t="shared" si="33"/>
        <v>#DIV/0!</v>
      </c>
      <c r="H424" s="92" t="e">
        <f t="shared" si="34"/>
        <v>#DIV/0!</v>
      </c>
      <c r="I424" s="96" t="str">
        <f>IF(OR(COUNT(Calculations!BP425:BY425)&lt;3,COUNT(Calculations!BZ425:CI425)&lt;3),"N/A",IF(ISERROR(TTEST(Calculations!BP425:BY425,Calculations!BZ425:CI425,2,2)),"N/A",TTEST(Calculations!BP425:BY425,Calculations!BZ425:CI425,2,2)))</f>
        <v>N/A</v>
      </c>
      <c r="J424" s="92" t="e">
        <f t="shared" si="35"/>
        <v>#DIV/0!</v>
      </c>
      <c r="K424" s="97" t="e">
        <f>IF(AND('Test Sample Data'!N424&gt;=35,'Control Sample Data'!N424&gt;=35),"Type 3",IF(AND('Test Sample Data'!N424&gt;=30,'Control Sample Data'!N424&gt;=30,OR(I424&gt;=0.05,I424="N/A")),"Type 2",IF(OR(AND('Test Sample Data'!N424&gt;=30,'Control Sample Data'!N424&lt;=30),AND('Test Sample Data'!N424&lt;=30,'Control Sample Data'!N424&gt;=30)),"Type 1","OKAY")))</f>
        <v>#DIV/0!</v>
      </c>
    </row>
    <row r="425" spans="1:11" ht="12.75">
      <c r="A425" s="72"/>
      <c r="B425" s="90" t="str">
        <f>'Gene Table'!E425</f>
        <v>ODC1</v>
      </c>
      <c r="C425" s="91" t="s">
        <v>161</v>
      </c>
      <c r="D425" s="92" t="e">
        <f>Calculations!BN426</f>
        <v>#DIV/0!</v>
      </c>
      <c r="E425" s="92" t="e">
        <f>Calculations!BO426</f>
        <v>#DIV/0!</v>
      </c>
      <c r="F425" s="93" t="e">
        <f t="shared" si="32"/>
        <v>#DIV/0!</v>
      </c>
      <c r="G425" s="93" t="e">
        <f t="shared" si="33"/>
        <v>#DIV/0!</v>
      </c>
      <c r="H425" s="92" t="e">
        <f t="shared" si="34"/>
        <v>#DIV/0!</v>
      </c>
      <c r="I425" s="96" t="str">
        <f>IF(OR(COUNT(Calculations!BP426:BY426)&lt;3,COUNT(Calculations!BZ426:CI426)&lt;3),"N/A",IF(ISERROR(TTEST(Calculations!BP426:BY426,Calculations!BZ426:CI426,2,2)),"N/A",TTEST(Calculations!BP426:BY426,Calculations!BZ426:CI426,2,2)))</f>
        <v>N/A</v>
      </c>
      <c r="J425" s="92" t="e">
        <f t="shared" si="35"/>
        <v>#DIV/0!</v>
      </c>
      <c r="K425" s="97" t="e">
        <f>IF(AND('Test Sample Data'!N425&gt;=35,'Control Sample Data'!N425&gt;=35),"Type 3",IF(AND('Test Sample Data'!N425&gt;=30,'Control Sample Data'!N425&gt;=30,OR(I425&gt;=0.05,I425="N/A")),"Type 2",IF(OR(AND('Test Sample Data'!N425&gt;=30,'Control Sample Data'!N425&lt;=30),AND('Test Sample Data'!N425&lt;=30,'Control Sample Data'!N425&gt;=30)),"Type 1","OKAY")))</f>
        <v>#DIV/0!</v>
      </c>
    </row>
    <row r="426" spans="1:11" ht="12.75">
      <c r="A426" s="72"/>
      <c r="B426" s="90" t="str">
        <f>'Gene Table'!E426</f>
        <v>NFKB1</v>
      </c>
      <c r="C426" s="91" t="s">
        <v>165</v>
      </c>
      <c r="D426" s="92" t="e">
        <f>Calculations!BN427</f>
        <v>#DIV/0!</v>
      </c>
      <c r="E426" s="92" t="e">
        <f>Calculations!BO427</f>
        <v>#DIV/0!</v>
      </c>
      <c r="F426" s="93" t="e">
        <f t="shared" si="32"/>
        <v>#DIV/0!</v>
      </c>
      <c r="G426" s="93" t="e">
        <f t="shared" si="33"/>
        <v>#DIV/0!</v>
      </c>
      <c r="H426" s="92" t="e">
        <f t="shared" si="34"/>
        <v>#DIV/0!</v>
      </c>
      <c r="I426" s="96" t="str">
        <f>IF(OR(COUNT(Calculations!BP427:BY427)&lt;3,COUNT(Calculations!BZ427:CI427)&lt;3),"N/A",IF(ISERROR(TTEST(Calculations!BP427:BY427,Calculations!BZ427:CI427,2,2)),"N/A",TTEST(Calculations!BP427:BY427,Calculations!BZ427:CI427,2,2)))</f>
        <v>N/A</v>
      </c>
      <c r="J426" s="92" t="e">
        <f t="shared" si="35"/>
        <v>#DIV/0!</v>
      </c>
      <c r="K426" s="97" t="e">
        <f>IF(AND('Test Sample Data'!N426&gt;=35,'Control Sample Data'!N426&gt;=35),"Type 3",IF(AND('Test Sample Data'!N426&gt;=30,'Control Sample Data'!N426&gt;=30,OR(I426&gt;=0.05,I426="N/A")),"Type 2",IF(OR(AND('Test Sample Data'!N426&gt;=30,'Control Sample Data'!N426&lt;=30),AND('Test Sample Data'!N426&lt;=30,'Control Sample Data'!N426&gt;=30)),"Type 1","OKAY")))</f>
        <v>#DIV/0!</v>
      </c>
    </row>
    <row r="427" spans="1:11" ht="12.75">
      <c r="A427" s="72"/>
      <c r="B427" s="90" t="str">
        <f>'Gene Table'!E427</f>
        <v>NEK2</v>
      </c>
      <c r="C427" s="91" t="s">
        <v>169</v>
      </c>
      <c r="D427" s="92" t="e">
        <f>Calculations!BN428</f>
        <v>#DIV/0!</v>
      </c>
      <c r="E427" s="92" t="e">
        <f>Calculations!BO428</f>
        <v>#DIV/0!</v>
      </c>
      <c r="F427" s="93" t="e">
        <f t="shared" si="32"/>
        <v>#DIV/0!</v>
      </c>
      <c r="G427" s="93" t="e">
        <f t="shared" si="33"/>
        <v>#DIV/0!</v>
      </c>
      <c r="H427" s="92" t="e">
        <f t="shared" si="34"/>
        <v>#DIV/0!</v>
      </c>
      <c r="I427" s="96" t="str">
        <f>IF(OR(COUNT(Calculations!BP428:BY428)&lt;3,COUNT(Calculations!BZ428:CI428)&lt;3),"N/A",IF(ISERROR(TTEST(Calculations!BP428:BY428,Calculations!BZ428:CI428,2,2)),"N/A",TTEST(Calculations!BP428:BY428,Calculations!BZ428:CI428,2,2)))</f>
        <v>N/A</v>
      </c>
      <c r="J427" s="92" t="e">
        <f t="shared" si="35"/>
        <v>#DIV/0!</v>
      </c>
      <c r="K427" s="97" t="e">
        <f>IF(AND('Test Sample Data'!N427&gt;=35,'Control Sample Data'!N427&gt;=35),"Type 3",IF(AND('Test Sample Data'!N427&gt;=30,'Control Sample Data'!N427&gt;=30,OR(I427&gt;=0.05,I427="N/A")),"Type 2",IF(OR(AND('Test Sample Data'!N427&gt;=30,'Control Sample Data'!N427&lt;=30),AND('Test Sample Data'!N427&lt;=30,'Control Sample Data'!N427&gt;=30)),"Type 1","OKAY")))</f>
        <v>#DIV/0!</v>
      </c>
    </row>
    <row r="428" spans="1:11" ht="12.75">
      <c r="A428" s="72"/>
      <c r="B428" s="90" t="str">
        <f>'Gene Table'!E428</f>
        <v>NCF4</v>
      </c>
      <c r="C428" s="91" t="s">
        <v>173</v>
      </c>
      <c r="D428" s="92" t="e">
        <f>Calculations!BN429</f>
        <v>#DIV/0!</v>
      </c>
      <c r="E428" s="92" t="e">
        <f>Calculations!BO429</f>
        <v>#DIV/0!</v>
      </c>
      <c r="F428" s="93" t="e">
        <f t="shared" si="32"/>
        <v>#DIV/0!</v>
      </c>
      <c r="G428" s="93" t="e">
        <f t="shared" si="33"/>
        <v>#DIV/0!</v>
      </c>
      <c r="H428" s="92" t="e">
        <f t="shared" si="34"/>
        <v>#DIV/0!</v>
      </c>
      <c r="I428" s="96" t="str">
        <f>IF(OR(COUNT(Calculations!BP429:BY429)&lt;3,COUNT(Calculations!BZ429:CI429)&lt;3),"N/A",IF(ISERROR(TTEST(Calculations!BP429:BY429,Calculations!BZ429:CI429,2,2)),"N/A",TTEST(Calculations!BP429:BY429,Calculations!BZ429:CI429,2,2)))</f>
        <v>N/A</v>
      </c>
      <c r="J428" s="92" t="e">
        <f t="shared" si="35"/>
        <v>#DIV/0!</v>
      </c>
      <c r="K428" s="97" t="e">
        <f>IF(AND('Test Sample Data'!N428&gt;=35,'Control Sample Data'!N428&gt;=35),"Type 3",IF(AND('Test Sample Data'!N428&gt;=30,'Control Sample Data'!N428&gt;=30,OR(I428&gt;=0.05,I428="N/A")),"Type 2",IF(OR(AND('Test Sample Data'!N428&gt;=30,'Control Sample Data'!N428&lt;=30),AND('Test Sample Data'!N428&lt;=30,'Control Sample Data'!N428&gt;=30)),"Type 1","OKAY")))</f>
        <v>#DIV/0!</v>
      </c>
    </row>
    <row r="429" spans="1:11" ht="12.75">
      <c r="A429" s="72"/>
      <c r="B429" s="90" t="str">
        <f>'Gene Table'!E429</f>
        <v>NCF2</v>
      </c>
      <c r="C429" s="91" t="s">
        <v>177</v>
      </c>
      <c r="D429" s="92" t="e">
        <f>Calculations!BN430</f>
        <v>#DIV/0!</v>
      </c>
      <c r="E429" s="92" t="e">
        <f>Calculations!BO430</f>
        <v>#DIV/0!</v>
      </c>
      <c r="F429" s="93" t="e">
        <f t="shared" si="32"/>
        <v>#DIV/0!</v>
      </c>
      <c r="G429" s="93" t="e">
        <f t="shared" si="33"/>
        <v>#DIV/0!</v>
      </c>
      <c r="H429" s="92" t="e">
        <f t="shared" si="34"/>
        <v>#DIV/0!</v>
      </c>
      <c r="I429" s="96" t="str">
        <f>IF(OR(COUNT(Calculations!BP430:BY430)&lt;3,COUNT(Calculations!BZ430:CI430)&lt;3),"N/A",IF(ISERROR(TTEST(Calculations!BP430:BY430,Calculations!BZ430:CI430,2,2)),"N/A",TTEST(Calculations!BP430:BY430,Calculations!BZ430:CI430,2,2)))</f>
        <v>N/A</v>
      </c>
      <c r="J429" s="92" t="e">
        <f t="shared" si="35"/>
        <v>#DIV/0!</v>
      </c>
      <c r="K429" s="97" t="e">
        <f>IF(AND('Test Sample Data'!N429&gt;=35,'Control Sample Data'!N429&gt;=35),"Type 3",IF(AND('Test Sample Data'!N429&gt;=30,'Control Sample Data'!N429&gt;=30,OR(I429&gt;=0.05,I429="N/A")),"Type 2",IF(OR(AND('Test Sample Data'!N429&gt;=30,'Control Sample Data'!N429&lt;=30),AND('Test Sample Data'!N429&lt;=30,'Control Sample Data'!N429&gt;=30)),"Type 1","OKAY")))</f>
        <v>#DIV/0!</v>
      </c>
    </row>
    <row r="430" spans="1:11" ht="12.75">
      <c r="A430" s="72"/>
      <c r="B430" s="90" t="str">
        <f>'Gene Table'!E430</f>
        <v>MYT1</v>
      </c>
      <c r="C430" s="91" t="s">
        <v>181</v>
      </c>
      <c r="D430" s="92" t="e">
        <f>Calculations!BN431</f>
        <v>#DIV/0!</v>
      </c>
      <c r="E430" s="92" t="e">
        <f>Calculations!BO431</f>
        <v>#DIV/0!</v>
      </c>
      <c r="F430" s="93" t="e">
        <f t="shared" si="32"/>
        <v>#DIV/0!</v>
      </c>
      <c r="G430" s="93" t="e">
        <f t="shared" si="33"/>
        <v>#DIV/0!</v>
      </c>
      <c r="H430" s="92" t="e">
        <f t="shared" si="34"/>
        <v>#DIV/0!</v>
      </c>
      <c r="I430" s="96" t="str">
        <f>IF(OR(COUNT(Calculations!BP431:BY431)&lt;3,COUNT(Calculations!BZ431:CI431)&lt;3),"N/A",IF(ISERROR(TTEST(Calculations!BP431:BY431,Calculations!BZ431:CI431,2,2)),"N/A",TTEST(Calculations!BP431:BY431,Calculations!BZ431:CI431,2,2)))</f>
        <v>N/A</v>
      </c>
      <c r="J430" s="92" t="e">
        <f t="shared" si="35"/>
        <v>#DIV/0!</v>
      </c>
      <c r="K430" s="97" t="e">
        <f>IF(AND('Test Sample Data'!N430&gt;=35,'Control Sample Data'!N430&gt;=35),"Type 3",IF(AND('Test Sample Data'!N430&gt;=30,'Control Sample Data'!N430&gt;=30,OR(I430&gt;=0.05,I430="N/A")),"Type 2",IF(OR(AND('Test Sample Data'!N430&gt;=30,'Control Sample Data'!N430&lt;=30),AND('Test Sample Data'!N430&lt;=30,'Control Sample Data'!N430&gt;=30)),"Type 1","OKAY")))</f>
        <v>#DIV/0!</v>
      </c>
    </row>
    <row r="431" spans="1:11" ht="12.75">
      <c r="A431" s="72"/>
      <c r="B431" s="90" t="str">
        <f>'Gene Table'!E431</f>
        <v>MSH3</v>
      </c>
      <c r="C431" s="91" t="s">
        <v>185</v>
      </c>
      <c r="D431" s="92" t="e">
        <f>Calculations!BN432</f>
        <v>#DIV/0!</v>
      </c>
      <c r="E431" s="92" t="e">
        <f>Calculations!BO432</f>
        <v>#DIV/0!</v>
      </c>
      <c r="F431" s="93" t="e">
        <f t="shared" si="32"/>
        <v>#DIV/0!</v>
      </c>
      <c r="G431" s="93" t="e">
        <f t="shared" si="33"/>
        <v>#DIV/0!</v>
      </c>
      <c r="H431" s="92" t="e">
        <f t="shared" si="34"/>
        <v>#DIV/0!</v>
      </c>
      <c r="I431" s="96" t="str">
        <f>IF(OR(COUNT(Calculations!BP432:BY432)&lt;3,COUNT(Calculations!BZ432:CI432)&lt;3),"N/A",IF(ISERROR(TTEST(Calculations!BP432:BY432,Calculations!BZ432:CI432,2,2)),"N/A",TTEST(Calculations!BP432:BY432,Calculations!BZ432:CI432,2,2)))</f>
        <v>N/A</v>
      </c>
      <c r="J431" s="92" t="e">
        <f t="shared" si="35"/>
        <v>#DIV/0!</v>
      </c>
      <c r="K431" s="97" t="e">
        <f>IF(AND('Test Sample Data'!N431&gt;=35,'Control Sample Data'!N431&gt;=35),"Type 3",IF(AND('Test Sample Data'!N431&gt;=30,'Control Sample Data'!N431&gt;=30,OR(I431&gt;=0.05,I431="N/A")),"Type 2",IF(OR(AND('Test Sample Data'!N431&gt;=30,'Control Sample Data'!N431&lt;=30),AND('Test Sample Data'!N431&lt;=30,'Control Sample Data'!N431&gt;=30)),"Type 1","OKAY")))</f>
        <v>#DIV/0!</v>
      </c>
    </row>
    <row r="432" spans="1:11" ht="12.75">
      <c r="A432" s="72"/>
      <c r="B432" s="90" t="str">
        <f>'Gene Table'!E432</f>
        <v>MSH2</v>
      </c>
      <c r="C432" s="91" t="s">
        <v>189</v>
      </c>
      <c r="D432" s="92" t="e">
        <f>Calculations!BN433</f>
        <v>#DIV/0!</v>
      </c>
      <c r="E432" s="92" t="e">
        <f>Calculations!BO433</f>
        <v>#DIV/0!</v>
      </c>
      <c r="F432" s="93" t="e">
        <f t="shared" si="32"/>
        <v>#DIV/0!</v>
      </c>
      <c r="G432" s="93" t="e">
        <f t="shared" si="33"/>
        <v>#DIV/0!</v>
      </c>
      <c r="H432" s="92" t="e">
        <f t="shared" si="34"/>
        <v>#DIV/0!</v>
      </c>
      <c r="I432" s="96" t="str">
        <f>IF(OR(COUNT(Calculations!BP433:BY433)&lt;3,COUNT(Calculations!BZ433:CI433)&lt;3),"N/A",IF(ISERROR(TTEST(Calculations!BP433:BY433,Calculations!BZ433:CI433,2,2)),"N/A",TTEST(Calculations!BP433:BY433,Calculations!BZ433:CI433,2,2)))</f>
        <v>N/A</v>
      </c>
      <c r="J432" s="92" t="e">
        <f t="shared" si="35"/>
        <v>#DIV/0!</v>
      </c>
      <c r="K432" s="97" t="e">
        <f>IF(AND('Test Sample Data'!N432&gt;=35,'Control Sample Data'!N432&gt;=35),"Type 3",IF(AND('Test Sample Data'!N432&gt;=30,'Control Sample Data'!N432&gt;=30,OR(I432&gt;=0.05,I432="N/A")),"Type 2",IF(OR(AND('Test Sample Data'!N432&gt;=30,'Control Sample Data'!N432&lt;=30),AND('Test Sample Data'!N432&lt;=30,'Control Sample Data'!N432&gt;=30)),"Type 1","OKAY")))</f>
        <v>#DIV/0!</v>
      </c>
    </row>
    <row r="433" spans="1:11" ht="12.75">
      <c r="A433" s="72"/>
      <c r="B433" s="90" t="str">
        <f>'Gene Table'!E433</f>
        <v>MPG</v>
      </c>
      <c r="C433" s="91" t="s">
        <v>193</v>
      </c>
      <c r="D433" s="92" t="e">
        <f>Calculations!BN434</f>
        <v>#DIV/0!</v>
      </c>
      <c r="E433" s="92" t="e">
        <f>Calculations!BO434</f>
        <v>#DIV/0!</v>
      </c>
      <c r="F433" s="93" t="e">
        <f t="shared" si="32"/>
        <v>#DIV/0!</v>
      </c>
      <c r="G433" s="93" t="e">
        <f t="shared" si="33"/>
        <v>#DIV/0!</v>
      </c>
      <c r="H433" s="92" t="e">
        <f t="shared" si="34"/>
        <v>#DIV/0!</v>
      </c>
      <c r="I433" s="96" t="str">
        <f>IF(OR(COUNT(Calculations!BP434:BY434)&lt;3,COUNT(Calculations!BZ434:CI434)&lt;3),"N/A",IF(ISERROR(TTEST(Calculations!BP434:BY434,Calculations!BZ434:CI434,2,2)),"N/A",TTEST(Calculations!BP434:BY434,Calculations!BZ434:CI434,2,2)))</f>
        <v>N/A</v>
      </c>
      <c r="J433" s="92" t="e">
        <f t="shared" si="35"/>
        <v>#DIV/0!</v>
      </c>
      <c r="K433" s="97" t="e">
        <f>IF(AND('Test Sample Data'!N433&gt;=35,'Control Sample Data'!N433&gt;=35),"Type 3",IF(AND('Test Sample Data'!N433&gt;=30,'Control Sample Data'!N433&gt;=30,OR(I433&gt;=0.05,I433="N/A")),"Type 2",IF(OR(AND('Test Sample Data'!N433&gt;=30,'Control Sample Data'!N433&lt;=30),AND('Test Sample Data'!N433&lt;=30,'Control Sample Data'!N433&gt;=30)),"Type 1","OKAY")))</f>
        <v>#DIV/0!</v>
      </c>
    </row>
    <row r="434" spans="1:11" ht="12.75">
      <c r="A434" s="72"/>
      <c r="B434" s="90" t="str">
        <f>'Gene Table'!E434</f>
        <v>MMP12</v>
      </c>
      <c r="C434" s="91" t="s">
        <v>197</v>
      </c>
      <c r="D434" s="92" t="e">
        <f>Calculations!BN435</f>
        <v>#DIV/0!</v>
      </c>
      <c r="E434" s="92" t="e">
        <f>Calculations!BO435</f>
        <v>#DIV/0!</v>
      </c>
      <c r="F434" s="93" t="e">
        <f t="shared" si="32"/>
        <v>#DIV/0!</v>
      </c>
      <c r="G434" s="93" t="e">
        <f t="shared" si="33"/>
        <v>#DIV/0!</v>
      </c>
      <c r="H434" s="92" t="e">
        <f t="shared" si="34"/>
        <v>#DIV/0!</v>
      </c>
      <c r="I434" s="96" t="str">
        <f>IF(OR(COUNT(Calculations!BP435:BY435)&lt;3,COUNT(Calculations!BZ435:CI435)&lt;3),"N/A",IF(ISERROR(TTEST(Calculations!BP435:BY435,Calculations!BZ435:CI435,2,2)),"N/A",TTEST(Calculations!BP435:BY435,Calculations!BZ435:CI435,2,2)))</f>
        <v>N/A</v>
      </c>
      <c r="J434" s="92" t="e">
        <f t="shared" si="35"/>
        <v>#DIV/0!</v>
      </c>
      <c r="K434" s="97" t="e">
        <f>IF(AND('Test Sample Data'!N434&gt;=35,'Control Sample Data'!N434&gt;=35),"Type 3",IF(AND('Test Sample Data'!N434&gt;=30,'Control Sample Data'!N434&gt;=30,OR(I434&gt;=0.05,I434="N/A")),"Type 2",IF(OR(AND('Test Sample Data'!N434&gt;=30,'Control Sample Data'!N434&lt;=30),AND('Test Sample Data'!N434&lt;=30,'Control Sample Data'!N434&gt;=30)),"Type 1","OKAY")))</f>
        <v>#DIV/0!</v>
      </c>
    </row>
    <row r="435" spans="1:11" ht="12.75">
      <c r="A435" s="72"/>
      <c r="B435" s="90" t="str">
        <f>'Gene Table'!E435</f>
        <v>KITLG</v>
      </c>
      <c r="C435" s="91" t="s">
        <v>201</v>
      </c>
      <c r="D435" s="92" t="e">
        <f>Calculations!BN436</f>
        <v>#DIV/0!</v>
      </c>
      <c r="E435" s="92" t="e">
        <f>Calculations!BO436</f>
        <v>#DIV/0!</v>
      </c>
      <c r="F435" s="93" t="e">
        <f t="shared" si="32"/>
        <v>#DIV/0!</v>
      </c>
      <c r="G435" s="93" t="e">
        <f t="shared" si="33"/>
        <v>#DIV/0!</v>
      </c>
      <c r="H435" s="92" t="e">
        <f t="shared" si="34"/>
        <v>#DIV/0!</v>
      </c>
      <c r="I435" s="96" t="str">
        <f>IF(OR(COUNT(Calculations!BP436:BY436)&lt;3,COUNT(Calculations!BZ436:CI436)&lt;3),"N/A",IF(ISERROR(TTEST(Calculations!BP436:BY436,Calculations!BZ436:CI436,2,2)),"N/A",TTEST(Calculations!BP436:BY436,Calculations!BZ436:CI436,2,2)))</f>
        <v>N/A</v>
      </c>
      <c r="J435" s="92" t="e">
        <f t="shared" si="35"/>
        <v>#DIV/0!</v>
      </c>
      <c r="K435" s="97" t="e">
        <f>IF(AND('Test Sample Data'!N435&gt;=35,'Control Sample Data'!N435&gt;=35),"Type 3",IF(AND('Test Sample Data'!N435&gt;=30,'Control Sample Data'!N435&gt;=30,OR(I435&gt;=0.05,I435="N/A")),"Type 2",IF(OR(AND('Test Sample Data'!N435&gt;=30,'Control Sample Data'!N435&lt;=30),AND('Test Sample Data'!N435&lt;=30,'Control Sample Data'!N435&gt;=30)),"Type 1","OKAY")))</f>
        <v>#DIV/0!</v>
      </c>
    </row>
    <row r="436" spans="1:11" ht="12.75">
      <c r="A436" s="72"/>
      <c r="B436" s="90" t="str">
        <f>'Gene Table'!E436</f>
        <v>MDM4</v>
      </c>
      <c r="C436" s="91" t="s">
        <v>205</v>
      </c>
      <c r="D436" s="92" t="e">
        <f>Calculations!BN437</f>
        <v>#DIV/0!</v>
      </c>
      <c r="E436" s="92" t="e">
        <f>Calculations!BO437</f>
        <v>#DIV/0!</v>
      </c>
      <c r="F436" s="93" t="e">
        <f t="shared" si="32"/>
        <v>#DIV/0!</v>
      </c>
      <c r="G436" s="93" t="e">
        <f t="shared" si="33"/>
        <v>#DIV/0!</v>
      </c>
      <c r="H436" s="92" t="e">
        <f t="shared" si="34"/>
        <v>#DIV/0!</v>
      </c>
      <c r="I436" s="96" t="str">
        <f>IF(OR(COUNT(Calculations!BP437:BY437)&lt;3,COUNT(Calculations!BZ437:CI437)&lt;3),"N/A",IF(ISERROR(TTEST(Calculations!BP437:BY437,Calculations!BZ437:CI437,2,2)),"N/A",TTEST(Calculations!BP437:BY437,Calculations!BZ437:CI437,2,2)))</f>
        <v>N/A</v>
      </c>
      <c r="J436" s="92" t="e">
        <f t="shared" si="35"/>
        <v>#DIV/0!</v>
      </c>
      <c r="K436" s="97" t="e">
        <f>IF(AND('Test Sample Data'!N436&gt;=35,'Control Sample Data'!N436&gt;=35),"Type 3",IF(AND('Test Sample Data'!N436&gt;=30,'Control Sample Data'!N436&gt;=30,OR(I436&gt;=0.05,I436="N/A")),"Type 2",IF(OR(AND('Test Sample Data'!N436&gt;=30,'Control Sample Data'!N436&lt;=30),AND('Test Sample Data'!N436&lt;=30,'Control Sample Data'!N436&gt;=30)),"Type 1","OKAY")))</f>
        <v>#DIV/0!</v>
      </c>
    </row>
    <row r="437" spans="1:11" ht="12.75">
      <c r="A437" s="72"/>
      <c r="B437" s="90" t="str">
        <f>'Gene Table'!E437</f>
        <v>MBP</v>
      </c>
      <c r="C437" s="91" t="s">
        <v>209</v>
      </c>
      <c r="D437" s="92" t="e">
        <f>Calculations!BN438</f>
        <v>#DIV/0!</v>
      </c>
      <c r="E437" s="92" t="e">
        <f>Calculations!BO438</f>
        <v>#DIV/0!</v>
      </c>
      <c r="F437" s="93" t="e">
        <f t="shared" si="32"/>
        <v>#DIV/0!</v>
      </c>
      <c r="G437" s="93" t="e">
        <f t="shared" si="33"/>
        <v>#DIV/0!</v>
      </c>
      <c r="H437" s="92" t="e">
        <f t="shared" si="34"/>
        <v>#DIV/0!</v>
      </c>
      <c r="I437" s="96" t="str">
        <f>IF(OR(COUNT(Calculations!BP438:BY438)&lt;3,COUNT(Calculations!BZ438:CI438)&lt;3),"N/A",IF(ISERROR(TTEST(Calculations!BP438:BY438,Calculations!BZ438:CI438,2,2)),"N/A",TTEST(Calculations!BP438:BY438,Calculations!BZ438:CI438,2,2)))</f>
        <v>N/A</v>
      </c>
      <c r="J437" s="92" t="e">
        <f t="shared" si="35"/>
        <v>#DIV/0!</v>
      </c>
      <c r="K437" s="97" t="e">
        <f>IF(AND('Test Sample Data'!N437&gt;=35,'Control Sample Data'!N437&gt;=35),"Type 3",IF(AND('Test Sample Data'!N437&gt;=30,'Control Sample Data'!N437&gt;=30,OR(I437&gt;=0.05,I437="N/A")),"Type 2",IF(OR(AND('Test Sample Data'!N437&gt;=30,'Control Sample Data'!N437&lt;=30),AND('Test Sample Data'!N437&lt;=30,'Control Sample Data'!N437&gt;=30)),"Type 1","OKAY")))</f>
        <v>#DIV/0!</v>
      </c>
    </row>
    <row r="438" spans="1:11" ht="12.75">
      <c r="A438" s="72"/>
      <c r="B438" s="90" t="str">
        <f>'Gene Table'!E438</f>
        <v>MAT2A</v>
      </c>
      <c r="C438" s="91" t="s">
        <v>213</v>
      </c>
      <c r="D438" s="92" t="e">
        <f>Calculations!BN439</f>
        <v>#DIV/0!</v>
      </c>
      <c r="E438" s="92" t="e">
        <f>Calculations!BO439</f>
        <v>#DIV/0!</v>
      </c>
      <c r="F438" s="93" t="e">
        <f t="shared" si="32"/>
        <v>#DIV/0!</v>
      </c>
      <c r="G438" s="93" t="e">
        <f t="shared" si="33"/>
        <v>#DIV/0!</v>
      </c>
      <c r="H438" s="92" t="e">
        <f t="shared" si="34"/>
        <v>#DIV/0!</v>
      </c>
      <c r="I438" s="96" t="str">
        <f>IF(OR(COUNT(Calculations!BP439:BY439)&lt;3,COUNT(Calculations!BZ439:CI439)&lt;3),"N/A",IF(ISERROR(TTEST(Calculations!BP439:BY439,Calculations!BZ439:CI439,2,2)),"N/A",TTEST(Calculations!BP439:BY439,Calculations!BZ439:CI439,2,2)))</f>
        <v>N/A</v>
      </c>
      <c r="J438" s="92" t="e">
        <f t="shared" si="35"/>
        <v>#DIV/0!</v>
      </c>
      <c r="K438" s="97" t="e">
        <f>IF(AND('Test Sample Data'!N438&gt;=35,'Control Sample Data'!N438&gt;=35),"Type 3",IF(AND('Test Sample Data'!N438&gt;=30,'Control Sample Data'!N438&gt;=30,OR(I438&gt;=0.05,I438="N/A")),"Type 2",IF(OR(AND('Test Sample Data'!N438&gt;=30,'Control Sample Data'!N438&lt;=30),AND('Test Sample Data'!N438&lt;=30,'Control Sample Data'!N438&gt;=30)),"Type 1","OKAY")))</f>
        <v>#DIV/0!</v>
      </c>
    </row>
    <row r="439" spans="1:11" ht="12.75">
      <c r="A439" s="72"/>
      <c r="B439" s="90" t="str">
        <f>'Gene Table'!E439</f>
        <v>SMAD7</v>
      </c>
      <c r="C439" s="91" t="s">
        <v>217</v>
      </c>
      <c r="D439" s="92" t="e">
        <f>Calculations!BN440</f>
        <v>#DIV/0!</v>
      </c>
      <c r="E439" s="92" t="e">
        <f>Calculations!BO440</f>
        <v>#DIV/0!</v>
      </c>
      <c r="F439" s="93" t="e">
        <f t="shared" si="32"/>
        <v>#DIV/0!</v>
      </c>
      <c r="G439" s="93" t="e">
        <f t="shared" si="33"/>
        <v>#DIV/0!</v>
      </c>
      <c r="H439" s="92" t="e">
        <f t="shared" si="34"/>
        <v>#DIV/0!</v>
      </c>
      <c r="I439" s="96" t="str">
        <f>IF(OR(COUNT(Calculations!BP440:BY440)&lt;3,COUNT(Calculations!BZ440:CI440)&lt;3),"N/A",IF(ISERROR(TTEST(Calculations!BP440:BY440,Calculations!BZ440:CI440,2,2)),"N/A",TTEST(Calculations!BP440:BY440,Calculations!BZ440:CI440,2,2)))</f>
        <v>N/A</v>
      </c>
      <c r="J439" s="92" t="e">
        <f t="shared" si="35"/>
        <v>#DIV/0!</v>
      </c>
      <c r="K439" s="97" t="e">
        <f>IF(AND('Test Sample Data'!N439&gt;=35,'Control Sample Data'!N439&gt;=35),"Type 3",IF(AND('Test Sample Data'!N439&gt;=30,'Control Sample Data'!N439&gt;=30,OR(I439&gt;=0.05,I439="N/A")),"Type 2",IF(OR(AND('Test Sample Data'!N439&gt;=30,'Control Sample Data'!N439&lt;=30),AND('Test Sample Data'!N439&lt;=30,'Control Sample Data'!N439&gt;=30)),"Type 1","OKAY")))</f>
        <v>#DIV/0!</v>
      </c>
    </row>
    <row r="440" spans="1:11" ht="12.75">
      <c r="A440" s="72"/>
      <c r="B440" s="90" t="str">
        <f>'Gene Table'!E440</f>
        <v>LRP1</v>
      </c>
      <c r="C440" s="91" t="s">
        <v>221</v>
      </c>
      <c r="D440" s="92" t="e">
        <f>Calculations!BN441</f>
        <v>#DIV/0!</v>
      </c>
      <c r="E440" s="92" t="e">
        <f>Calculations!BO441</f>
        <v>#DIV/0!</v>
      </c>
      <c r="F440" s="93" t="e">
        <f t="shared" si="32"/>
        <v>#DIV/0!</v>
      </c>
      <c r="G440" s="93" t="e">
        <f t="shared" si="33"/>
        <v>#DIV/0!</v>
      </c>
      <c r="H440" s="92" t="e">
        <f t="shared" si="34"/>
        <v>#DIV/0!</v>
      </c>
      <c r="I440" s="96" t="str">
        <f>IF(OR(COUNT(Calculations!BP441:BY441)&lt;3,COUNT(Calculations!BZ441:CI441)&lt;3),"N/A",IF(ISERROR(TTEST(Calculations!BP441:BY441,Calculations!BZ441:CI441,2,2)),"N/A",TTEST(Calculations!BP441:BY441,Calculations!BZ441:CI441,2,2)))</f>
        <v>N/A</v>
      </c>
      <c r="J440" s="92" t="e">
        <f t="shared" si="35"/>
        <v>#DIV/0!</v>
      </c>
      <c r="K440" s="97" t="e">
        <f>IF(AND('Test Sample Data'!N440&gt;=35,'Control Sample Data'!N440&gt;=35),"Type 3",IF(AND('Test Sample Data'!N440&gt;=30,'Control Sample Data'!N440&gt;=30,OR(I440&gt;=0.05,I440="N/A")),"Type 2",IF(OR(AND('Test Sample Data'!N440&gt;=30,'Control Sample Data'!N440&lt;=30),AND('Test Sample Data'!N440&lt;=30,'Control Sample Data'!N440&gt;=30)),"Type 1","OKAY")))</f>
        <v>#DIV/0!</v>
      </c>
    </row>
    <row r="441" spans="1:11" ht="12.75">
      <c r="A441" s="72"/>
      <c r="B441" s="90" t="str">
        <f>'Gene Table'!E441</f>
        <v>LPL</v>
      </c>
      <c r="C441" s="91" t="s">
        <v>225</v>
      </c>
      <c r="D441" s="92" t="e">
        <f>Calculations!BN442</f>
        <v>#DIV/0!</v>
      </c>
      <c r="E441" s="92" t="e">
        <f>Calculations!BO442</f>
        <v>#DIV/0!</v>
      </c>
      <c r="F441" s="93" t="e">
        <f t="shared" si="32"/>
        <v>#DIV/0!</v>
      </c>
      <c r="G441" s="93" t="e">
        <f t="shared" si="33"/>
        <v>#DIV/0!</v>
      </c>
      <c r="H441" s="92" t="e">
        <f t="shared" si="34"/>
        <v>#DIV/0!</v>
      </c>
      <c r="I441" s="96" t="str">
        <f>IF(OR(COUNT(Calculations!BP442:BY442)&lt;3,COUNT(Calculations!BZ442:CI442)&lt;3),"N/A",IF(ISERROR(TTEST(Calculations!BP442:BY442,Calculations!BZ442:CI442,2,2)),"N/A",TTEST(Calculations!BP442:BY442,Calculations!BZ442:CI442,2,2)))</f>
        <v>N/A</v>
      </c>
      <c r="J441" s="92" t="e">
        <f t="shared" si="35"/>
        <v>#DIV/0!</v>
      </c>
      <c r="K441" s="97" t="e">
        <f>IF(AND('Test Sample Data'!N441&gt;=35,'Control Sample Data'!N441&gt;=35),"Type 3",IF(AND('Test Sample Data'!N441&gt;=30,'Control Sample Data'!N441&gt;=30,OR(I441&gt;=0.05,I441="N/A")),"Type 2",IF(OR(AND('Test Sample Data'!N441&gt;=30,'Control Sample Data'!N441&lt;=30),AND('Test Sample Data'!N441&lt;=30,'Control Sample Data'!N441&gt;=30)),"Type 1","OKAY")))</f>
        <v>#DIV/0!</v>
      </c>
    </row>
    <row r="442" spans="1:11" ht="12.75">
      <c r="A442" s="72"/>
      <c r="B442" s="90" t="str">
        <f>'Gene Table'!E442</f>
        <v>RHOC</v>
      </c>
      <c r="C442" s="91" t="s">
        <v>229</v>
      </c>
      <c r="D442" s="92" t="e">
        <f>Calculations!BN443</f>
        <v>#DIV/0!</v>
      </c>
      <c r="E442" s="92" t="e">
        <f>Calculations!BO443</f>
        <v>#DIV/0!</v>
      </c>
      <c r="F442" s="93" t="e">
        <f t="shared" si="32"/>
        <v>#DIV/0!</v>
      </c>
      <c r="G442" s="93" t="e">
        <f t="shared" si="33"/>
        <v>#DIV/0!</v>
      </c>
      <c r="H442" s="92" t="e">
        <f t="shared" si="34"/>
        <v>#DIV/0!</v>
      </c>
      <c r="I442" s="96" t="str">
        <f>IF(OR(COUNT(Calculations!BP443:BY443)&lt;3,COUNT(Calculations!BZ443:CI443)&lt;3),"N/A",IF(ISERROR(TTEST(Calculations!BP443:BY443,Calculations!BZ443:CI443,2,2)),"N/A",TTEST(Calculations!BP443:BY443,Calculations!BZ443:CI443,2,2)))</f>
        <v>N/A</v>
      </c>
      <c r="J442" s="92" t="e">
        <f t="shared" si="35"/>
        <v>#DIV/0!</v>
      </c>
      <c r="K442" s="97" t="e">
        <f>IF(AND('Test Sample Data'!N442&gt;=35,'Control Sample Data'!N442&gt;=35),"Type 3",IF(AND('Test Sample Data'!N442&gt;=30,'Control Sample Data'!N442&gt;=30,OR(I442&gt;=0.05,I442="N/A")),"Type 2",IF(OR(AND('Test Sample Data'!N442&gt;=30,'Control Sample Data'!N442&lt;=30),AND('Test Sample Data'!N442&lt;=30,'Control Sample Data'!N442&gt;=30)),"Type 1","OKAY")))</f>
        <v>#DIV/0!</v>
      </c>
    </row>
    <row r="443" spans="1:11" ht="12.75">
      <c r="A443" s="72"/>
      <c r="B443" s="90" t="str">
        <f>'Gene Table'!E443</f>
        <v>YPEL2</v>
      </c>
      <c r="C443" s="91" t="s">
        <v>233</v>
      </c>
      <c r="D443" s="92" t="e">
        <f>Calculations!BN444</f>
        <v>#DIV/0!</v>
      </c>
      <c r="E443" s="92" t="e">
        <f>Calculations!BO444</f>
        <v>#DIV/0!</v>
      </c>
      <c r="F443" s="93" t="e">
        <f t="shared" si="32"/>
        <v>#DIV/0!</v>
      </c>
      <c r="G443" s="93" t="e">
        <f t="shared" si="33"/>
        <v>#DIV/0!</v>
      </c>
      <c r="H443" s="92" t="e">
        <f t="shared" si="34"/>
        <v>#DIV/0!</v>
      </c>
      <c r="I443" s="96" t="str">
        <f>IF(OR(COUNT(Calculations!BP444:BY444)&lt;3,COUNT(Calculations!BZ444:CI444)&lt;3),"N/A",IF(ISERROR(TTEST(Calculations!BP444:BY444,Calculations!BZ444:CI444,2,2)),"N/A",TTEST(Calculations!BP444:BY444,Calculations!BZ444:CI444,2,2)))</f>
        <v>N/A</v>
      </c>
      <c r="J443" s="92" t="e">
        <f t="shared" si="35"/>
        <v>#DIV/0!</v>
      </c>
      <c r="K443" s="97" t="e">
        <f>IF(AND('Test Sample Data'!N443&gt;=35,'Control Sample Data'!N443&gt;=35),"Type 3",IF(AND('Test Sample Data'!N443&gt;=30,'Control Sample Data'!N443&gt;=30,OR(I443&gt;=0.05,I443="N/A")),"Type 2",IF(OR(AND('Test Sample Data'!N443&gt;=30,'Control Sample Data'!N443&lt;=30),AND('Test Sample Data'!N443&lt;=30,'Control Sample Data'!N443&gt;=30)),"Type 1","OKAY")))</f>
        <v>#DIV/0!</v>
      </c>
    </row>
    <row r="444" spans="1:11" ht="12.75">
      <c r="A444" s="72"/>
      <c r="B444" s="90" t="str">
        <f>'Gene Table'!E444</f>
        <v>KPNB1</v>
      </c>
      <c r="C444" s="91" t="s">
        <v>237</v>
      </c>
      <c r="D444" s="92" t="e">
        <f>Calculations!BN445</f>
        <v>#DIV/0!</v>
      </c>
      <c r="E444" s="92" t="e">
        <f>Calculations!BO445</f>
        <v>#DIV/0!</v>
      </c>
      <c r="F444" s="93" t="e">
        <f t="shared" si="32"/>
        <v>#DIV/0!</v>
      </c>
      <c r="G444" s="93" t="e">
        <f t="shared" si="33"/>
        <v>#DIV/0!</v>
      </c>
      <c r="H444" s="92" t="e">
        <f t="shared" si="34"/>
        <v>#DIV/0!</v>
      </c>
      <c r="I444" s="96" t="str">
        <f>IF(OR(COUNT(Calculations!BP445:BY445)&lt;3,COUNT(Calculations!BZ445:CI445)&lt;3),"N/A",IF(ISERROR(TTEST(Calculations!BP445:BY445,Calculations!BZ445:CI445,2,2)),"N/A",TTEST(Calculations!BP445:BY445,Calculations!BZ445:CI445,2,2)))</f>
        <v>N/A</v>
      </c>
      <c r="J444" s="92" t="e">
        <f t="shared" si="35"/>
        <v>#DIV/0!</v>
      </c>
      <c r="K444" s="97" t="e">
        <f>IF(AND('Test Sample Data'!N444&gt;=35,'Control Sample Data'!N444&gt;=35),"Type 3",IF(AND('Test Sample Data'!N444&gt;=30,'Control Sample Data'!N444&gt;=30,OR(I444&gt;=0.05,I444="N/A")),"Type 2",IF(OR(AND('Test Sample Data'!N444&gt;=30,'Control Sample Data'!N444&lt;=30),AND('Test Sample Data'!N444&lt;=30,'Control Sample Data'!N444&gt;=30)),"Type 1","OKAY")))</f>
        <v>#DIV/0!</v>
      </c>
    </row>
    <row r="445" spans="1:11" ht="12.75">
      <c r="A445" s="72"/>
      <c r="B445" s="90" t="str">
        <f>'Gene Table'!E445</f>
        <v>KLKB1</v>
      </c>
      <c r="C445" s="91" t="s">
        <v>241</v>
      </c>
      <c r="D445" s="92" t="e">
        <f>Calculations!BN446</f>
        <v>#DIV/0!</v>
      </c>
      <c r="E445" s="92" t="e">
        <f>Calculations!BO446</f>
        <v>#DIV/0!</v>
      </c>
      <c r="F445" s="93" t="e">
        <f t="shared" si="32"/>
        <v>#DIV/0!</v>
      </c>
      <c r="G445" s="93" t="e">
        <f t="shared" si="33"/>
        <v>#DIV/0!</v>
      </c>
      <c r="H445" s="92" t="e">
        <f t="shared" si="34"/>
        <v>#DIV/0!</v>
      </c>
      <c r="I445" s="96" t="str">
        <f>IF(OR(COUNT(Calculations!BP446:BY446)&lt;3,COUNT(Calculations!BZ446:CI446)&lt;3),"N/A",IF(ISERROR(TTEST(Calculations!BP446:BY446,Calculations!BZ446:CI446,2,2)),"N/A",TTEST(Calculations!BP446:BY446,Calculations!BZ446:CI446,2,2)))</f>
        <v>N/A</v>
      </c>
      <c r="J445" s="92" t="e">
        <f t="shared" si="35"/>
        <v>#DIV/0!</v>
      </c>
      <c r="K445" s="97" t="e">
        <f>IF(AND('Test Sample Data'!N445&gt;=35,'Control Sample Data'!N445&gt;=35),"Type 3",IF(AND('Test Sample Data'!N445&gt;=30,'Control Sample Data'!N445&gt;=30,OR(I445&gt;=0.05,I445="N/A")),"Type 2",IF(OR(AND('Test Sample Data'!N445&gt;=30,'Control Sample Data'!N445&lt;=30),AND('Test Sample Data'!N445&lt;=30,'Control Sample Data'!N445&gt;=30)),"Type 1","OKAY")))</f>
        <v>#DIV/0!</v>
      </c>
    </row>
    <row r="446" spans="1:11" ht="12.75">
      <c r="A446" s="72"/>
      <c r="B446" s="90" t="str">
        <f>'Gene Table'!E446</f>
        <v>KISS1</v>
      </c>
      <c r="C446" s="91" t="s">
        <v>245</v>
      </c>
      <c r="D446" s="92" t="e">
        <f>Calculations!BN447</f>
        <v>#DIV/0!</v>
      </c>
      <c r="E446" s="92" t="e">
        <f>Calculations!BO447</f>
        <v>#DIV/0!</v>
      </c>
      <c r="F446" s="93" t="e">
        <f t="shared" si="32"/>
        <v>#DIV/0!</v>
      </c>
      <c r="G446" s="93" t="e">
        <f t="shared" si="33"/>
        <v>#DIV/0!</v>
      </c>
      <c r="H446" s="92" t="e">
        <f t="shared" si="34"/>
        <v>#DIV/0!</v>
      </c>
      <c r="I446" s="96" t="str">
        <f>IF(OR(COUNT(Calculations!BP447:BY447)&lt;3,COUNT(Calculations!BZ447:CI447)&lt;3),"N/A",IF(ISERROR(TTEST(Calculations!BP447:BY447,Calculations!BZ447:CI447,2,2)),"N/A",TTEST(Calculations!BP447:BY447,Calculations!BZ447:CI447,2,2)))</f>
        <v>N/A</v>
      </c>
      <c r="J446" s="92" t="e">
        <f t="shared" si="35"/>
        <v>#DIV/0!</v>
      </c>
      <c r="K446" s="97" t="e">
        <f>IF(AND('Test Sample Data'!N446&gt;=35,'Control Sample Data'!N446&gt;=35),"Type 3",IF(AND('Test Sample Data'!N446&gt;=30,'Control Sample Data'!N446&gt;=30,OR(I446&gt;=0.05,I446="N/A")),"Type 2",IF(OR(AND('Test Sample Data'!N446&gt;=30,'Control Sample Data'!N446&lt;=30),AND('Test Sample Data'!N446&lt;=30,'Control Sample Data'!N446&gt;=30)),"Type 1","OKAY")))</f>
        <v>#DIV/0!</v>
      </c>
    </row>
    <row r="447" spans="1:11" ht="12.75">
      <c r="A447" s="72"/>
      <c r="B447" s="90" t="str">
        <f>'Gene Table'!E447</f>
        <v>JUN</v>
      </c>
      <c r="C447" s="91" t="s">
        <v>249</v>
      </c>
      <c r="D447" s="92" t="e">
        <f>Calculations!BN448</f>
        <v>#DIV/0!</v>
      </c>
      <c r="E447" s="92" t="e">
        <f>Calculations!BO448</f>
        <v>#DIV/0!</v>
      </c>
      <c r="F447" s="93" t="e">
        <f t="shared" si="32"/>
        <v>#DIV/0!</v>
      </c>
      <c r="G447" s="93" t="e">
        <f t="shared" si="33"/>
        <v>#DIV/0!</v>
      </c>
      <c r="H447" s="92" t="e">
        <f t="shared" si="34"/>
        <v>#DIV/0!</v>
      </c>
      <c r="I447" s="96" t="str">
        <f>IF(OR(COUNT(Calculations!BP448:BY448)&lt;3,COUNT(Calculations!BZ448:CI448)&lt;3),"N/A",IF(ISERROR(TTEST(Calculations!BP448:BY448,Calculations!BZ448:CI448,2,2)),"N/A",TTEST(Calculations!BP448:BY448,Calculations!BZ448:CI448,2,2)))</f>
        <v>N/A</v>
      </c>
      <c r="J447" s="92" t="e">
        <f t="shared" si="35"/>
        <v>#DIV/0!</v>
      </c>
      <c r="K447" s="97" t="e">
        <f>IF(AND('Test Sample Data'!N447&gt;=35,'Control Sample Data'!N447&gt;=35),"Type 3",IF(AND('Test Sample Data'!N447&gt;=30,'Control Sample Data'!N447&gt;=30,OR(I447&gt;=0.05,I447="N/A")),"Type 2",IF(OR(AND('Test Sample Data'!N447&gt;=30,'Control Sample Data'!N447&lt;=30),AND('Test Sample Data'!N447&lt;=30,'Control Sample Data'!N447&gt;=30)),"Type 1","OKAY")))</f>
        <v>#DIV/0!</v>
      </c>
    </row>
    <row r="448" spans="1:11" ht="12.75">
      <c r="A448" s="72"/>
      <c r="B448" s="90" t="str">
        <f>'Gene Table'!E448</f>
        <v>ITGB5</v>
      </c>
      <c r="C448" s="91" t="s">
        <v>253</v>
      </c>
      <c r="D448" s="92" t="e">
        <f>Calculations!BN449</f>
        <v>#DIV/0!</v>
      </c>
      <c r="E448" s="92" t="e">
        <f>Calculations!BO449</f>
        <v>#DIV/0!</v>
      </c>
      <c r="F448" s="93" t="e">
        <f t="shared" si="32"/>
        <v>#DIV/0!</v>
      </c>
      <c r="G448" s="93" t="e">
        <f t="shared" si="33"/>
        <v>#DIV/0!</v>
      </c>
      <c r="H448" s="92" t="e">
        <f t="shared" si="34"/>
        <v>#DIV/0!</v>
      </c>
      <c r="I448" s="96" t="str">
        <f>IF(OR(COUNT(Calculations!BP449:BY449)&lt;3,COUNT(Calculations!BZ449:CI449)&lt;3),"N/A",IF(ISERROR(TTEST(Calculations!BP449:BY449,Calculations!BZ449:CI449,2,2)),"N/A",TTEST(Calculations!BP449:BY449,Calculations!BZ449:CI449,2,2)))</f>
        <v>N/A</v>
      </c>
      <c r="J448" s="92" t="e">
        <f t="shared" si="35"/>
        <v>#DIV/0!</v>
      </c>
      <c r="K448" s="97" t="e">
        <f>IF(AND('Test Sample Data'!N448&gt;=35,'Control Sample Data'!N448&gt;=35),"Type 3",IF(AND('Test Sample Data'!N448&gt;=30,'Control Sample Data'!N448&gt;=30,OR(I448&gt;=0.05,I448="N/A")),"Type 2",IF(OR(AND('Test Sample Data'!N448&gt;=30,'Control Sample Data'!N448&lt;=30),AND('Test Sample Data'!N448&lt;=30,'Control Sample Data'!N448&gt;=30)),"Type 1","OKAY")))</f>
        <v>#DIV/0!</v>
      </c>
    </row>
    <row r="449" spans="1:11" ht="12.75">
      <c r="A449" s="72"/>
      <c r="B449" s="90" t="str">
        <f>'Gene Table'!E449</f>
        <v>ITGAV</v>
      </c>
      <c r="C449" s="91" t="s">
        <v>257</v>
      </c>
      <c r="D449" s="92" t="e">
        <f>Calculations!BN450</f>
        <v>#DIV/0!</v>
      </c>
      <c r="E449" s="92" t="e">
        <f>Calculations!BO450</f>
        <v>#DIV/0!</v>
      </c>
      <c r="F449" s="93" t="e">
        <f t="shared" si="32"/>
        <v>#DIV/0!</v>
      </c>
      <c r="G449" s="93" t="e">
        <f t="shared" si="33"/>
        <v>#DIV/0!</v>
      </c>
      <c r="H449" s="92" t="e">
        <f t="shared" si="34"/>
        <v>#DIV/0!</v>
      </c>
      <c r="I449" s="96" t="str">
        <f>IF(OR(COUNT(Calculations!BP450:BY450)&lt;3,COUNT(Calculations!BZ450:CI450)&lt;3),"N/A",IF(ISERROR(TTEST(Calculations!BP450:BY450,Calculations!BZ450:CI450,2,2)),"N/A",TTEST(Calculations!BP450:BY450,Calculations!BZ450:CI450,2,2)))</f>
        <v>N/A</v>
      </c>
      <c r="J449" s="92" t="e">
        <f t="shared" si="35"/>
        <v>#DIV/0!</v>
      </c>
      <c r="K449" s="97" t="e">
        <f>IF(AND('Test Sample Data'!N449&gt;=35,'Control Sample Data'!N449&gt;=35),"Type 3",IF(AND('Test Sample Data'!N449&gt;=30,'Control Sample Data'!N449&gt;=30,OR(I449&gt;=0.05,I449="N/A")),"Type 2",IF(OR(AND('Test Sample Data'!N449&gt;=30,'Control Sample Data'!N449&lt;=30),AND('Test Sample Data'!N449&lt;=30,'Control Sample Data'!N449&gt;=30)),"Type 1","OKAY")))</f>
        <v>#DIV/0!</v>
      </c>
    </row>
    <row r="450" spans="1:11" ht="12.75">
      <c r="A450" s="72"/>
      <c r="B450" s="90" t="str">
        <f>'Gene Table'!E450</f>
        <v>ITGA6</v>
      </c>
      <c r="C450" s="91" t="s">
        <v>261</v>
      </c>
      <c r="D450" s="92" t="e">
        <f>Calculations!BN451</f>
        <v>#DIV/0!</v>
      </c>
      <c r="E450" s="92" t="e">
        <f>Calculations!BO451</f>
        <v>#DIV/0!</v>
      </c>
      <c r="F450" s="93" t="e">
        <f t="shared" si="32"/>
        <v>#DIV/0!</v>
      </c>
      <c r="G450" s="93" t="e">
        <f t="shared" si="33"/>
        <v>#DIV/0!</v>
      </c>
      <c r="H450" s="92" t="e">
        <f t="shared" si="34"/>
        <v>#DIV/0!</v>
      </c>
      <c r="I450" s="96" t="str">
        <f>IF(OR(COUNT(Calculations!BP451:BY451)&lt;3,COUNT(Calculations!BZ451:CI451)&lt;3),"N/A",IF(ISERROR(TTEST(Calculations!BP451:BY451,Calculations!BZ451:CI451,2,2)),"N/A",TTEST(Calculations!BP451:BY451,Calculations!BZ451:CI451,2,2)))</f>
        <v>N/A</v>
      </c>
      <c r="J450" s="92" t="e">
        <f t="shared" si="35"/>
        <v>#DIV/0!</v>
      </c>
      <c r="K450" s="97" t="e">
        <f>IF(AND('Test Sample Data'!N450&gt;=35,'Control Sample Data'!N450&gt;=35),"Type 3",IF(AND('Test Sample Data'!N450&gt;=30,'Control Sample Data'!N450&gt;=30,OR(I450&gt;=0.05,I450="N/A")),"Type 2",IF(OR(AND('Test Sample Data'!N450&gt;=30,'Control Sample Data'!N450&lt;=30),AND('Test Sample Data'!N450&lt;=30,'Control Sample Data'!N450&gt;=30)),"Type 1","OKAY")))</f>
        <v>#DIV/0!</v>
      </c>
    </row>
    <row r="451" spans="1:11" ht="12.75">
      <c r="A451" s="72"/>
      <c r="B451" s="90" t="str">
        <f>'Gene Table'!E451</f>
        <v>INSR</v>
      </c>
      <c r="C451" s="91" t="s">
        <v>265</v>
      </c>
      <c r="D451" s="92" t="e">
        <f>Calculations!BN452</f>
        <v>#DIV/0!</v>
      </c>
      <c r="E451" s="92" t="e">
        <f>Calculations!BO452</f>
        <v>#DIV/0!</v>
      </c>
      <c r="F451" s="93" t="e">
        <f aca="true" t="shared" si="36" ref="F451:F482">2^-D451</f>
        <v>#DIV/0!</v>
      </c>
      <c r="G451" s="93" t="e">
        <f aca="true" t="shared" si="37" ref="G451:G482">2^-E451</f>
        <v>#DIV/0!</v>
      </c>
      <c r="H451" s="92" t="e">
        <f t="shared" si="34"/>
        <v>#DIV/0!</v>
      </c>
      <c r="I451" s="96" t="str">
        <f>IF(OR(COUNT(Calculations!BP452:BY452)&lt;3,COUNT(Calculations!BZ452:CI452)&lt;3),"N/A",IF(ISERROR(TTEST(Calculations!BP452:BY452,Calculations!BZ452:CI452,2,2)),"N/A",TTEST(Calculations!BP452:BY452,Calculations!BZ452:CI452,2,2)))</f>
        <v>N/A</v>
      </c>
      <c r="J451" s="92" t="e">
        <f t="shared" si="35"/>
        <v>#DIV/0!</v>
      </c>
      <c r="K451" s="97" t="e">
        <f>IF(AND('Test Sample Data'!N451&gt;=35,'Control Sample Data'!N451&gt;=35),"Type 3",IF(AND('Test Sample Data'!N451&gt;=30,'Control Sample Data'!N451&gt;=30,OR(I451&gt;=0.05,I451="N/A")),"Type 2",IF(OR(AND('Test Sample Data'!N451&gt;=30,'Control Sample Data'!N451&lt;=30),AND('Test Sample Data'!N451&lt;=30,'Control Sample Data'!N451&gt;=30)),"Type 1","OKAY")))</f>
        <v>#DIV/0!</v>
      </c>
    </row>
    <row r="452" spans="1:11" ht="12.75">
      <c r="A452" s="72"/>
      <c r="B452" s="90" t="str">
        <f>'Gene Table'!E452</f>
        <v>INS</v>
      </c>
      <c r="C452" s="91" t="s">
        <v>269</v>
      </c>
      <c r="D452" s="92" t="e">
        <f>Calculations!BN453</f>
        <v>#DIV/0!</v>
      </c>
      <c r="E452" s="92" t="e">
        <f>Calculations!BO453</f>
        <v>#DIV/0!</v>
      </c>
      <c r="F452" s="93" t="e">
        <f t="shared" si="36"/>
        <v>#DIV/0!</v>
      </c>
      <c r="G452" s="93" t="e">
        <f t="shared" si="37"/>
        <v>#DIV/0!</v>
      </c>
      <c r="H452" s="92" t="e">
        <f t="shared" si="34"/>
        <v>#DIV/0!</v>
      </c>
      <c r="I452" s="96" t="str">
        <f>IF(OR(COUNT(Calculations!BP453:BY453)&lt;3,COUNT(Calculations!BZ453:CI453)&lt;3),"N/A",IF(ISERROR(TTEST(Calculations!BP453:BY453,Calculations!BZ453:CI453,2,2)),"N/A",TTEST(Calculations!BP453:BY453,Calculations!BZ453:CI453,2,2)))</f>
        <v>N/A</v>
      </c>
      <c r="J452" s="92" t="e">
        <f t="shared" si="35"/>
        <v>#DIV/0!</v>
      </c>
      <c r="K452" s="97" t="e">
        <f>IF(AND('Test Sample Data'!N452&gt;=35,'Control Sample Data'!N452&gt;=35),"Type 3",IF(AND('Test Sample Data'!N452&gt;=30,'Control Sample Data'!N452&gt;=30,OR(I452&gt;=0.05,I452="N/A")),"Type 2",IF(OR(AND('Test Sample Data'!N452&gt;=30,'Control Sample Data'!N452&lt;=30),AND('Test Sample Data'!N452&lt;=30,'Control Sample Data'!N452&gt;=30)),"Type 1","OKAY")))</f>
        <v>#DIV/0!</v>
      </c>
    </row>
    <row r="453" spans="1:11" ht="12.75">
      <c r="A453" s="72"/>
      <c r="B453" s="90" t="str">
        <f>'Gene Table'!E453</f>
        <v>IL18</v>
      </c>
      <c r="C453" s="91" t="s">
        <v>273</v>
      </c>
      <c r="D453" s="92" t="e">
        <f>Calculations!BN454</f>
        <v>#DIV/0!</v>
      </c>
      <c r="E453" s="92" t="e">
        <f>Calculations!BO454</f>
        <v>#DIV/0!</v>
      </c>
      <c r="F453" s="93" t="e">
        <f t="shared" si="36"/>
        <v>#DIV/0!</v>
      </c>
      <c r="G453" s="93" t="e">
        <f t="shared" si="37"/>
        <v>#DIV/0!</v>
      </c>
      <c r="H453" s="92" t="e">
        <f t="shared" si="34"/>
        <v>#DIV/0!</v>
      </c>
      <c r="I453" s="96" t="str">
        <f>IF(OR(COUNT(Calculations!BP454:BY454)&lt;3,COUNT(Calculations!BZ454:CI454)&lt;3),"N/A",IF(ISERROR(TTEST(Calculations!BP454:BY454,Calculations!BZ454:CI454,2,2)),"N/A",TTEST(Calculations!BP454:BY454,Calculations!BZ454:CI454,2,2)))</f>
        <v>N/A</v>
      </c>
      <c r="J453" s="92" t="e">
        <f t="shared" si="35"/>
        <v>#DIV/0!</v>
      </c>
      <c r="K453" s="97" t="e">
        <f>IF(AND('Test Sample Data'!N453&gt;=35,'Control Sample Data'!N453&gt;=35),"Type 3",IF(AND('Test Sample Data'!N453&gt;=30,'Control Sample Data'!N453&gt;=30,OR(I453&gt;=0.05,I453="N/A")),"Type 2",IF(OR(AND('Test Sample Data'!N453&gt;=30,'Control Sample Data'!N453&lt;=30),AND('Test Sample Data'!N453&lt;=30,'Control Sample Data'!N453&gt;=30)),"Type 1","OKAY")))</f>
        <v>#DIV/0!</v>
      </c>
    </row>
    <row r="454" spans="1:11" ht="12.75">
      <c r="A454" s="72"/>
      <c r="B454" s="90" t="str">
        <f>'Gene Table'!E454</f>
        <v>IL13</v>
      </c>
      <c r="C454" s="91" t="s">
        <v>277</v>
      </c>
      <c r="D454" s="92" t="e">
        <f>Calculations!BN455</f>
        <v>#DIV/0!</v>
      </c>
      <c r="E454" s="92" t="e">
        <f>Calculations!BO455</f>
        <v>#DIV/0!</v>
      </c>
      <c r="F454" s="93" t="e">
        <f t="shared" si="36"/>
        <v>#DIV/0!</v>
      </c>
      <c r="G454" s="93" t="e">
        <f t="shared" si="37"/>
        <v>#DIV/0!</v>
      </c>
      <c r="H454" s="92" t="e">
        <f t="shared" si="34"/>
        <v>#DIV/0!</v>
      </c>
      <c r="I454" s="96" t="str">
        <f>IF(OR(COUNT(Calculations!BP455:BY455)&lt;3,COUNT(Calculations!BZ455:CI455)&lt;3),"N/A",IF(ISERROR(TTEST(Calculations!BP455:BY455,Calculations!BZ455:CI455,2,2)),"N/A",TTEST(Calculations!BP455:BY455,Calculations!BZ455:CI455,2,2)))</f>
        <v>N/A</v>
      </c>
      <c r="J454" s="92" t="e">
        <f t="shared" si="35"/>
        <v>#DIV/0!</v>
      </c>
      <c r="K454" s="97" t="e">
        <f>IF(AND('Test Sample Data'!N454&gt;=35,'Control Sample Data'!N454&gt;=35),"Type 3",IF(AND('Test Sample Data'!N454&gt;=30,'Control Sample Data'!N454&gt;=30,OR(I454&gt;=0.05,I454="N/A")),"Type 2",IF(OR(AND('Test Sample Data'!N454&gt;=30,'Control Sample Data'!N454&lt;=30),AND('Test Sample Data'!N454&lt;=30,'Control Sample Data'!N454&gt;=30)),"Type 1","OKAY")))</f>
        <v>#DIV/0!</v>
      </c>
    </row>
    <row r="455" spans="1:11" ht="12.75">
      <c r="A455" s="72"/>
      <c r="B455" s="90" t="str">
        <f>'Gene Table'!E455</f>
        <v>IL12RB2</v>
      </c>
      <c r="C455" s="91" t="s">
        <v>281</v>
      </c>
      <c r="D455" s="92" t="e">
        <f>Calculations!BN456</f>
        <v>#DIV/0!</v>
      </c>
      <c r="E455" s="92" t="e">
        <f>Calculations!BO456</f>
        <v>#DIV/0!</v>
      </c>
      <c r="F455" s="93" t="e">
        <f t="shared" si="36"/>
        <v>#DIV/0!</v>
      </c>
      <c r="G455" s="93" t="e">
        <f t="shared" si="37"/>
        <v>#DIV/0!</v>
      </c>
      <c r="H455" s="92" t="e">
        <f t="shared" si="34"/>
        <v>#DIV/0!</v>
      </c>
      <c r="I455" s="96" t="str">
        <f>IF(OR(COUNT(Calculations!BP456:BY456)&lt;3,COUNT(Calculations!BZ456:CI456)&lt;3),"N/A",IF(ISERROR(TTEST(Calculations!BP456:BY456,Calculations!BZ456:CI456,2,2)),"N/A",TTEST(Calculations!BP456:BY456,Calculations!BZ456:CI456,2,2)))</f>
        <v>N/A</v>
      </c>
      <c r="J455" s="92" t="e">
        <f t="shared" si="35"/>
        <v>#DIV/0!</v>
      </c>
      <c r="K455" s="97" t="e">
        <f>IF(AND('Test Sample Data'!N455&gt;=35,'Control Sample Data'!N455&gt;=35),"Type 3",IF(AND('Test Sample Data'!N455&gt;=30,'Control Sample Data'!N455&gt;=30,OR(I455&gt;=0.05,I455="N/A")),"Type 2",IF(OR(AND('Test Sample Data'!N455&gt;=30,'Control Sample Data'!N455&lt;=30),AND('Test Sample Data'!N455&lt;=30,'Control Sample Data'!N455&gt;=30)),"Type 1","OKAY")))</f>
        <v>#DIV/0!</v>
      </c>
    </row>
    <row r="456" spans="1:11" ht="12.75">
      <c r="A456" s="72"/>
      <c r="B456" s="90" t="str">
        <f>'Gene Table'!E456</f>
        <v>IL4</v>
      </c>
      <c r="C456" s="91" t="s">
        <v>285</v>
      </c>
      <c r="D456" s="92" t="e">
        <f>Calculations!BN457</f>
        <v>#DIV/0!</v>
      </c>
      <c r="E456" s="92" t="e">
        <f>Calculations!BO457</f>
        <v>#DIV/0!</v>
      </c>
      <c r="F456" s="93" t="e">
        <f t="shared" si="36"/>
        <v>#DIV/0!</v>
      </c>
      <c r="G456" s="93" t="e">
        <f t="shared" si="37"/>
        <v>#DIV/0!</v>
      </c>
      <c r="H456" s="92" t="e">
        <f t="shared" si="34"/>
        <v>#DIV/0!</v>
      </c>
      <c r="I456" s="96" t="str">
        <f>IF(OR(COUNT(Calculations!BP457:BY457)&lt;3,COUNT(Calculations!BZ457:CI457)&lt;3),"N/A",IF(ISERROR(TTEST(Calculations!BP457:BY457,Calculations!BZ457:CI457,2,2)),"N/A",TTEST(Calculations!BP457:BY457,Calculations!BZ457:CI457,2,2)))</f>
        <v>N/A</v>
      </c>
      <c r="J456" s="92" t="e">
        <f t="shared" si="35"/>
        <v>#DIV/0!</v>
      </c>
      <c r="K456" s="97" t="e">
        <f>IF(AND('Test Sample Data'!N456&gt;=35,'Control Sample Data'!N456&gt;=35),"Type 3",IF(AND('Test Sample Data'!N456&gt;=30,'Control Sample Data'!N456&gt;=30,OR(I456&gt;=0.05,I456="N/A")),"Type 2",IF(OR(AND('Test Sample Data'!N456&gt;=30,'Control Sample Data'!N456&lt;=30),AND('Test Sample Data'!N456&lt;=30,'Control Sample Data'!N456&gt;=30)),"Type 1","OKAY")))</f>
        <v>#DIV/0!</v>
      </c>
    </row>
    <row r="457" spans="1:11" ht="12.75">
      <c r="A457" s="72"/>
      <c r="B457" s="90" t="str">
        <f>'Gene Table'!E457</f>
        <v>IGHMBP2</v>
      </c>
      <c r="C457" s="91" t="s">
        <v>289</v>
      </c>
      <c r="D457" s="92" t="e">
        <f>Calculations!BN458</f>
        <v>#DIV/0!</v>
      </c>
      <c r="E457" s="92" t="e">
        <f>Calculations!BO458</f>
        <v>#DIV/0!</v>
      </c>
      <c r="F457" s="93" t="e">
        <f t="shared" si="36"/>
        <v>#DIV/0!</v>
      </c>
      <c r="G457" s="93" t="e">
        <f t="shared" si="37"/>
        <v>#DIV/0!</v>
      </c>
      <c r="H457" s="92" t="e">
        <f t="shared" si="34"/>
        <v>#DIV/0!</v>
      </c>
      <c r="I457" s="96" t="str">
        <f>IF(OR(COUNT(Calculations!BP458:BY458)&lt;3,COUNT(Calculations!BZ458:CI458)&lt;3),"N/A",IF(ISERROR(TTEST(Calculations!BP458:BY458,Calculations!BZ458:CI458,2,2)),"N/A",TTEST(Calculations!BP458:BY458,Calculations!BZ458:CI458,2,2)))</f>
        <v>N/A</v>
      </c>
      <c r="J457" s="92" t="e">
        <f t="shared" si="35"/>
        <v>#DIV/0!</v>
      </c>
      <c r="K457" s="97" t="e">
        <f>IF(AND('Test Sample Data'!N457&gt;=35,'Control Sample Data'!N457&gt;=35),"Type 3",IF(AND('Test Sample Data'!N457&gt;=30,'Control Sample Data'!N457&gt;=30,OR(I457&gt;=0.05,I457="N/A")),"Type 2",IF(OR(AND('Test Sample Data'!N457&gt;=30,'Control Sample Data'!N457&lt;=30),AND('Test Sample Data'!N457&lt;=30,'Control Sample Data'!N457&gt;=30)),"Type 1","OKAY")))</f>
        <v>#DIV/0!</v>
      </c>
    </row>
    <row r="458" spans="1:11" ht="12.75">
      <c r="A458" s="72"/>
      <c r="B458" s="90" t="str">
        <f>'Gene Table'!E458</f>
        <v>IGFBP7</v>
      </c>
      <c r="C458" s="91" t="s">
        <v>293</v>
      </c>
      <c r="D458" s="92" t="e">
        <f>Calculations!BN459</f>
        <v>#DIV/0!</v>
      </c>
      <c r="E458" s="92" t="e">
        <f>Calculations!BO459</f>
        <v>#DIV/0!</v>
      </c>
      <c r="F458" s="93" t="e">
        <f t="shared" si="36"/>
        <v>#DIV/0!</v>
      </c>
      <c r="G458" s="93" t="e">
        <f t="shared" si="37"/>
        <v>#DIV/0!</v>
      </c>
      <c r="H458" s="92" t="e">
        <f t="shared" si="34"/>
        <v>#DIV/0!</v>
      </c>
      <c r="I458" s="96" t="str">
        <f>IF(OR(COUNT(Calculations!BP459:BY459)&lt;3,COUNT(Calculations!BZ459:CI459)&lt;3),"N/A",IF(ISERROR(TTEST(Calculations!BP459:BY459,Calculations!BZ459:CI459,2,2)),"N/A",TTEST(Calculations!BP459:BY459,Calculations!BZ459:CI459,2,2)))</f>
        <v>N/A</v>
      </c>
      <c r="J458" s="92" t="e">
        <f t="shared" si="35"/>
        <v>#DIV/0!</v>
      </c>
      <c r="K458" s="97" t="e">
        <f>IF(AND('Test Sample Data'!N458&gt;=35,'Control Sample Data'!N458&gt;=35),"Type 3",IF(AND('Test Sample Data'!N458&gt;=30,'Control Sample Data'!N458&gt;=30,OR(I458&gt;=0.05,I458="N/A")),"Type 2",IF(OR(AND('Test Sample Data'!N458&gt;=30,'Control Sample Data'!N458&lt;=30),AND('Test Sample Data'!N458&lt;=30,'Control Sample Data'!N458&gt;=30)),"Type 1","OKAY")))</f>
        <v>#DIV/0!</v>
      </c>
    </row>
    <row r="459" spans="1:11" ht="12.75">
      <c r="A459" s="72"/>
      <c r="B459" s="90" t="str">
        <f>'Gene Table'!E459</f>
        <v>IGFBP5</v>
      </c>
      <c r="C459" s="91" t="s">
        <v>297</v>
      </c>
      <c r="D459" s="92" t="e">
        <f>Calculations!BN460</f>
        <v>#DIV/0!</v>
      </c>
      <c r="E459" s="92" t="e">
        <f>Calculations!BO460</f>
        <v>#DIV/0!</v>
      </c>
      <c r="F459" s="93" t="e">
        <f t="shared" si="36"/>
        <v>#DIV/0!</v>
      </c>
      <c r="G459" s="93" t="e">
        <f t="shared" si="37"/>
        <v>#DIV/0!</v>
      </c>
      <c r="H459" s="92" t="e">
        <f t="shared" si="34"/>
        <v>#DIV/0!</v>
      </c>
      <c r="I459" s="96" t="str">
        <f>IF(OR(COUNT(Calculations!BP460:BY460)&lt;3,COUNT(Calculations!BZ460:CI460)&lt;3),"N/A",IF(ISERROR(TTEST(Calculations!BP460:BY460,Calculations!BZ460:CI460,2,2)),"N/A",TTEST(Calculations!BP460:BY460,Calculations!BZ460:CI460,2,2)))</f>
        <v>N/A</v>
      </c>
      <c r="J459" s="92" t="e">
        <f t="shared" si="35"/>
        <v>#DIV/0!</v>
      </c>
      <c r="K459" s="97" t="e">
        <f>IF(AND('Test Sample Data'!N459&gt;=35,'Control Sample Data'!N459&gt;=35),"Type 3",IF(AND('Test Sample Data'!N459&gt;=30,'Control Sample Data'!N459&gt;=30,OR(I459&gt;=0.05,I459="N/A")),"Type 2",IF(OR(AND('Test Sample Data'!N459&gt;=30,'Control Sample Data'!N459&lt;=30),AND('Test Sample Data'!N459&lt;=30,'Control Sample Data'!N459&gt;=30)),"Type 1","OKAY")))</f>
        <v>#DIV/0!</v>
      </c>
    </row>
    <row r="460" spans="1:11" ht="12.75">
      <c r="A460" s="72"/>
      <c r="B460" s="90" t="str">
        <f>'Gene Table'!E460</f>
        <v>IGFBP2</v>
      </c>
      <c r="C460" s="91" t="s">
        <v>301</v>
      </c>
      <c r="D460" s="92" t="e">
        <f>Calculations!BN461</f>
        <v>#DIV/0!</v>
      </c>
      <c r="E460" s="92" t="e">
        <f>Calculations!BO461</f>
        <v>#DIV/0!</v>
      </c>
      <c r="F460" s="93" t="e">
        <f t="shared" si="36"/>
        <v>#DIV/0!</v>
      </c>
      <c r="G460" s="93" t="e">
        <f t="shared" si="37"/>
        <v>#DIV/0!</v>
      </c>
      <c r="H460" s="92" t="e">
        <f t="shared" si="34"/>
        <v>#DIV/0!</v>
      </c>
      <c r="I460" s="96" t="str">
        <f>IF(OR(COUNT(Calculations!BP461:BY461)&lt;3,COUNT(Calculations!BZ461:CI461)&lt;3),"N/A",IF(ISERROR(TTEST(Calculations!BP461:BY461,Calculations!BZ461:CI461,2,2)),"N/A",TTEST(Calculations!BP461:BY461,Calculations!BZ461:CI461,2,2)))</f>
        <v>N/A</v>
      </c>
      <c r="J460" s="92" t="e">
        <f t="shared" si="35"/>
        <v>#DIV/0!</v>
      </c>
      <c r="K460" s="97" t="e">
        <f>IF(AND('Test Sample Data'!N460&gt;=35,'Control Sample Data'!N460&gt;=35),"Type 3",IF(AND('Test Sample Data'!N460&gt;=30,'Control Sample Data'!N460&gt;=30,OR(I460&gt;=0.05,I460="N/A")),"Type 2",IF(OR(AND('Test Sample Data'!N460&gt;=30,'Control Sample Data'!N460&lt;=30),AND('Test Sample Data'!N460&lt;=30,'Control Sample Data'!N460&gt;=30)),"Type 1","OKAY")))</f>
        <v>#DIV/0!</v>
      </c>
    </row>
    <row r="461" spans="1:11" ht="12.75">
      <c r="A461" s="72"/>
      <c r="B461" s="90" t="str">
        <f>'Gene Table'!E461</f>
        <v>IGF2</v>
      </c>
      <c r="C461" s="91" t="s">
        <v>305</v>
      </c>
      <c r="D461" s="92" t="e">
        <f>Calculations!BN462</f>
        <v>#DIV/0!</v>
      </c>
      <c r="E461" s="92" t="e">
        <f>Calculations!BO462</f>
        <v>#DIV/0!</v>
      </c>
      <c r="F461" s="93" t="e">
        <f t="shared" si="36"/>
        <v>#DIV/0!</v>
      </c>
      <c r="G461" s="93" t="e">
        <f t="shared" si="37"/>
        <v>#DIV/0!</v>
      </c>
      <c r="H461" s="92" t="e">
        <f t="shared" si="34"/>
        <v>#DIV/0!</v>
      </c>
      <c r="I461" s="96" t="str">
        <f>IF(OR(COUNT(Calculations!BP462:BY462)&lt;3,COUNT(Calculations!BZ462:CI462)&lt;3),"N/A",IF(ISERROR(TTEST(Calculations!BP462:BY462,Calculations!BZ462:CI462,2,2)),"N/A",TTEST(Calculations!BP462:BY462,Calculations!BZ462:CI462,2,2)))</f>
        <v>N/A</v>
      </c>
      <c r="J461" s="92" t="e">
        <f t="shared" si="35"/>
        <v>#DIV/0!</v>
      </c>
      <c r="K461" s="97" t="e">
        <f>IF(AND('Test Sample Data'!N461&gt;=35,'Control Sample Data'!N461&gt;=35),"Type 3",IF(AND('Test Sample Data'!N461&gt;=30,'Control Sample Data'!N461&gt;=30,OR(I461&gt;=0.05,I461="N/A")),"Type 2",IF(OR(AND('Test Sample Data'!N461&gt;=30,'Control Sample Data'!N461&lt;=30),AND('Test Sample Data'!N461&lt;=30,'Control Sample Data'!N461&gt;=30)),"Type 1","OKAY")))</f>
        <v>#DIV/0!</v>
      </c>
    </row>
    <row r="462" spans="1:11" ht="12.75">
      <c r="A462" s="72"/>
      <c r="B462" s="90" t="str">
        <f>'Gene Table'!E462</f>
        <v>HUS1</v>
      </c>
      <c r="C462" s="91" t="s">
        <v>309</v>
      </c>
      <c r="D462" s="92" t="e">
        <f>Calculations!BN463</f>
        <v>#DIV/0!</v>
      </c>
      <c r="E462" s="92" t="e">
        <f>Calculations!BO463</f>
        <v>#DIV/0!</v>
      </c>
      <c r="F462" s="93" t="e">
        <f t="shared" si="36"/>
        <v>#DIV/0!</v>
      </c>
      <c r="G462" s="93" t="e">
        <f t="shared" si="37"/>
        <v>#DIV/0!</v>
      </c>
      <c r="H462" s="92" t="e">
        <f t="shared" si="34"/>
        <v>#DIV/0!</v>
      </c>
      <c r="I462" s="96" t="str">
        <f>IF(OR(COUNT(Calculations!BP463:BY463)&lt;3,COUNT(Calculations!BZ463:CI463)&lt;3),"N/A",IF(ISERROR(TTEST(Calculations!BP463:BY463,Calculations!BZ463:CI463,2,2)),"N/A",TTEST(Calculations!BP463:BY463,Calculations!BZ463:CI463,2,2)))</f>
        <v>N/A</v>
      </c>
      <c r="J462" s="92" t="e">
        <f t="shared" si="35"/>
        <v>#DIV/0!</v>
      </c>
      <c r="K462" s="97" t="e">
        <f>IF(AND('Test Sample Data'!N462&gt;=35,'Control Sample Data'!N462&gt;=35),"Type 3",IF(AND('Test Sample Data'!N462&gt;=30,'Control Sample Data'!N462&gt;=30,OR(I462&gt;=0.05,I462="N/A")),"Type 2",IF(OR(AND('Test Sample Data'!N462&gt;=30,'Control Sample Data'!N462&lt;=30),AND('Test Sample Data'!N462&lt;=30,'Control Sample Data'!N462&gt;=30)),"Type 1","OKAY")))</f>
        <v>#DIV/0!</v>
      </c>
    </row>
    <row r="463" spans="1:11" ht="12.75">
      <c r="A463" s="72"/>
      <c r="B463" s="90" t="str">
        <f>'Gene Table'!E463</f>
        <v>HTR3A</v>
      </c>
      <c r="C463" s="91" t="s">
        <v>313</v>
      </c>
      <c r="D463" s="92" t="e">
        <f>Calculations!BN464</f>
        <v>#DIV/0!</v>
      </c>
      <c r="E463" s="92" t="e">
        <f>Calculations!BO464</f>
        <v>#DIV/0!</v>
      </c>
      <c r="F463" s="93" t="e">
        <f t="shared" si="36"/>
        <v>#DIV/0!</v>
      </c>
      <c r="G463" s="93" t="e">
        <f t="shared" si="37"/>
        <v>#DIV/0!</v>
      </c>
      <c r="H463" s="92" t="e">
        <f t="shared" si="34"/>
        <v>#DIV/0!</v>
      </c>
      <c r="I463" s="96" t="str">
        <f>IF(OR(COUNT(Calculations!BP464:BY464)&lt;3,COUNT(Calculations!BZ464:CI464)&lt;3),"N/A",IF(ISERROR(TTEST(Calculations!BP464:BY464,Calculations!BZ464:CI464,2,2)),"N/A",TTEST(Calculations!BP464:BY464,Calculations!BZ464:CI464,2,2)))</f>
        <v>N/A</v>
      </c>
      <c r="J463" s="92" t="e">
        <f t="shared" si="35"/>
        <v>#DIV/0!</v>
      </c>
      <c r="K463" s="97" t="e">
        <f>IF(AND('Test Sample Data'!N463&gt;=35,'Control Sample Data'!N463&gt;=35),"Type 3",IF(AND('Test Sample Data'!N463&gt;=30,'Control Sample Data'!N463&gt;=30,OR(I463&gt;=0.05,I463="N/A")),"Type 2",IF(OR(AND('Test Sample Data'!N463&gt;=30,'Control Sample Data'!N463&lt;=30),AND('Test Sample Data'!N463&lt;=30,'Control Sample Data'!N463&gt;=30)),"Type 1","OKAY")))</f>
        <v>#DIV/0!</v>
      </c>
    </row>
    <row r="464" spans="1:11" ht="12.75">
      <c r="A464" s="72"/>
      <c r="B464" s="90" t="str">
        <f>'Gene Table'!E464</f>
        <v>HSD11B1</v>
      </c>
      <c r="C464" s="91" t="s">
        <v>317</v>
      </c>
      <c r="D464" s="92" t="e">
        <f>Calculations!BN465</f>
        <v>#DIV/0!</v>
      </c>
      <c r="E464" s="92" t="e">
        <f>Calculations!BO465</f>
        <v>#DIV/0!</v>
      </c>
      <c r="F464" s="93" t="e">
        <f t="shared" si="36"/>
        <v>#DIV/0!</v>
      </c>
      <c r="G464" s="93" t="e">
        <f t="shared" si="37"/>
        <v>#DIV/0!</v>
      </c>
      <c r="H464" s="92" t="e">
        <f t="shared" si="34"/>
        <v>#DIV/0!</v>
      </c>
      <c r="I464" s="96" t="str">
        <f>IF(OR(COUNT(Calculations!BP465:BY465)&lt;3,COUNT(Calculations!BZ465:CI465)&lt;3),"N/A",IF(ISERROR(TTEST(Calculations!BP465:BY465,Calculations!BZ465:CI465,2,2)),"N/A",TTEST(Calculations!BP465:BY465,Calculations!BZ465:CI465,2,2)))</f>
        <v>N/A</v>
      </c>
      <c r="J464" s="92" t="e">
        <f t="shared" si="35"/>
        <v>#DIV/0!</v>
      </c>
      <c r="K464" s="97" t="e">
        <f>IF(AND('Test Sample Data'!N464&gt;=35,'Control Sample Data'!N464&gt;=35),"Type 3",IF(AND('Test Sample Data'!N464&gt;=30,'Control Sample Data'!N464&gt;=30,OR(I464&gt;=0.05,I464="N/A")),"Type 2",IF(OR(AND('Test Sample Data'!N464&gt;=30,'Control Sample Data'!N464&lt;=30),AND('Test Sample Data'!N464&lt;=30,'Control Sample Data'!N464&gt;=30)),"Type 1","OKAY")))</f>
        <v>#DIV/0!</v>
      </c>
    </row>
    <row r="465" spans="1:11" ht="12.75">
      <c r="A465" s="72"/>
      <c r="B465" s="90" t="str">
        <f>'Gene Table'!E465</f>
        <v>HSD3B1</v>
      </c>
      <c r="C465" s="91" t="s">
        <v>321</v>
      </c>
      <c r="D465" s="92" t="e">
        <f>Calculations!BN466</f>
        <v>#DIV/0!</v>
      </c>
      <c r="E465" s="92" t="e">
        <f>Calculations!BO466</f>
        <v>#DIV/0!</v>
      </c>
      <c r="F465" s="93" t="e">
        <f t="shared" si="36"/>
        <v>#DIV/0!</v>
      </c>
      <c r="G465" s="93" t="e">
        <f t="shared" si="37"/>
        <v>#DIV/0!</v>
      </c>
      <c r="H465" s="92" t="e">
        <f t="shared" si="34"/>
        <v>#DIV/0!</v>
      </c>
      <c r="I465" s="96" t="str">
        <f>IF(OR(COUNT(Calculations!BP466:BY466)&lt;3,COUNT(Calculations!BZ466:CI466)&lt;3),"N/A",IF(ISERROR(TTEST(Calculations!BP466:BY466,Calculations!BZ466:CI466,2,2)),"N/A",TTEST(Calculations!BP466:BY466,Calculations!BZ466:CI466,2,2)))</f>
        <v>N/A</v>
      </c>
      <c r="J465" s="92" t="e">
        <f t="shared" si="35"/>
        <v>#DIV/0!</v>
      </c>
      <c r="K465" s="97" t="e">
        <f>IF(AND('Test Sample Data'!N465&gt;=35,'Control Sample Data'!N465&gt;=35),"Type 3",IF(AND('Test Sample Data'!N465&gt;=30,'Control Sample Data'!N465&gt;=30,OR(I465&gt;=0.05,I465="N/A")),"Type 2",IF(OR(AND('Test Sample Data'!N465&gt;=30,'Control Sample Data'!N465&lt;=30),AND('Test Sample Data'!N465&lt;=30,'Control Sample Data'!N465&gt;=30)),"Type 1","OKAY")))</f>
        <v>#DIV/0!</v>
      </c>
    </row>
    <row r="466" spans="1:11" ht="12.75">
      <c r="A466" s="72"/>
      <c r="B466" s="90" t="str">
        <f>'Gene Table'!E466</f>
        <v>PRMT1</v>
      </c>
      <c r="C466" s="91" t="s">
        <v>325</v>
      </c>
      <c r="D466" s="92" t="e">
        <f>Calculations!BN467</f>
        <v>#DIV/0!</v>
      </c>
      <c r="E466" s="92" t="e">
        <f>Calculations!BO467</f>
        <v>#DIV/0!</v>
      </c>
      <c r="F466" s="93" t="e">
        <f t="shared" si="36"/>
        <v>#DIV/0!</v>
      </c>
      <c r="G466" s="93" t="e">
        <f t="shared" si="37"/>
        <v>#DIV/0!</v>
      </c>
      <c r="H466" s="92" t="e">
        <f t="shared" si="34"/>
        <v>#DIV/0!</v>
      </c>
      <c r="I466" s="96" t="str">
        <f>IF(OR(COUNT(Calculations!BP467:BY467)&lt;3,COUNT(Calculations!BZ467:CI467)&lt;3),"N/A",IF(ISERROR(TTEST(Calculations!BP467:BY467,Calculations!BZ467:CI467,2,2)),"N/A",TTEST(Calculations!BP467:BY467,Calculations!BZ467:CI467,2,2)))</f>
        <v>N/A</v>
      </c>
      <c r="J466" s="92" t="e">
        <f t="shared" si="35"/>
        <v>#DIV/0!</v>
      </c>
      <c r="K466" s="97" t="e">
        <f>IF(AND('Test Sample Data'!N466&gt;=35,'Control Sample Data'!N466&gt;=35),"Type 3",IF(AND('Test Sample Data'!N466&gt;=30,'Control Sample Data'!N466&gt;=30,OR(I466&gt;=0.05,I466="N/A")),"Type 2",IF(OR(AND('Test Sample Data'!N466&gt;=30,'Control Sample Data'!N466&lt;=30),AND('Test Sample Data'!N466&lt;=30,'Control Sample Data'!N466&gt;=30)),"Type 1","OKAY")))</f>
        <v>#DIV/0!</v>
      </c>
    </row>
    <row r="467" spans="1:11" ht="12.75">
      <c r="A467" s="72"/>
      <c r="B467" s="90" t="str">
        <f>'Gene Table'!E467</f>
        <v>HP</v>
      </c>
      <c r="C467" s="91" t="s">
        <v>329</v>
      </c>
      <c r="D467" s="92" t="e">
        <f>Calculations!BN468</f>
        <v>#DIV/0!</v>
      </c>
      <c r="E467" s="92" t="e">
        <f>Calculations!BO468</f>
        <v>#DIV/0!</v>
      </c>
      <c r="F467" s="93" t="e">
        <f t="shared" si="36"/>
        <v>#DIV/0!</v>
      </c>
      <c r="G467" s="93" t="e">
        <f t="shared" si="37"/>
        <v>#DIV/0!</v>
      </c>
      <c r="H467" s="92" t="e">
        <f t="shared" si="34"/>
        <v>#DIV/0!</v>
      </c>
      <c r="I467" s="96" t="str">
        <f>IF(OR(COUNT(Calculations!BP468:BY468)&lt;3,COUNT(Calculations!BZ468:CI468)&lt;3),"N/A",IF(ISERROR(TTEST(Calculations!BP468:BY468,Calculations!BZ468:CI468,2,2)),"N/A",TTEST(Calculations!BP468:BY468,Calculations!BZ468:CI468,2,2)))</f>
        <v>N/A</v>
      </c>
      <c r="J467" s="92" t="e">
        <f t="shared" si="35"/>
        <v>#DIV/0!</v>
      </c>
      <c r="K467" s="97" t="e">
        <f>IF(AND('Test Sample Data'!N467&gt;=35,'Control Sample Data'!N467&gt;=35),"Type 3",IF(AND('Test Sample Data'!N467&gt;=30,'Control Sample Data'!N467&gt;=30,OR(I467&gt;=0.05,I467="N/A")),"Type 2",IF(OR(AND('Test Sample Data'!N467&gt;=30,'Control Sample Data'!N467&lt;=30),AND('Test Sample Data'!N467&lt;=30,'Control Sample Data'!N467&gt;=30)),"Type 1","OKAY")))</f>
        <v>#DIV/0!</v>
      </c>
    </row>
    <row r="468" spans="1:11" ht="12.75">
      <c r="A468" s="72"/>
      <c r="B468" s="90" t="str">
        <f>'Gene Table'!E468</f>
        <v>FOXA1</v>
      </c>
      <c r="C468" s="91" t="s">
        <v>333</v>
      </c>
      <c r="D468" s="92" t="e">
        <f>Calculations!BN469</f>
        <v>#DIV/0!</v>
      </c>
      <c r="E468" s="92" t="e">
        <f>Calculations!BO469</f>
        <v>#DIV/0!</v>
      </c>
      <c r="F468" s="93" t="e">
        <f t="shared" si="36"/>
        <v>#DIV/0!</v>
      </c>
      <c r="G468" s="93" t="e">
        <f t="shared" si="37"/>
        <v>#DIV/0!</v>
      </c>
      <c r="H468" s="92" t="e">
        <f t="shared" si="34"/>
        <v>#DIV/0!</v>
      </c>
      <c r="I468" s="96" t="str">
        <f>IF(OR(COUNT(Calculations!BP469:BY469)&lt;3,COUNT(Calculations!BZ469:CI469)&lt;3),"N/A",IF(ISERROR(TTEST(Calculations!BP469:BY469,Calculations!BZ469:CI469,2,2)),"N/A",TTEST(Calculations!BP469:BY469,Calculations!BZ469:CI469,2,2)))</f>
        <v>N/A</v>
      </c>
      <c r="J468" s="92" t="e">
        <f t="shared" si="35"/>
        <v>#DIV/0!</v>
      </c>
      <c r="K468" s="97" t="e">
        <f>IF(AND('Test Sample Data'!N468&gt;=35,'Control Sample Data'!N468&gt;=35),"Type 3",IF(AND('Test Sample Data'!N468&gt;=30,'Control Sample Data'!N468&gt;=30,OR(I468&gt;=0.05,I468="N/A")),"Type 2",IF(OR(AND('Test Sample Data'!N468&gt;=30,'Control Sample Data'!N468&lt;=30),AND('Test Sample Data'!N468&lt;=30,'Control Sample Data'!N468&gt;=30)),"Type 1","OKAY")))</f>
        <v>#DIV/0!</v>
      </c>
    </row>
    <row r="469" spans="1:11" ht="12.75">
      <c r="A469" s="72"/>
      <c r="B469" s="90" t="str">
        <f>'Gene Table'!E469</f>
        <v>HMMR</v>
      </c>
      <c r="C469" s="91" t="s">
        <v>337</v>
      </c>
      <c r="D469" s="92" t="e">
        <f>Calculations!BN470</f>
        <v>#DIV/0!</v>
      </c>
      <c r="E469" s="92" t="e">
        <f>Calculations!BO470</f>
        <v>#DIV/0!</v>
      </c>
      <c r="F469" s="93" t="e">
        <f t="shared" si="36"/>
        <v>#DIV/0!</v>
      </c>
      <c r="G469" s="93" t="e">
        <f t="shared" si="37"/>
        <v>#DIV/0!</v>
      </c>
      <c r="H469" s="92" t="e">
        <f t="shared" si="34"/>
        <v>#DIV/0!</v>
      </c>
      <c r="I469" s="96" t="str">
        <f>IF(OR(COUNT(Calculations!BP470:BY470)&lt;3,COUNT(Calculations!BZ470:CI470)&lt;3),"N/A",IF(ISERROR(TTEST(Calculations!BP470:BY470,Calculations!BZ470:CI470,2,2)),"N/A",TTEST(Calculations!BP470:BY470,Calculations!BZ470:CI470,2,2)))</f>
        <v>N/A</v>
      </c>
      <c r="J469" s="92" t="e">
        <f t="shared" si="35"/>
        <v>#DIV/0!</v>
      </c>
      <c r="K469" s="97" t="e">
        <f>IF(AND('Test Sample Data'!N469&gt;=35,'Control Sample Data'!N469&gt;=35),"Type 3",IF(AND('Test Sample Data'!N469&gt;=30,'Control Sample Data'!N469&gt;=30,OR(I469&gt;=0.05,I469="N/A")),"Type 2",IF(OR(AND('Test Sample Data'!N469&gt;=30,'Control Sample Data'!N469&lt;=30),AND('Test Sample Data'!N469&lt;=30,'Control Sample Data'!N469&gt;=30)),"Type 1","OKAY")))</f>
        <v>#DIV/0!</v>
      </c>
    </row>
    <row r="470" spans="1:11" ht="12.75">
      <c r="A470" s="72"/>
      <c r="B470" s="90" t="str">
        <f>'Gene Table'!E470</f>
        <v>HLA-A</v>
      </c>
      <c r="C470" s="91" t="s">
        <v>341</v>
      </c>
      <c r="D470" s="92" t="e">
        <f>Calculations!BN471</f>
        <v>#DIV/0!</v>
      </c>
      <c r="E470" s="92" t="e">
        <f>Calculations!BO471</f>
        <v>#DIV/0!</v>
      </c>
      <c r="F470" s="93" t="e">
        <f t="shared" si="36"/>
        <v>#DIV/0!</v>
      </c>
      <c r="G470" s="93" t="e">
        <f t="shared" si="37"/>
        <v>#DIV/0!</v>
      </c>
      <c r="H470" s="92" t="e">
        <f t="shared" si="34"/>
        <v>#DIV/0!</v>
      </c>
      <c r="I470" s="96" t="str">
        <f>IF(OR(COUNT(Calculations!BP471:BY471)&lt;3,COUNT(Calculations!BZ471:CI471)&lt;3),"N/A",IF(ISERROR(TTEST(Calculations!BP471:BY471,Calculations!BZ471:CI471,2,2)),"N/A",TTEST(Calculations!BP471:BY471,Calculations!BZ471:CI471,2,2)))</f>
        <v>N/A</v>
      </c>
      <c r="J470" s="92" t="e">
        <f t="shared" si="35"/>
        <v>#DIV/0!</v>
      </c>
      <c r="K470" s="97" t="e">
        <f>IF(AND('Test Sample Data'!N470&gt;=35,'Control Sample Data'!N470&gt;=35),"Type 3",IF(AND('Test Sample Data'!N470&gt;=30,'Control Sample Data'!N470&gt;=30,OR(I470&gt;=0.05,I470="N/A")),"Type 2",IF(OR(AND('Test Sample Data'!N470&gt;=30,'Control Sample Data'!N470&lt;=30),AND('Test Sample Data'!N470&lt;=30,'Control Sample Data'!N470&gt;=30)),"Type 1","OKAY")))</f>
        <v>#DIV/0!</v>
      </c>
    </row>
    <row r="471" spans="1:11" ht="12.75">
      <c r="A471" s="72"/>
      <c r="B471" s="90" t="str">
        <f>'Gene Table'!E471</f>
        <v>HGDC</v>
      </c>
      <c r="C471" s="91" t="s">
        <v>345</v>
      </c>
      <c r="D471" s="92" t="e">
        <f>Calculations!BN472</f>
        <v>#DIV/0!</v>
      </c>
      <c r="E471" s="92" t="e">
        <f>Calculations!BO472</f>
        <v>#DIV/0!</v>
      </c>
      <c r="F471" s="93" t="e">
        <f t="shared" si="36"/>
        <v>#DIV/0!</v>
      </c>
      <c r="G471" s="93" t="e">
        <f t="shared" si="37"/>
        <v>#DIV/0!</v>
      </c>
      <c r="H471" s="92" t="e">
        <f t="shared" si="34"/>
        <v>#DIV/0!</v>
      </c>
      <c r="I471" s="96" t="str">
        <f>IF(OR(COUNT(Calculations!BP472:BY472)&lt;3,COUNT(Calculations!BZ472:CI472)&lt;3),"N/A",IF(ISERROR(TTEST(Calculations!BP472:BY472,Calculations!BZ472:CI472,2,2)),"N/A",TTEST(Calculations!BP472:BY472,Calculations!BZ472:CI472,2,2)))</f>
        <v>N/A</v>
      </c>
      <c r="J471" s="92" t="e">
        <f t="shared" si="35"/>
        <v>#DIV/0!</v>
      </c>
      <c r="K471" s="97" t="e">
        <f>IF(AND('Test Sample Data'!N471&gt;=35,'Control Sample Data'!N471&gt;=35),"Type 3",IF(AND('Test Sample Data'!N471&gt;=30,'Control Sample Data'!N471&gt;=30,OR(I471&gt;=0.05,I471="N/A")),"Type 2",IF(OR(AND('Test Sample Data'!N471&gt;=30,'Control Sample Data'!N471&lt;=30),AND('Test Sample Data'!N471&lt;=30,'Control Sample Data'!N471&gt;=30)),"Type 1","OKAY")))</f>
        <v>#DIV/0!</v>
      </c>
    </row>
    <row r="472" spans="1:11" ht="12.75">
      <c r="A472" s="72"/>
      <c r="B472" s="90" t="str">
        <f>'Gene Table'!E472</f>
        <v>HGDC</v>
      </c>
      <c r="C472" s="91" t="s">
        <v>347</v>
      </c>
      <c r="D472" s="92" t="e">
        <f>Calculations!BN473</f>
        <v>#DIV/0!</v>
      </c>
      <c r="E472" s="92" t="e">
        <f>Calculations!BO473</f>
        <v>#DIV/0!</v>
      </c>
      <c r="F472" s="93" t="e">
        <f t="shared" si="36"/>
        <v>#DIV/0!</v>
      </c>
      <c r="G472" s="93" t="e">
        <f t="shared" si="37"/>
        <v>#DIV/0!</v>
      </c>
      <c r="H472" s="92" t="e">
        <f t="shared" si="34"/>
        <v>#DIV/0!</v>
      </c>
      <c r="I472" s="96" t="str">
        <f>IF(OR(COUNT(Calculations!BP473:BY473)&lt;3,COUNT(Calculations!BZ473:CI473)&lt;3),"N/A",IF(ISERROR(TTEST(Calculations!BP473:BY473,Calculations!BZ473:CI473,2,2)),"N/A",TTEST(Calculations!BP473:BY473,Calculations!BZ473:CI473,2,2)))</f>
        <v>N/A</v>
      </c>
      <c r="J472" s="92" t="e">
        <f t="shared" si="35"/>
        <v>#DIV/0!</v>
      </c>
      <c r="K472" s="97" t="e">
        <f>IF(AND('Test Sample Data'!N472&gt;=35,'Control Sample Data'!N472&gt;=35),"Type 3",IF(AND('Test Sample Data'!N472&gt;=30,'Control Sample Data'!N472&gt;=30,OR(I472&gt;=0.05,I472="N/A")),"Type 2",IF(OR(AND('Test Sample Data'!N472&gt;=30,'Control Sample Data'!N472&lt;=30),AND('Test Sample Data'!N472&lt;=30,'Control Sample Data'!N472&gt;=30)),"Type 1","OKAY")))</f>
        <v>#DIV/0!</v>
      </c>
    </row>
    <row r="473" spans="1:11" ht="12.75">
      <c r="A473" s="72"/>
      <c r="B473" s="90" t="str">
        <f>'Gene Table'!E473</f>
        <v>GAPDH</v>
      </c>
      <c r="C473" s="91" t="s">
        <v>348</v>
      </c>
      <c r="D473" s="92" t="e">
        <f>Calculations!BN474</f>
        <v>#DIV/0!</v>
      </c>
      <c r="E473" s="92" t="e">
        <f>Calculations!BO474</f>
        <v>#DIV/0!</v>
      </c>
      <c r="F473" s="93" t="e">
        <f t="shared" si="36"/>
        <v>#DIV/0!</v>
      </c>
      <c r="G473" s="93" t="e">
        <f t="shared" si="37"/>
        <v>#DIV/0!</v>
      </c>
      <c r="H473" s="92" t="e">
        <f t="shared" si="34"/>
        <v>#DIV/0!</v>
      </c>
      <c r="I473" s="96" t="str">
        <f>IF(OR(COUNT(Calculations!BP474:BY474)&lt;3,COUNT(Calculations!BZ474:CI474)&lt;3),"N/A",IF(ISERROR(TTEST(Calculations!BP474:BY474,Calculations!BZ474:CI474,2,2)),"N/A",TTEST(Calculations!BP474:BY474,Calculations!BZ474:CI474,2,2)))</f>
        <v>N/A</v>
      </c>
      <c r="J473" s="92" t="e">
        <f t="shared" si="35"/>
        <v>#DIV/0!</v>
      </c>
      <c r="K473" s="97" t="e">
        <f>IF(AND('Test Sample Data'!N473&gt;=35,'Control Sample Data'!N473&gt;=35),"Type 3",IF(AND('Test Sample Data'!N473&gt;=30,'Control Sample Data'!N473&gt;=30,OR(I473&gt;=0.05,I473="N/A")),"Type 2",IF(OR(AND('Test Sample Data'!N473&gt;=30,'Control Sample Data'!N473&lt;=30),AND('Test Sample Data'!N473&lt;=30,'Control Sample Data'!N473&gt;=30)),"Type 1","OKAY")))</f>
        <v>#DIV/0!</v>
      </c>
    </row>
    <row r="474" spans="1:11" ht="12.75">
      <c r="A474" s="72"/>
      <c r="B474" s="90" t="str">
        <f>'Gene Table'!E474</f>
        <v>ACTB</v>
      </c>
      <c r="C474" s="91" t="s">
        <v>352</v>
      </c>
      <c r="D474" s="92" t="e">
        <f>Calculations!BN475</f>
        <v>#DIV/0!</v>
      </c>
      <c r="E474" s="92" t="e">
        <f>Calculations!BO475</f>
        <v>#DIV/0!</v>
      </c>
      <c r="F474" s="93" t="e">
        <f t="shared" si="36"/>
        <v>#DIV/0!</v>
      </c>
      <c r="G474" s="93" t="e">
        <f t="shared" si="37"/>
        <v>#DIV/0!</v>
      </c>
      <c r="H474" s="92" t="e">
        <f t="shared" si="34"/>
        <v>#DIV/0!</v>
      </c>
      <c r="I474" s="96" t="str">
        <f>IF(OR(COUNT(Calculations!BP475:BY475)&lt;3,COUNT(Calculations!BZ475:CI475)&lt;3),"N/A",IF(ISERROR(TTEST(Calculations!BP475:BY475,Calculations!BZ475:CI475,2,2)),"N/A",TTEST(Calculations!BP475:BY475,Calculations!BZ475:CI475,2,2)))</f>
        <v>N/A</v>
      </c>
      <c r="J474" s="92" t="e">
        <f t="shared" si="35"/>
        <v>#DIV/0!</v>
      </c>
      <c r="K474" s="97" t="e">
        <f>IF(AND('Test Sample Data'!N474&gt;=35,'Control Sample Data'!N474&gt;=35),"Type 3",IF(AND('Test Sample Data'!N474&gt;=30,'Control Sample Data'!N474&gt;=30,OR(I474&gt;=0.05,I474="N/A")),"Type 2",IF(OR(AND('Test Sample Data'!N474&gt;=30,'Control Sample Data'!N474&lt;=30),AND('Test Sample Data'!N474&lt;=30,'Control Sample Data'!N474&gt;=30)),"Type 1","OKAY")))</f>
        <v>#DIV/0!</v>
      </c>
    </row>
    <row r="475" spans="1:11" ht="12.75">
      <c r="A475" s="72"/>
      <c r="B475" s="90" t="str">
        <f>'Gene Table'!E475</f>
        <v>B2M</v>
      </c>
      <c r="C475" s="91" t="s">
        <v>356</v>
      </c>
      <c r="D475" s="92" t="e">
        <f>Calculations!BN476</f>
        <v>#DIV/0!</v>
      </c>
      <c r="E475" s="92" t="e">
        <f>Calculations!BO476</f>
        <v>#DIV/0!</v>
      </c>
      <c r="F475" s="93" t="e">
        <f t="shared" si="36"/>
        <v>#DIV/0!</v>
      </c>
      <c r="G475" s="93" t="e">
        <f t="shared" si="37"/>
        <v>#DIV/0!</v>
      </c>
      <c r="H475" s="92" t="e">
        <f t="shared" si="34"/>
        <v>#DIV/0!</v>
      </c>
      <c r="I475" s="96" t="str">
        <f>IF(OR(COUNT(Calculations!BP476:BY476)&lt;3,COUNT(Calculations!BZ476:CI476)&lt;3),"N/A",IF(ISERROR(TTEST(Calculations!BP476:BY476,Calculations!BZ476:CI476,2,2)),"N/A",TTEST(Calculations!BP476:BY476,Calculations!BZ476:CI476,2,2)))</f>
        <v>N/A</v>
      </c>
      <c r="J475" s="92" t="e">
        <f t="shared" si="35"/>
        <v>#DIV/0!</v>
      </c>
      <c r="K475" s="97" t="e">
        <f>IF(AND('Test Sample Data'!N475&gt;=35,'Control Sample Data'!N475&gt;=35),"Type 3",IF(AND('Test Sample Data'!N475&gt;=30,'Control Sample Data'!N475&gt;=30,OR(I475&gt;=0.05,I475="N/A")),"Type 2",IF(OR(AND('Test Sample Data'!N475&gt;=30,'Control Sample Data'!N475&lt;=30),AND('Test Sample Data'!N475&lt;=30,'Control Sample Data'!N475&gt;=30)),"Type 1","OKAY")))</f>
        <v>#DIV/0!</v>
      </c>
    </row>
    <row r="476" spans="1:11" ht="12.75">
      <c r="A476" s="72"/>
      <c r="B476" s="90" t="str">
        <f>'Gene Table'!E476</f>
        <v>RPL13A</v>
      </c>
      <c r="C476" s="91" t="s">
        <v>360</v>
      </c>
      <c r="D476" s="92" t="e">
        <f>Calculations!BN477</f>
        <v>#DIV/0!</v>
      </c>
      <c r="E476" s="92" t="e">
        <f>Calculations!BO477</f>
        <v>#DIV/0!</v>
      </c>
      <c r="F476" s="93" t="e">
        <f t="shared" si="36"/>
        <v>#DIV/0!</v>
      </c>
      <c r="G476" s="93" t="e">
        <f t="shared" si="37"/>
        <v>#DIV/0!</v>
      </c>
      <c r="H476" s="92" t="e">
        <f t="shared" si="34"/>
        <v>#DIV/0!</v>
      </c>
      <c r="I476" s="96" t="str">
        <f>IF(OR(COUNT(Calculations!BP477:BY477)&lt;3,COUNT(Calculations!BZ477:CI477)&lt;3),"N/A",IF(ISERROR(TTEST(Calculations!BP477:BY477,Calculations!BZ477:CI477,2,2)),"N/A",TTEST(Calculations!BP477:BY477,Calculations!BZ477:CI477,2,2)))</f>
        <v>N/A</v>
      </c>
      <c r="J476" s="92" t="e">
        <f t="shared" si="35"/>
        <v>#DIV/0!</v>
      </c>
      <c r="K476" s="97" t="e">
        <f>IF(AND('Test Sample Data'!N476&gt;=35,'Control Sample Data'!N476&gt;=35),"Type 3",IF(AND('Test Sample Data'!N476&gt;=30,'Control Sample Data'!N476&gt;=30,OR(I476&gt;=0.05,I476="N/A")),"Type 2",IF(OR(AND('Test Sample Data'!N476&gt;=30,'Control Sample Data'!N476&lt;=30),AND('Test Sample Data'!N476&lt;=30,'Control Sample Data'!N476&gt;=30)),"Type 1","OKAY")))</f>
        <v>#DIV/0!</v>
      </c>
    </row>
    <row r="477" spans="1:11" ht="12.75">
      <c r="A477" s="72"/>
      <c r="B477" s="90" t="str">
        <f>'Gene Table'!E477</f>
        <v>HPRT1</v>
      </c>
      <c r="C477" s="91" t="s">
        <v>364</v>
      </c>
      <c r="D477" s="92" t="e">
        <f>Calculations!BN478</f>
        <v>#DIV/0!</v>
      </c>
      <c r="E477" s="92" t="e">
        <f>Calculations!BO478</f>
        <v>#DIV/0!</v>
      </c>
      <c r="F477" s="93" t="e">
        <f t="shared" si="36"/>
        <v>#DIV/0!</v>
      </c>
      <c r="G477" s="93" t="e">
        <f t="shared" si="37"/>
        <v>#DIV/0!</v>
      </c>
      <c r="H477" s="92" t="e">
        <f t="shared" si="34"/>
        <v>#DIV/0!</v>
      </c>
      <c r="I477" s="96" t="str">
        <f>IF(OR(COUNT(Calculations!BP478:BY478)&lt;3,COUNT(Calculations!BZ478:CI478)&lt;3),"N/A",IF(ISERROR(TTEST(Calculations!BP478:BY478,Calculations!BZ478:CI478,2,2)),"N/A",TTEST(Calculations!BP478:BY478,Calculations!BZ478:CI478,2,2)))</f>
        <v>N/A</v>
      </c>
      <c r="J477" s="92" t="e">
        <f t="shared" si="35"/>
        <v>#DIV/0!</v>
      </c>
      <c r="K477" s="97" t="e">
        <f>IF(AND('Test Sample Data'!N477&gt;=35,'Control Sample Data'!N477&gt;=35),"Type 3",IF(AND('Test Sample Data'!N477&gt;=30,'Control Sample Data'!N477&gt;=30,OR(I477&gt;=0.05,I477="N/A")),"Type 2",IF(OR(AND('Test Sample Data'!N477&gt;=30,'Control Sample Data'!N477&lt;=30),AND('Test Sample Data'!N477&lt;=30,'Control Sample Data'!N477&gt;=30)),"Type 1","OKAY")))</f>
        <v>#DIV/0!</v>
      </c>
    </row>
    <row r="478" spans="1:11" ht="12.75">
      <c r="A478" s="72"/>
      <c r="B478" s="90" t="str">
        <f>'Gene Table'!E478</f>
        <v>RN18S1</v>
      </c>
      <c r="C478" s="91" t="s">
        <v>368</v>
      </c>
      <c r="D478" s="92" t="e">
        <f>Calculations!BN479</f>
        <v>#DIV/0!</v>
      </c>
      <c r="E478" s="92" t="e">
        <f>Calculations!BO479</f>
        <v>#DIV/0!</v>
      </c>
      <c r="F478" s="93" t="e">
        <f t="shared" si="36"/>
        <v>#DIV/0!</v>
      </c>
      <c r="G478" s="93" t="e">
        <f t="shared" si="37"/>
        <v>#DIV/0!</v>
      </c>
      <c r="H478" s="92" t="e">
        <f t="shared" si="34"/>
        <v>#DIV/0!</v>
      </c>
      <c r="I478" s="96" t="str">
        <f>IF(OR(COUNT(Calculations!BP479:BY479)&lt;3,COUNT(Calculations!BZ479:CI479)&lt;3),"N/A",IF(ISERROR(TTEST(Calculations!BP479:BY479,Calculations!BZ479:CI479,2,2)),"N/A",TTEST(Calculations!BP479:BY479,Calculations!BZ479:CI479,2,2)))</f>
        <v>N/A</v>
      </c>
      <c r="J478" s="92" t="e">
        <f t="shared" si="35"/>
        <v>#DIV/0!</v>
      </c>
      <c r="K478" s="97" t="e">
        <f>IF(AND('Test Sample Data'!N478&gt;=35,'Control Sample Data'!N478&gt;=35),"Type 3",IF(AND('Test Sample Data'!N478&gt;=30,'Control Sample Data'!N478&gt;=30,OR(I478&gt;=0.05,I478="N/A")),"Type 2",IF(OR(AND('Test Sample Data'!N478&gt;=30,'Control Sample Data'!N478&lt;=30),AND('Test Sample Data'!N478&lt;=30,'Control Sample Data'!N478&gt;=30)),"Type 1","OKAY")))</f>
        <v>#DIV/0!</v>
      </c>
    </row>
    <row r="479" spans="1:11" ht="12" customHeight="1">
      <c r="A479" s="72"/>
      <c r="B479" s="90" t="str">
        <f>'Gene Table'!E479</f>
        <v>RT</v>
      </c>
      <c r="C479" s="91" t="s">
        <v>372</v>
      </c>
      <c r="D479" s="92" t="e">
        <f>Calculations!BN480</f>
        <v>#DIV/0!</v>
      </c>
      <c r="E479" s="92" t="e">
        <f>Calculations!BO480</f>
        <v>#DIV/0!</v>
      </c>
      <c r="F479" s="93" t="e">
        <f t="shared" si="36"/>
        <v>#DIV/0!</v>
      </c>
      <c r="G479" s="93" t="e">
        <f t="shared" si="37"/>
        <v>#DIV/0!</v>
      </c>
      <c r="H479" s="92" t="e">
        <f>F479/G479</f>
        <v>#DIV/0!</v>
      </c>
      <c r="I479" s="96" t="str">
        <f>IF(OR(COUNT(Calculations!BP480:BY480)&lt;3,COUNT(Calculations!BZ480:CI480)&lt;3),"N/A",IF(ISERROR(TTEST(Calculations!BP480:BY480,Calculations!BZ480:CI480,2,2)),"N/A",TTEST(Calculations!BP480:BY480,Calculations!BZ480:CI480,2,2)))</f>
        <v>N/A</v>
      </c>
      <c r="J479" s="92" t="e">
        <f>IF(H479&gt;1,H479,-1/H479)</f>
        <v>#DIV/0!</v>
      </c>
      <c r="K479" s="97" t="e">
        <f>IF(AND('Test Sample Data'!N479&gt;=35,'Control Sample Data'!N479&gt;=35),"Type 3",IF(AND('Test Sample Data'!N479&gt;=30,'Control Sample Data'!N479&gt;=30,OR(I479&gt;=0.05,I479="N/A")),"Type 2",IF(OR(AND('Test Sample Data'!N479&gt;=30,'Control Sample Data'!N479&lt;=30),AND('Test Sample Data'!N479&lt;=30,'Control Sample Data'!N479&gt;=30)),"Type 1","OKAY")))</f>
        <v>#DIV/0!</v>
      </c>
    </row>
    <row r="480" spans="1:11" ht="12" customHeight="1">
      <c r="A480" s="72"/>
      <c r="B480" s="90" t="str">
        <f>'Gene Table'!E480</f>
        <v>RT</v>
      </c>
      <c r="C480" s="91" t="s">
        <v>374</v>
      </c>
      <c r="D480" s="92" t="e">
        <f>Calculations!BN481</f>
        <v>#DIV/0!</v>
      </c>
      <c r="E480" s="92" t="e">
        <f>Calculations!BO481</f>
        <v>#DIV/0!</v>
      </c>
      <c r="F480" s="93" t="e">
        <f t="shared" si="36"/>
        <v>#DIV/0!</v>
      </c>
      <c r="G480" s="93" t="e">
        <f t="shared" si="37"/>
        <v>#DIV/0!</v>
      </c>
      <c r="H480" s="92" t="e">
        <f>F480/G480</f>
        <v>#DIV/0!</v>
      </c>
      <c r="I480" s="96" t="str">
        <f>IF(OR(COUNT(Calculations!BP481:BY481)&lt;3,COUNT(Calculations!BZ481:CI481)&lt;3),"N/A",IF(ISERROR(TTEST(Calculations!BP481:BY481,Calculations!BZ481:CI481,2,2)),"N/A",TTEST(Calculations!BP481:BY481,Calculations!BZ481:CI481,2,2)))</f>
        <v>N/A</v>
      </c>
      <c r="J480" s="92" t="e">
        <f>IF(H480&gt;1,H480,-1/H480)</f>
        <v>#DIV/0!</v>
      </c>
      <c r="K480" s="97" t="e">
        <f>IF(AND('Test Sample Data'!N480&gt;=35,'Control Sample Data'!N480&gt;=35),"Type 3",IF(AND('Test Sample Data'!N480&gt;=30,'Control Sample Data'!N480&gt;=30,OR(I480&gt;=0.05,I480="N/A")),"Type 2",IF(OR(AND('Test Sample Data'!N480&gt;=30,'Control Sample Data'!N480&lt;=30),AND('Test Sample Data'!N480&lt;=30,'Control Sample Data'!N480&gt;=30)),"Type 1","OKAY")))</f>
        <v>#DIV/0!</v>
      </c>
    </row>
    <row r="481" spans="1:11" ht="12" customHeight="1">
      <c r="A481" s="72"/>
      <c r="B481" s="90" t="str">
        <f>'Gene Table'!E481</f>
        <v>PCR</v>
      </c>
      <c r="C481" s="91" t="s">
        <v>375</v>
      </c>
      <c r="D481" s="92" t="e">
        <f>Calculations!BN482</f>
        <v>#DIV/0!</v>
      </c>
      <c r="E481" s="92" t="e">
        <f>Calculations!BO482</f>
        <v>#DIV/0!</v>
      </c>
      <c r="F481" s="93" t="e">
        <f t="shared" si="36"/>
        <v>#DIV/0!</v>
      </c>
      <c r="G481" s="93" t="e">
        <f t="shared" si="37"/>
        <v>#DIV/0!</v>
      </c>
      <c r="H481" s="92" t="e">
        <f>F481/G481</f>
        <v>#DIV/0!</v>
      </c>
      <c r="I481" s="96" t="str">
        <f>IF(OR(COUNT(Calculations!BP482:BY482)&lt;3,COUNT(Calculations!BZ482:CI482)&lt;3),"N/A",IF(ISERROR(TTEST(Calculations!BP482:BY482,Calculations!BZ482:CI482,2,2)),"N/A",TTEST(Calculations!BP482:BY482,Calculations!BZ482:CI482,2,2)))</f>
        <v>N/A</v>
      </c>
      <c r="J481" s="92" t="e">
        <f>IF(H481&gt;1,H481,-1/H481)</f>
        <v>#DIV/0!</v>
      </c>
      <c r="K481" s="97" t="e">
        <f>IF(AND('Test Sample Data'!N481&gt;=35,'Control Sample Data'!N481&gt;=35),"Type 3",IF(AND('Test Sample Data'!N481&gt;=30,'Control Sample Data'!N481&gt;=30,OR(I481&gt;=0.05,I481="N/A")),"Type 2",IF(OR(AND('Test Sample Data'!N481&gt;=30,'Control Sample Data'!N481&lt;=30),AND('Test Sample Data'!N481&lt;=30,'Control Sample Data'!N481&gt;=30)),"Type 1","OKAY")))</f>
        <v>#DIV/0!</v>
      </c>
    </row>
    <row r="482" spans="1:11" ht="12" customHeight="1">
      <c r="A482" s="72"/>
      <c r="B482" s="90" t="str">
        <f>'Gene Table'!E482</f>
        <v>PCR</v>
      </c>
      <c r="C482" s="91" t="s">
        <v>377</v>
      </c>
      <c r="D482" s="92" t="e">
        <f>Calculations!BN483</f>
        <v>#DIV/0!</v>
      </c>
      <c r="E482" s="92" t="e">
        <f>Calculations!BO483</f>
        <v>#DIV/0!</v>
      </c>
      <c r="F482" s="93" t="e">
        <f t="shared" si="36"/>
        <v>#DIV/0!</v>
      </c>
      <c r="G482" s="93" t="e">
        <f t="shared" si="37"/>
        <v>#DIV/0!</v>
      </c>
      <c r="H482" s="92" t="e">
        <f>F482/G482</f>
        <v>#DIV/0!</v>
      </c>
      <c r="I482" s="96" t="str">
        <f>IF(OR(COUNT(Calculations!BP483:BY483)&lt;3,COUNT(Calculations!BZ483:CI483)&lt;3),"N/A",IF(ISERROR(TTEST(Calculations!BP483:BY483,Calculations!BZ483:CI483,2,2)),"N/A",TTEST(Calculations!BP483:BY483,Calculations!BZ483:CI483,2,2)))</f>
        <v>N/A</v>
      </c>
      <c r="J482" s="92" t="e">
        <f>IF(H482&gt;1,H482,-1/H482)</f>
        <v>#DIV/0!</v>
      </c>
      <c r="K482" s="97" t="e">
        <f>IF(AND('Test Sample Data'!N482&gt;=35,'Control Sample Data'!N482&gt;=35),"Type 3",IF(AND('Test Sample Data'!N482&gt;=30,'Control Sample Data'!N482&gt;=30,OR(I482&gt;=0.05,I482="N/A")),"Type 2",IF(OR(AND('Test Sample Data'!N482&gt;=30,'Control Sample Data'!N482&lt;=30),AND('Test Sample Data'!N482&lt;=30,'Control Sample Data'!N482&gt;=30)),"Type 1","OKAY")))</f>
        <v>#DIV/0!</v>
      </c>
    </row>
    <row r="483" spans="1:11" ht="12.75">
      <c r="A483" s="98" t="s">
        <v>1386</v>
      </c>
      <c r="B483" s="99" t="str">
        <f>'Gene Table'!E483</f>
        <v>HGF</v>
      </c>
      <c r="C483" s="91" t="s">
        <v>9</v>
      </c>
      <c r="D483" s="92" t="e">
        <f>Calculations!BN484</f>
        <v>#DIV/0!</v>
      </c>
      <c r="E483" s="92" t="e">
        <f>Calculations!BO484</f>
        <v>#DIV/0!</v>
      </c>
      <c r="F483" s="93" t="e">
        <f aca="true" t="shared" si="38" ref="F483:F518">2^-D483</f>
        <v>#DIV/0!</v>
      </c>
      <c r="G483" s="93" t="e">
        <f aca="true" t="shared" si="39" ref="G483:G518">2^-E483</f>
        <v>#DIV/0!</v>
      </c>
      <c r="H483" s="92" t="e">
        <f aca="true" t="shared" si="40" ref="H483:H546">F483/G483</f>
        <v>#DIV/0!</v>
      </c>
      <c r="I483" s="96" t="str">
        <f>IF(OR(COUNT(Calculations!BP484:BY484)&lt;3,COUNT(Calculations!BZ484:CI484)&lt;3),"N/A",IF(ISERROR(TTEST(Calculations!BP484:BY484,Calculations!BZ484:CI484,2,2)),"N/A",TTEST(Calculations!BP484:BY484,Calculations!BZ484:CI484,2,2)))</f>
        <v>N/A</v>
      </c>
      <c r="J483" s="92" t="e">
        <f aca="true" t="shared" si="41" ref="J483:J546">IF(H483&gt;1,H483,-1/H483)</f>
        <v>#DIV/0!</v>
      </c>
      <c r="K483" s="97" t="e">
        <f>IF(AND('Test Sample Data'!N483&gt;=35,'Control Sample Data'!N483&gt;=35),"Type 3",IF(AND('Test Sample Data'!N483&gt;=30,'Control Sample Data'!N483&gt;=30,OR(I483&gt;=0.05,I483="N/A")),"Type 2",IF(OR(AND('Test Sample Data'!N483&gt;=30,'Control Sample Data'!N483&lt;=30),AND('Test Sample Data'!N483&lt;=30,'Control Sample Data'!N483&gt;=30)),"Type 1","OKAY")))</f>
        <v>#DIV/0!</v>
      </c>
    </row>
    <row r="484" spans="1:11" ht="12.75">
      <c r="A484" s="100"/>
      <c r="B484" s="99" t="str">
        <f>'Gene Table'!E484</f>
        <v>SLC40A1</v>
      </c>
      <c r="C484" s="91" t="s">
        <v>13</v>
      </c>
      <c r="D484" s="92" t="e">
        <f>Calculations!BN485</f>
        <v>#DIV/0!</v>
      </c>
      <c r="E484" s="92" t="e">
        <f>Calculations!BO485</f>
        <v>#DIV/0!</v>
      </c>
      <c r="F484" s="93" t="e">
        <f t="shared" si="38"/>
        <v>#DIV/0!</v>
      </c>
      <c r="G484" s="93" t="e">
        <f t="shared" si="39"/>
        <v>#DIV/0!</v>
      </c>
      <c r="H484" s="92" t="e">
        <f t="shared" si="40"/>
        <v>#DIV/0!</v>
      </c>
      <c r="I484" s="96" t="str">
        <f>IF(OR(COUNT(Calculations!BP485:BY485)&lt;3,COUNT(Calculations!BZ485:CI485)&lt;3),"N/A",IF(ISERROR(TTEST(Calculations!BP485:BY485,Calculations!BZ485:CI485,2,2)),"N/A",TTEST(Calculations!BP485:BY485,Calculations!BZ485:CI485,2,2)))</f>
        <v>N/A</v>
      </c>
      <c r="J484" s="92" t="e">
        <f t="shared" si="41"/>
        <v>#DIV/0!</v>
      </c>
      <c r="K484" s="97" t="e">
        <f>IF(AND('Test Sample Data'!N484&gt;=35,'Control Sample Data'!N484&gt;=35),"Type 3",IF(AND('Test Sample Data'!N484&gt;=30,'Control Sample Data'!N484&gt;=30,OR(I484&gt;=0.05,I484="N/A")),"Type 2",IF(OR(AND('Test Sample Data'!N484&gt;=30,'Control Sample Data'!N484&lt;=30),AND('Test Sample Data'!N484&lt;=30,'Control Sample Data'!N484&gt;=30)),"Type 1","OKAY")))</f>
        <v>#DIV/0!</v>
      </c>
    </row>
    <row r="485" spans="1:11" ht="12.75">
      <c r="A485" s="100"/>
      <c r="B485" s="99" t="str">
        <f>'Gene Table'!E485</f>
        <v>GZMB</v>
      </c>
      <c r="C485" s="91" t="s">
        <v>17</v>
      </c>
      <c r="D485" s="92" t="e">
        <f>Calculations!BN486</f>
        <v>#DIV/0!</v>
      </c>
      <c r="E485" s="92" t="e">
        <f>Calculations!BO486</f>
        <v>#DIV/0!</v>
      </c>
      <c r="F485" s="93" t="e">
        <f t="shared" si="38"/>
        <v>#DIV/0!</v>
      </c>
      <c r="G485" s="93" t="e">
        <f t="shared" si="39"/>
        <v>#DIV/0!</v>
      </c>
      <c r="H485" s="92" t="e">
        <f t="shared" si="40"/>
        <v>#DIV/0!</v>
      </c>
      <c r="I485" s="96" t="str">
        <f>IF(OR(COUNT(Calculations!BP486:BY486)&lt;3,COUNT(Calculations!BZ486:CI486)&lt;3),"N/A",IF(ISERROR(TTEST(Calculations!BP486:BY486,Calculations!BZ486:CI486,2,2)),"N/A",TTEST(Calculations!BP486:BY486,Calculations!BZ486:CI486,2,2)))</f>
        <v>N/A</v>
      </c>
      <c r="J485" s="92" t="e">
        <f t="shared" si="41"/>
        <v>#DIV/0!</v>
      </c>
      <c r="K485" s="97" t="e">
        <f>IF(AND('Test Sample Data'!N485&gt;=35,'Control Sample Data'!N485&gt;=35),"Type 3",IF(AND('Test Sample Data'!N485&gt;=30,'Control Sample Data'!N485&gt;=30,OR(I485&gt;=0.05,I485="N/A")),"Type 2",IF(OR(AND('Test Sample Data'!N485&gt;=30,'Control Sample Data'!N485&lt;=30),AND('Test Sample Data'!N485&lt;=30,'Control Sample Data'!N485&gt;=30)),"Type 1","OKAY")))</f>
        <v>#DIV/0!</v>
      </c>
    </row>
    <row r="486" spans="1:11" ht="12.75">
      <c r="A486" s="100"/>
      <c r="B486" s="99" t="str">
        <f>'Gene Table'!E486</f>
        <v>GTF2E1</v>
      </c>
      <c r="C486" s="91" t="s">
        <v>21</v>
      </c>
      <c r="D486" s="92" t="e">
        <f>Calculations!BN487</f>
        <v>#DIV/0!</v>
      </c>
      <c r="E486" s="92" t="e">
        <f>Calculations!BO487</f>
        <v>#DIV/0!</v>
      </c>
      <c r="F486" s="93" t="e">
        <f t="shared" si="38"/>
        <v>#DIV/0!</v>
      </c>
      <c r="G486" s="93" t="e">
        <f t="shared" si="39"/>
        <v>#DIV/0!</v>
      </c>
      <c r="H486" s="92" t="e">
        <f t="shared" si="40"/>
        <v>#DIV/0!</v>
      </c>
      <c r="I486" s="96" t="str">
        <f>IF(OR(COUNT(Calculations!BP487:BY487)&lt;3,COUNT(Calculations!BZ487:CI487)&lt;3),"N/A",IF(ISERROR(TTEST(Calculations!BP487:BY487,Calculations!BZ487:CI487,2,2)),"N/A",TTEST(Calculations!BP487:BY487,Calculations!BZ487:CI487,2,2)))</f>
        <v>N/A</v>
      </c>
      <c r="J486" s="92" t="e">
        <f t="shared" si="41"/>
        <v>#DIV/0!</v>
      </c>
      <c r="K486" s="97" t="e">
        <f>IF(AND('Test Sample Data'!N486&gt;=35,'Control Sample Data'!N486&gt;=35),"Type 3",IF(AND('Test Sample Data'!N486&gt;=30,'Control Sample Data'!N486&gt;=30,OR(I486&gt;=0.05,I486="N/A")),"Type 2",IF(OR(AND('Test Sample Data'!N486&gt;=30,'Control Sample Data'!N486&lt;=30),AND('Test Sample Data'!N486&lt;=30,'Control Sample Data'!N486&gt;=30)),"Type 1","OKAY")))</f>
        <v>#DIV/0!</v>
      </c>
    </row>
    <row r="487" spans="1:11" ht="12.75">
      <c r="A487" s="100"/>
      <c r="B487" s="99" t="str">
        <f>'Gene Table'!E487</f>
        <v>GTF2A1</v>
      </c>
      <c r="C487" s="91" t="s">
        <v>25</v>
      </c>
      <c r="D487" s="92" t="e">
        <f>Calculations!BN488</f>
        <v>#DIV/0!</v>
      </c>
      <c r="E487" s="92" t="e">
        <f>Calculations!BO488</f>
        <v>#DIV/0!</v>
      </c>
      <c r="F487" s="93" t="e">
        <f t="shared" si="38"/>
        <v>#DIV/0!</v>
      </c>
      <c r="G487" s="93" t="e">
        <f t="shared" si="39"/>
        <v>#DIV/0!</v>
      </c>
      <c r="H487" s="92" t="e">
        <f t="shared" si="40"/>
        <v>#DIV/0!</v>
      </c>
      <c r="I487" s="96" t="str">
        <f>IF(OR(COUNT(Calculations!BP488:BY488)&lt;3,COUNT(Calculations!BZ488:CI488)&lt;3),"N/A",IF(ISERROR(TTEST(Calculations!BP488:BY488,Calculations!BZ488:CI488,2,2)),"N/A",TTEST(Calculations!BP488:BY488,Calculations!BZ488:CI488,2,2)))</f>
        <v>N/A</v>
      </c>
      <c r="J487" s="92" t="e">
        <f t="shared" si="41"/>
        <v>#DIV/0!</v>
      </c>
      <c r="K487" s="97" t="e">
        <f>IF(AND('Test Sample Data'!N487&gt;=35,'Control Sample Data'!N487&gt;=35),"Type 3",IF(AND('Test Sample Data'!N487&gt;=30,'Control Sample Data'!N487&gt;=30,OR(I487&gt;=0.05,I487="N/A")),"Type 2",IF(OR(AND('Test Sample Data'!N487&gt;=30,'Control Sample Data'!N487&lt;=30),AND('Test Sample Data'!N487&lt;=30,'Control Sample Data'!N487&gt;=30)),"Type 1","OKAY")))</f>
        <v>#DIV/0!</v>
      </c>
    </row>
    <row r="488" spans="1:11" ht="12.75">
      <c r="A488" s="100"/>
      <c r="B488" s="99" t="str">
        <f>'Gene Table'!E488</f>
        <v>GSK3B</v>
      </c>
      <c r="C488" s="91" t="s">
        <v>29</v>
      </c>
      <c r="D488" s="92" t="e">
        <f>Calculations!BN489</f>
        <v>#DIV/0!</v>
      </c>
      <c r="E488" s="92" t="e">
        <f>Calculations!BO489</f>
        <v>#DIV/0!</v>
      </c>
      <c r="F488" s="93" t="e">
        <f t="shared" si="38"/>
        <v>#DIV/0!</v>
      </c>
      <c r="G488" s="93" t="e">
        <f t="shared" si="39"/>
        <v>#DIV/0!</v>
      </c>
      <c r="H488" s="92" t="e">
        <f t="shared" si="40"/>
        <v>#DIV/0!</v>
      </c>
      <c r="I488" s="96" t="str">
        <f>IF(OR(COUNT(Calculations!BP489:BY489)&lt;3,COUNT(Calculations!BZ489:CI489)&lt;3),"N/A",IF(ISERROR(TTEST(Calculations!BP489:BY489,Calculations!BZ489:CI489,2,2)),"N/A",TTEST(Calculations!BP489:BY489,Calculations!BZ489:CI489,2,2)))</f>
        <v>N/A</v>
      </c>
      <c r="J488" s="92" t="e">
        <f t="shared" si="41"/>
        <v>#DIV/0!</v>
      </c>
      <c r="K488" s="97" t="e">
        <f>IF(AND('Test Sample Data'!N488&gt;=35,'Control Sample Data'!N488&gt;=35),"Type 3",IF(AND('Test Sample Data'!N488&gt;=30,'Control Sample Data'!N488&gt;=30,OR(I488&gt;=0.05,I488="N/A")),"Type 2",IF(OR(AND('Test Sample Data'!N488&gt;=30,'Control Sample Data'!N488&lt;=30),AND('Test Sample Data'!N488&lt;=30,'Control Sample Data'!N488&gt;=30)),"Type 1","OKAY")))</f>
        <v>#DIV/0!</v>
      </c>
    </row>
    <row r="489" spans="1:11" ht="12.75">
      <c r="A489" s="100"/>
      <c r="B489" s="99" t="str">
        <f>'Gene Table'!E489</f>
        <v>GRIK1</v>
      </c>
      <c r="C489" s="91" t="s">
        <v>33</v>
      </c>
      <c r="D489" s="92" t="e">
        <f>Calculations!BN490</f>
        <v>#DIV/0!</v>
      </c>
      <c r="E489" s="92" t="e">
        <f>Calculations!BO490</f>
        <v>#DIV/0!</v>
      </c>
      <c r="F489" s="93" t="e">
        <f t="shared" si="38"/>
        <v>#DIV/0!</v>
      </c>
      <c r="G489" s="93" t="e">
        <f t="shared" si="39"/>
        <v>#DIV/0!</v>
      </c>
      <c r="H489" s="92" t="e">
        <f t="shared" si="40"/>
        <v>#DIV/0!</v>
      </c>
      <c r="I489" s="96" t="str">
        <f>IF(OR(COUNT(Calculations!BP490:BY490)&lt;3,COUNT(Calculations!BZ490:CI490)&lt;3),"N/A",IF(ISERROR(TTEST(Calculations!BP490:BY490,Calculations!BZ490:CI490,2,2)),"N/A",TTEST(Calculations!BP490:BY490,Calculations!BZ490:CI490,2,2)))</f>
        <v>N/A</v>
      </c>
      <c r="J489" s="92" t="e">
        <f t="shared" si="41"/>
        <v>#DIV/0!</v>
      </c>
      <c r="K489" s="97" t="e">
        <f>IF(AND('Test Sample Data'!N489&gt;=35,'Control Sample Data'!N489&gt;=35),"Type 3",IF(AND('Test Sample Data'!N489&gt;=30,'Control Sample Data'!N489&gt;=30,OR(I489&gt;=0.05,I489="N/A")),"Type 2",IF(OR(AND('Test Sample Data'!N489&gt;=30,'Control Sample Data'!N489&lt;=30),AND('Test Sample Data'!N489&lt;=30,'Control Sample Data'!N489&gt;=30)),"Type 1","OKAY")))</f>
        <v>#DIV/0!</v>
      </c>
    </row>
    <row r="490" spans="1:11" ht="12.75">
      <c r="A490" s="100"/>
      <c r="B490" s="99" t="str">
        <f>'Gene Table'!E490</f>
        <v>GPC1</v>
      </c>
      <c r="C490" s="91" t="s">
        <v>37</v>
      </c>
      <c r="D490" s="92" t="e">
        <f>Calculations!BN491</f>
        <v>#DIV/0!</v>
      </c>
      <c r="E490" s="92" t="e">
        <f>Calculations!BO491</f>
        <v>#DIV/0!</v>
      </c>
      <c r="F490" s="93" t="e">
        <f t="shared" si="38"/>
        <v>#DIV/0!</v>
      </c>
      <c r="G490" s="93" t="e">
        <f t="shared" si="39"/>
        <v>#DIV/0!</v>
      </c>
      <c r="H490" s="92" t="e">
        <f t="shared" si="40"/>
        <v>#DIV/0!</v>
      </c>
      <c r="I490" s="96" t="str">
        <f>IF(OR(COUNT(Calculations!BP491:BY491)&lt;3,COUNT(Calculations!BZ491:CI491)&lt;3),"N/A",IF(ISERROR(TTEST(Calculations!BP491:BY491,Calculations!BZ491:CI491,2,2)),"N/A",TTEST(Calculations!BP491:BY491,Calculations!BZ491:CI491,2,2)))</f>
        <v>N/A</v>
      </c>
      <c r="J490" s="92" t="e">
        <f t="shared" si="41"/>
        <v>#DIV/0!</v>
      </c>
      <c r="K490" s="97" t="e">
        <f>IF(AND('Test Sample Data'!N490&gt;=35,'Control Sample Data'!N490&gt;=35),"Type 3",IF(AND('Test Sample Data'!N490&gt;=30,'Control Sample Data'!N490&gt;=30,OR(I490&gt;=0.05,I490="N/A")),"Type 2",IF(OR(AND('Test Sample Data'!N490&gt;=30,'Control Sample Data'!N490&lt;=30),AND('Test Sample Data'!N490&lt;=30,'Control Sample Data'!N490&gt;=30)),"Type 1","OKAY")))</f>
        <v>#DIV/0!</v>
      </c>
    </row>
    <row r="491" spans="1:11" ht="12.75">
      <c r="A491" s="100"/>
      <c r="B491" s="99" t="str">
        <f>'Gene Table'!E491</f>
        <v>GP1BA</v>
      </c>
      <c r="C491" s="91" t="s">
        <v>41</v>
      </c>
      <c r="D491" s="92" t="e">
        <f>Calculations!BN492</f>
        <v>#DIV/0!</v>
      </c>
      <c r="E491" s="92" t="e">
        <f>Calculations!BO492</f>
        <v>#DIV/0!</v>
      </c>
      <c r="F491" s="93" t="e">
        <f t="shared" si="38"/>
        <v>#DIV/0!</v>
      </c>
      <c r="G491" s="93" t="e">
        <f t="shared" si="39"/>
        <v>#DIV/0!</v>
      </c>
      <c r="H491" s="92" t="e">
        <f t="shared" si="40"/>
        <v>#DIV/0!</v>
      </c>
      <c r="I491" s="96" t="str">
        <f>IF(OR(COUNT(Calculations!BP492:BY492)&lt;3,COUNT(Calculations!BZ492:CI492)&lt;3),"N/A",IF(ISERROR(TTEST(Calculations!BP492:BY492,Calculations!BZ492:CI492,2,2)),"N/A",TTEST(Calculations!BP492:BY492,Calculations!BZ492:CI492,2,2)))</f>
        <v>N/A</v>
      </c>
      <c r="J491" s="92" t="e">
        <f t="shared" si="41"/>
        <v>#DIV/0!</v>
      </c>
      <c r="K491" s="97" t="e">
        <f>IF(AND('Test Sample Data'!N491&gt;=35,'Control Sample Data'!N491&gt;=35),"Type 3",IF(AND('Test Sample Data'!N491&gt;=30,'Control Sample Data'!N491&gt;=30,OR(I491&gt;=0.05,I491="N/A")),"Type 2",IF(OR(AND('Test Sample Data'!N491&gt;=30,'Control Sample Data'!N491&lt;=30),AND('Test Sample Data'!N491&lt;=30,'Control Sample Data'!N491&gt;=30)),"Type 1","OKAY")))</f>
        <v>#DIV/0!</v>
      </c>
    </row>
    <row r="492" spans="1:11" ht="12.75">
      <c r="A492" s="100"/>
      <c r="B492" s="99" t="str">
        <f>'Gene Table'!E492</f>
        <v>GNRHR</v>
      </c>
      <c r="C492" s="91" t="s">
        <v>45</v>
      </c>
      <c r="D492" s="92" t="e">
        <f>Calculations!BN493</f>
        <v>#DIV/0!</v>
      </c>
      <c r="E492" s="92" t="e">
        <f>Calculations!BO493</f>
        <v>#DIV/0!</v>
      </c>
      <c r="F492" s="93" t="e">
        <f t="shared" si="38"/>
        <v>#DIV/0!</v>
      </c>
      <c r="G492" s="93" t="e">
        <f t="shared" si="39"/>
        <v>#DIV/0!</v>
      </c>
      <c r="H492" s="92" t="e">
        <f t="shared" si="40"/>
        <v>#DIV/0!</v>
      </c>
      <c r="I492" s="96" t="str">
        <f>IF(OR(COUNT(Calculations!BP493:BY493)&lt;3,COUNT(Calculations!BZ493:CI493)&lt;3),"N/A",IF(ISERROR(TTEST(Calculations!BP493:BY493,Calculations!BZ493:CI493,2,2)),"N/A",TTEST(Calculations!BP493:BY493,Calculations!BZ493:CI493,2,2)))</f>
        <v>N/A</v>
      </c>
      <c r="J492" s="92" t="e">
        <f t="shared" si="41"/>
        <v>#DIV/0!</v>
      </c>
      <c r="K492" s="97" t="e">
        <f>IF(AND('Test Sample Data'!N492&gt;=35,'Control Sample Data'!N492&gt;=35),"Type 3",IF(AND('Test Sample Data'!N492&gt;=30,'Control Sample Data'!N492&gt;=30,OR(I492&gt;=0.05,I492="N/A")),"Type 2",IF(OR(AND('Test Sample Data'!N492&gt;=30,'Control Sample Data'!N492&lt;=30),AND('Test Sample Data'!N492&lt;=30,'Control Sample Data'!N492&gt;=30)),"Type 1","OKAY")))</f>
        <v>#DIV/0!</v>
      </c>
    </row>
    <row r="493" spans="1:11" ht="12.75">
      <c r="A493" s="100"/>
      <c r="B493" s="99" t="str">
        <f>'Gene Table'!E493</f>
        <v>GNAS</v>
      </c>
      <c r="C493" s="91" t="s">
        <v>49</v>
      </c>
      <c r="D493" s="92" t="e">
        <f>Calculations!BN494</f>
        <v>#DIV/0!</v>
      </c>
      <c r="E493" s="92" t="e">
        <f>Calculations!BO494</f>
        <v>#DIV/0!</v>
      </c>
      <c r="F493" s="93" t="e">
        <f t="shared" si="38"/>
        <v>#DIV/0!</v>
      </c>
      <c r="G493" s="93" t="e">
        <f t="shared" si="39"/>
        <v>#DIV/0!</v>
      </c>
      <c r="H493" s="92" t="e">
        <f t="shared" si="40"/>
        <v>#DIV/0!</v>
      </c>
      <c r="I493" s="96" t="str">
        <f>IF(OR(COUNT(Calculations!BP494:BY494)&lt;3,COUNT(Calculations!BZ494:CI494)&lt;3),"N/A",IF(ISERROR(TTEST(Calculations!BP494:BY494,Calculations!BZ494:CI494,2,2)),"N/A",TTEST(Calculations!BP494:BY494,Calculations!BZ494:CI494,2,2)))</f>
        <v>N/A</v>
      </c>
      <c r="J493" s="92" t="e">
        <f t="shared" si="41"/>
        <v>#DIV/0!</v>
      </c>
      <c r="K493" s="97" t="e">
        <f>IF(AND('Test Sample Data'!N493&gt;=35,'Control Sample Data'!N493&gt;=35),"Type 3",IF(AND('Test Sample Data'!N493&gt;=30,'Control Sample Data'!N493&gt;=30,OR(I493&gt;=0.05,I493="N/A")),"Type 2",IF(OR(AND('Test Sample Data'!N493&gt;=30,'Control Sample Data'!N493&lt;=30),AND('Test Sample Data'!N493&lt;=30,'Control Sample Data'!N493&gt;=30)),"Type 1","OKAY")))</f>
        <v>#DIV/0!</v>
      </c>
    </row>
    <row r="494" spans="1:11" ht="12.75">
      <c r="A494" s="100"/>
      <c r="B494" s="99" t="str">
        <f>'Gene Table'!E494</f>
        <v>GLG1</v>
      </c>
      <c r="C494" s="91" t="s">
        <v>53</v>
      </c>
      <c r="D494" s="92" t="e">
        <f>Calculations!BN495</f>
        <v>#DIV/0!</v>
      </c>
      <c r="E494" s="92" t="e">
        <f>Calculations!BO495</f>
        <v>#DIV/0!</v>
      </c>
      <c r="F494" s="93" t="e">
        <f t="shared" si="38"/>
        <v>#DIV/0!</v>
      </c>
      <c r="G494" s="93" t="e">
        <f t="shared" si="39"/>
        <v>#DIV/0!</v>
      </c>
      <c r="H494" s="92" t="e">
        <f t="shared" si="40"/>
        <v>#DIV/0!</v>
      </c>
      <c r="I494" s="96" t="str">
        <f>IF(OR(COUNT(Calculations!BP495:BY495)&lt;3,COUNT(Calculations!BZ495:CI495)&lt;3),"N/A",IF(ISERROR(TTEST(Calculations!BP495:BY495,Calculations!BZ495:CI495,2,2)),"N/A",TTEST(Calculations!BP495:BY495,Calculations!BZ495:CI495,2,2)))</f>
        <v>N/A</v>
      </c>
      <c r="J494" s="92" t="e">
        <f t="shared" si="41"/>
        <v>#DIV/0!</v>
      </c>
      <c r="K494" s="97" t="e">
        <f>IF(AND('Test Sample Data'!N494&gt;=35,'Control Sample Data'!N494&gt;=35),"Type 3",IF(AND('Test Sample Data'!N494&gt;=30,'Control Sample Data'!N494&gt;=30,OR(I494&gt;=0.05,I494="N/A")),"Type 2",IF(OR(AND('Test Sample Data'!N494&gt;=30,'Control Sample Data'!N494&lt;=30),AND('Test Sample Data'!N494&lt;=30,'Control Sample Data'!N494&gt;=30)),"Type 1","OKAY")))</f>
        <v>#DIV/0!</v>
      </c>
    </row>
    <row r="495" spans="1:11" ht="12.75">
      <c r="A495" s="100"/>
      <c r="B495" s="99" t="str">
        <f>'Gene Table'!E495</f>
        <v>PELP1</v>
      </c>
      <c r="C495" s="91" t="s">
        <v>57</v>
      </c>
      <c r="D495" s="92" t="e">
        <f>Calculations!BN496</f>
        <v>#DIV/0!</v>
      </c>
      <c r="E495" s="92" t="e">
        <f>Calculations!BO496</f>
        <v>#DIV/0!</v>
      </c>
      <c r="F495" s="93" t="e">
        <f t="shared" si="38"/>
        <v>#DIV/0!</v>
      </c>
      <c r="G495" s="93" t="e">
        <f t="shared" si="39"/>
        <v>#DIV/0!</v>
      </c>
      <c r="H495" s="92" t="e">
        <f t="shared" si="40"/>
        <v>#DIV/0!</v>
      </c>
      <c r="I495" s="96" t="str">
        <f>IF(OR(COUNT(Calculations!BP496:BY496)&lt;3,COUNT(Calculations!BZ496:CI496)&lt;3),"N/A",IF(ISERROR(TTEST(Calculations!BP496:BY496,Calculations!BZ496:CI496,2,2)),"N/A",TTEST(Calculations!BP496:BY496,Calculations!BZ496:CI496,2,2)))</f>
        <v>N/A</v>
      </c>
      <c r="J495" s="92" t="e">
        <f t="shared" si="41"/>
        <v>#DIV/0!</v>
      </c>
      <c r="K495" s="97" t="e">
        <f>IF(AND('Test Sample Data'!N495&gt;=35,'Control Sample Data'!N495&gt;=35),"Type 3",IF(AND('Test Sample Data'!N495&gt;=30,'Control Sample Data'!N495&gt;=30,OR(I495&gt;=0.05,I495="N/A")),"Type 2",IF(OR(AND('Test Sample Data'!N495&gt;=30,'Control Sample Data'!N495&lt;=30),AND('Test Sample Data'!N495&lt;=30,'Control Sample Data'!N495&gt;=30)),"Type 1","OKAY")))</f>
        <v>#DIV/0!</v>
      </c>
    </row>
    <row r="496" spans="1:11" ht="12.75">
      <c r="A496" s="100"/>
      <c r="B496" s="99" t="str">
        <f>'Gene Table'!E496</f>
        <v>STEAP1</v>
      </c>
      <c r="C496" s="91" t="s">
        <v>61</v>
      </c>
      <c r="D496" s="92" t="e">
        <f>Calculations!BN497</f>
        <v>#DIV/0!</v>
      </c>
      <c r="E496" s="92" t="e">
        <f>Calculations!BO497</f>
        <v>#DIV/0!</v>
      </c>
      <c r="F496" s="93" t="e">
        <f t="shared" si="38"/>
        <v>#DIV/0!</v>
      </c>
      <c r="G496" s="93" t="e">
        <f t="shared" si="39"/>
        <v>#DIV/0!</v>
      </c>
      <c r="H496" s="92" t="e">
        <f t="shared" si="40"/>
        <v>#DIV/0!</v>
      </c>
      <c r="I496" s="96" t="str">
        <f>IF(OR(COUNT(Calculations!BP497:BY497)&lt;3,COUNT(Calculations!BZ497:CI497)&lt;3),"N/A",IF(ISERROR(TTEST(Calculations!BP497:BY497,Calculations!BZ497:CI497,2,2)),"N/A",TTEST(Calculations!BP497:BY497,Calculations!BZ497:CI497,2,2)))</f>
        <v>N/A</v>
      </c>
      <c r="J496" s="92" t="e">
        <f t="shared" si="41"/>
        <v>#DIV/0!</v>
      </c>
      <c r="K496" s="97" t="e">
        <f>IF(AND('Test Sample Data'!N496&gt;=35,'Control Sample Data'!N496&gt;=35),"Type 3",IF(AND('Test Sample Data'!N496&gt;=30,'Control Sample Data'!N496&gt;=30,OR(I496&gt;=0.05,I496="N/A")),"Type 2",IF(OR(AND('Test Sample Data'!N496&gt;=30,'Control Sample Data'!N496&lt;=30),AND('Test Sample Data'!N496&lt;=30,'Control Sample Data'!N496&gt;=30)),"Type 1","OKAY")))</f>
        <v>#DIV/0!</v>
      </c>
    </row>
    <row r="497" spans="1:11" ht="12.75">
      <c r="A497" s="100"/>
      <c r="B497" s="99" t="str">
        <f>'Gene Table'!E497</f>
        <v>AATF</v>
      </c>
      <c r="C497" s="91" t="s">
        <v>65</v>
      </c>
      <c r="D497" s="92" t="e">
        <f>Calculations!BN498</f>
        <v>#DIV/0!</v>
      </c>
      <c r="E497" s="92" t="e">
        <f>Calculations!BO498</f>
        <v>#DIV/0!</v>
      </c>
      <c r="F497" s="93" t="e">
        <f t="shared" si="38"/>
        <v>#DIV/0!</v>
      </c>
      <c r="G497" s="93" t="e">
        <f t="shared" si="39"/>
        <v>#DIV/0!</v>
      </c>
      <c r="H497" s="92" t="e">
        <f t="shared" si="40"/>
        <v>#DIV/0!</v>
      </c>
      <c r="I497" s="96" t="str">
        <f>IF(OR(COUNT(Calculations!BP498:BY498)&lt;3,COUNT(Calculations!BZ498:CI498)&lt;3),"N/A",IF(ISERROR(TTEST(Calculations!BP498:BY498,Calculations!BZ498:CI498,2,2)),"N/A",TTEST(Calculations!BP498:BY498,Calculations!BZ498:CI498,2,2)))</f>
        <v>N/A</v>
      </c>
      <c r="J497" s="92" t="e">
        <f t="shared" si="41"/>
        <v>#DIV/0!</v>
      </c>
      <c r="K497" s="97" t="e">
        <f>IF(AND('Test Sample Data'!N497&gt;=35,'Control Sample Data'!N497&gt;=35),"Type 3",IF(AND('Test Sample Data'!N497&gt;=30,'Control Sample Data'!N497&gt;=30,OR(I497&gt;=0.05,I497="N/A")),"Type 2",IF(OR(AND('Test Sample Data'!N497&gt;=30,'Control Sample Data'!N497&lt;=30),AND('Test Sample Data'!N497&lt;=30,'Control Sample Data'!N497&gt;=30)),"Type 1","OKAY")))</f>
        <v>#DIV/0!</v>
      </c>
    </row>
    <row r="498" spans="1:11" ht="12.75">
      <c r="A498" s="100"/>
      <c r="B498" s="99" t="str">
        <f>'Gene Table'!E498</f>
        <v>EHF</v>
      </c>
      <c r="C498" s="91" t="s">
        <v>69</v>
      </c>
      <c r="D498" s="92" t="e">
        <f>Calculations!BN499</f>
        <v>#DIV/0!</v>
      </c>
      <c r="E498" s="92" t="e">
        <f>Calculations!BO499</f>
        <v>#DIV/0!</v>
      </c>
      <c r="F498" s="93" t="e">
        <f t="shared" si="38"/>
        <v>#DIV/0!</v>
      </c>
      <c r="G498" s="93" t="e">
        <f t="shared" si="39"/>
        <v>#DIV/0!</v>
      </c>
      <c r="H498" s="92" t="e">
        <f t="shared" si="40"/>
        <v>#DIV/0!</v>
      </c>
      <c r="I498" s="96" t="str">
        <f>IF(OR(COUNT(Calculations!BP499:BY499)&lt;3,COUNT(Calculations!BZ499:CI499)&lt;3),"N/A",IF(ISERROR(TTEST(Calculations!BP499:BY499,Calculations!BZ499:CI499,2,2)),"N/A",TTEST(Calculations!BP499:BY499,Calculations!BZ499:CI499,2,2)))</f>
        <v>N/A</v>
      </c>
      <c r="J498" s="92" t="e">
        <f t="shared" si="41"/>
        <v>#DIV/0!</v>
      </c>
      <c r="K498" s="97" t="e">
        <f>IF(AND('Test Sample Data'!N498&gt;=35,'Control Sample Data'!N498&gt;=35),"Type 3",IF(AND('Test Sample Data'!N498&gt;=30,'Control Sample Data'!N498&gt;=30,OR(I498&gt;=0.05,I498="N/A")),"Type 2",IF(OR(AND('Test Sample Data'!N498&gt;=30,'Control Sample Data'!N498&lt;=30),AND('Test Sample Data'!N498&lt;=30,'Control Sample Data'!N498&gt;=30)),"Type 1","OKAY")))</f>
        <v>#DIV/0!</v>
      </c>
    </row>
    <row r="499" spans="1:11" ht="12.75">
      <c r="A499" s="100"/>
      <c r="B499" s="99" t="str">
        <f>'Gene Table'!E499</f>
        <v>RAD54B</v>
      </c>
      <c r="C499" s="91" t="s">
        <v>73</v>
      </c>
      <c r="D499" s="92" t="e">
        <f>Calculations!BN500</f>
        <v>#DIV/0!</v>
      </c>
      <c r="E499" s="92" t="e">
        <f>Calculations!BO500</f>
        <v>#DIV/0!</v>
      </c>
      <c r="F499" s="93" t="e">
        <f t="shared" si="38"/>
        <v>#DIV/0!</v>
      </c>
      <c r="G499" s="93" t="e">
        <f t="shared" si="39"/>
        <v>#DIV/0!</v>
      </c>
      <c r="H499" s="92" t="e">
        <f t="shared" si="40"/>
        <v>#DIV/0!</v>
      </c>
      <c r="I499" s="96" t="str">
        <f>IF(OR(COUNT(Calculations!BP500:BY500)&lt;3,COUNT(Calculations!BZ500:CI500)&lt;3),"N/A",IF(ISERROR(TTEST(Calculations!BP500:BY500,Calculations!BZ500:CI500,2,2)),"N/A",TTEST(Calculations!BP500:BY500,Calculations!BZ500:CI500,2,2)))</f>
        <v>N/A</v>
      </c>
      <c r="J499" s="92" t="e">
        <f t="shared" si="41"/>
        <v>#DIV/0!</v>
      </c>
      <c r="K499" s="97" t="e">
        <f>IF(AND('Test Sample Data'!N499&gt;=35,'Control Sample Data'!N499&gt;=35),"Type 3",IF(AND('Test Sample Data'!N499&gt;=30,'Control Sample Data'!N499&gt;=30,OR(I499&gt;=0.05,I499="N/A")),"Type 2",IF(OR(AND('Test Sample Data'!N499&gt;=30,'Control Sample Data'!N499&lt;=30),AND('Test Sample Data'!N499&lt;=30,'Control Sample Data'!N499&gt;=30)),"Type 1","OKAY")))</f>
        <v>#DIV/0!</v>
      </c>
    </row>
    <row r="500" spans="1:11" ht="12.75">
      <c r="A500" s="100"/>
      <c r="B500" s="99" t="str">
        <f>'Gene Table'!E500</f>
        <v>ALOX5AP</v>
      </c>
      <c r="C500" s="91" t="s">
        <v>77</v>
      </c>
      <c r="D500" s="92" t="e">
        <f>Calculations!BN501</f>
        <v>#DIV/0!</v>
      </c>
      <c r="E500" s="92" t="e">
        <f>Calculations!BO501</f>
        <v>#DIV/0!</v>
      </c>
      <c r="F500" s="93" t="e">
        <f t="shared" si="38"/>
        <v>#DIV/0!</v>
      </c>
      <c r="G500" s="93" t="e">
        <f t="shared" si="39"/>
        <v>#DIV/0!</v>
      </c>
      <c r="H500" s="92" t="e">
        <f t="shared" si="40"/>
        <v>#DIV/0!</v>
      </c>
      <c r="I500" s="96" t="str">
        <f>IF(OR(COUNT(Calculations!BP501:BY501)&lt;3,COUNT(Calculations!BZ501:CI501)&lt;3),"N/A",IF(ISERROR(TTEST(Calculations!BP501:BY501,Calculations!BZ501:CI501,2,2)),"N/A",TTEST(Calculations!BP501:BY501,Calculations!BZ501:CI501,2,2)))</f>
        <v>N/A</v>
      </c>
      <c r="J500" s="92" t="e">
        <f t="shared" si="41"/>
        <v>#DIV/0!</v>
      </c>
      <c r="K500" s="97" t="e">
        <f>IF(AND('Test Sample Data'!N500&gt;=35,'Control Sample Data'!N500&gt;=35),"Type 3",IF(AND('Test Sample Data'!N500&gt;=30,'Control Sample Data'!N500&gt;=30,OR(I500&gt;=0.05,I500="N/A")),"Type 2",IF(OR(AND('Test Sample Data'!N500&gt;=30,'Control Sample Data'!N500&lt;=30),AND('Test Sample Data'!N500&lt;=30,'Control Sample Data'!N500&gt;=30)),"Type 1","OKAY")))</f>
        <v>#DIV/0!</v>
      </c>
    </row>
    <row r="501" spans="1:11" ht="12.75">
      <c r="A501" s="100"/>
      <c r="B501" s="99" t="str">
        <f>'Gene Table'!E501</f>
        <v>PLD3</v>
      </c>
      <c r="C501" s="91" t="s">
        <v>81</v>
      </c>
      <c r="D501" s="92" t="e">
        <f>Calculations!BN502</f>
        <v>#DIV/0!</v>
      </c>
      <c r="E501" s="92" t="e">
        <f>Calculations!BO502</f>
        <v>#DIV/0!</v>
      </c>
      <c r="F501" s="93" t="e">
        <f t="shared" si="38"/>
        <v>#DIV/0!</v>
      </c>
      <c r="G501" s="93" t="e">
        <f t="shared" si="39"/>
        <v>#DIV/0!</v>
      </c>
      <c r="H501" s="92" t="e">
        <f t="shared" si="40"/>
        <v>#DIV/0!</v>
      </c>
      <c r="I501" s="96" t="str">
        <f>IF(OR(COUNT(Calculations!BP502:BY502)&lt;3,COUNT(Calculations!BZ502:CI502)&lt;3),"N/A",IF(ISERROR(TTEST(Calculations!BP502:BY502,Calculations!BZ502:CI502,2,2)),"N/A",TTEST(Calculations!BP502:BY502,Calculations!BZ502:CI502,2,2)))</f>
        <v>N/A</v>
      </c>
      <c r="J501" s="92" t="e">
        <f t="shared" si="41"/>
        <v>#DIV/0!</v>
      </c>
      <c r="K501" s="97" t="e">
        <f>IF(AND('Test Sample Data'!N501&gt;=35,'Control Sample Data'!N501&gt;=35),"Type 3",IF(AND('Test Sample Data'!N501&gt;=30,'Control Sample Data'!N501&gt;=30,OR(I501&gt;=0.05,I501="N/A")),"Type 2",IF(OR(AND('Test Sample Data'!N501&gt;=30,'Control Sample Data'!N501&lt;=30),AND('Test Sample Data'!N501&lt;=30,'Control Sample Data'!N501&gt;=30)),"Type 1","OKAY")))</f>
        <v>#DIV/0!</v>
      </c>
    </row>
    <row r="502" spans="1:11" ht="12.75">
      <c r="A502" s="100"/>
      <c r="B502" s="99" t="str">
        <f>'Gene Table'!E502</f>
        <v>FN1</v>
      </c>
      <c r="C502" s="91" t="s">
        <v>85</v>
      </c>
      <c r="D502" s="92" t="e">
        <f>Calculations!BN503</f>
        <v>#DIV/0!</v>
      </c>
      <c r="E502" s="92" t="e">
        <f>Calculations!BO503</f>
        <v>#DIV/0!</v>
      </c>
      <c r="F502" s="93" t="e">
        <f t="shared" si="38"/>
        <v>#DIV/0!</v>
      </c>
      <c r="G502" s="93" t="e">
        <f t="shared" si="39"/>
        <v>#DIV/0!</v>
      </c>
      <c r="H502" s="92" t="e">
        <f t="shared" si="40"/>
        <v>#DIV/0!</v>
      </c>
      <c r="I502" s="96" t="str">
        <f>IF(OR(COUNT(Calculations!BP503:BY503)&lt;3,COUNT(Calculations!BZ503:CI503)&lt;3),"N/A",IF(ISERROR(TTEST(Calculations!BP503:BY503,Calculations!BZ503:CI503,2,2)),"N/A",TTEST(Calculations!BP503:BY503,Calculations!BZ503:CI503,2,2)))</f>
        <v>N/A</v>
      </c>
      <c r="J502" s="92" t="e">
        <f t="shared" si="41"/>
        <v>#DIV/0!</v>
      </c>
      <c r="K502" s="97" t="e">
        <f>IF(AND('Test Sample Data'!N502&gt;=35,'Control Sample Data'!N502&gt;=35),"Type 3",IF(AND('Test Sample Data'!N502&gt;=30,'Control Sample Data'!N502&gt;=30,OR(I502&gt;=0.05,I502="N/A")),"Type 2",IF(OR(AND('Test Sample Data'!N502&gt;=30,'Control Sample Data'!N502&lt;=30),AND('Test Sample Data'!N502&lt;=30,'Control Sample Data'!N502&gt;=30)),"Type 1","OKAY")))</f>
        <v>#DIV/0!</v>
      </c>
    </row>
    <row r="503" spans="1:11" ht="12.75">
      <c r="A503" s="100"/>
      <c r="B503" s="99" t="str">
        <f>'Gene Table'!E503</f>
        <v>RRP1B</v>
      </c>
      <c r="C503" s="91" t="s">
        <v>89</v>
      </c>
      <c r="D503" s="92" t="e">
        <f>Calculations!BN504</f>
        <v>#DIV/0!</v>
      </c>
      <c r="E503" s="92" t="e">
        <f>Calculations!BO504</f>
        <v>#DIV/0!</v>
      </c>
      <c r="F503" s="93" t="e">
        <f t="shared" si="38"/>
        <v>#DIV/0!</v>
      </c>
      <c r="G503" s="93" t="e">
        <f t="shared" si="39"/>
        <v>#DIV/0!</v>
      </c>
      <c r="H503" s="92" t="e">
        <f t="shared" si="40"/>
        <v>#DIV/0!</v>
      </c>
      <c r="I503" s="96" t="str">
        <f>IF(OR(COUNT(Calculations!BP504:BY504)&lt;3,COUNT(Calculations!BZ504:CI504)&lt;3),"N/A",IF(ISERROR(TTEST(Calculations!BP504:BY504,Calculations!BZ504:CI504,2,2)),"N/A",TTEST(Calculations!BP504:BY504,Calculations!BZ504:CI504,2,2)))</f>
        <v>N/A</v>
      </c>
      <c r="J503" s="92" t="e">
        <f t="shared" si="41"/>
        <v>#DIV/0!</v>
      </c>
      <c r="K503" s="97" t="e">
        <f>IF(AND('Test Sample Data'!N503&gt;=35,'Control Sample Data'!N503&gt;=35),"Type 3",IF(AND('Test Sample Data'!N503&gt;=30,'Control Sample Data'!N503&gt;=30,OR(I503&gt;=0.05,I503="N/A")),"Type 2",IF(OR(AND('Test Sample Data'!N503&gt;=30,'Control Sample Data'!N503&lt;=30),AND('Test Sample Data'!N503&lt;=30,'Control Sample Data'!N503&gt;=30)),"Type 1","OKAY")))</f>
        <v>#DIV/0!</v>
      </c>
    </row>
    <row r="504" spans="1:11" ht="12.75">
      <c r="A504" s="100"/>
      <c r="B504" s="99" t="str">
        <f>'Gene Table'!E504</f>
        <v>CD93</v>
      </c>
      <c r="C504" s="91" t="s">
        <v>93</v>
      </c>
      <c r="D504" s="92" t="e">
        <f>Calculations!BN505</f>
        <v>#DIV/0!</v>
      </c>
      <c r="E504" s="92" t="e">
        <f>Calculations!BO505</f>
        <v>#DIV/0!</v>
      </c>
      <c r="F504" s="93" t="e">
        <f t="shared" si="38"/>
        <v>#DIV/0!</v>
      </c>
      <c r="G504" s="93" t="e">
        <f t="shared" si="39"/>
        <v>#DIV/0!</v>
      </c>
      <c r="H504" s="92" t="e">
        <f t="shared" si="40"/>
        <v>#DIV/0!</v>
      </c>
      <c r="I504" s="96" t="str">
        <f>IF(OR(COUNT(Calculations!BP505:BY505)&lt;3,COUNT(Calculations!BZ505:CI505)&lt;3),"N/A",IF(ISERROR(TTEST(Calculations!BP505:BY505,Calculations!BZ505:CI505,2,2)),"N/A",TTEST(Calculations!BP505:BY505,Calculations!BZ505:CI505,2,2)))</f>
        <v>N/A</v>
      </c>
      <c r="J504" s="92" t="e">
        <f t="shared" si="41"/>
        <v>#DIV/0!</v>
      </c>
      <c r="K504" s="97" t="e">
        <f>IF(AND('Test Sample Data'!N504&gt;=35,'Control Sample Data'!N504&gt;=35),"Type 3",IF(AND('Test Sample Data'!N504&gt;=30,'Control Sample Data'!N504&gt;=30,OR(I504&gt;=0.05,I504="N/A")),"Type 2",IF(OR(AND('Test Sample Data'!N504&gt;=30,'Control Sample Data'!N504&lt;=30),AND('Test Sample Data'!N504&lt;=30,'Control Sample Data'!N504&gt;=30)),"Type 1","OKAY")))</f>
        <v>#DIV/0!</v>
      </c>
    </row>
    <row r="505" spans="1:11" ht="12.75">
      <c r="A505" s="100"/>
      <c r="B505" s="99" t="str">
        <f>'Gene Table'!E505</f>
        <v>PPM1E</v>
      </c>
      <c r="C505" s="91" t="s">
        <v>97</v>
      </c>
      <c r="D505" s="92" t="e">
        <f>Calculations!BN506</f>
        <v>#DIV/0!</v>
      </c>
      <c r="E505" s="92" t="e">
        <f>Calculations!BO506</f>
        <v>#DIV/0!</v>
      </c>
      <c r="F505" s="93" t="e">
        <f t="shared" si="38"/>
        <v>#DIV/0!</v>
      </c>
      <c r="G505" s="93" t="e">
        <f t="shared" si="39"/>
        <v>#DIV/0!</v>
      </c>
      <c r="H505" s="92" t="e">
        <f t="shared" si="40"/>
        <v>#DIV/0!</v>
      </c>
      <c r="I505" s="96" t="str">
        <f>IF(OR(COUNT(Calculations!BP506:BY506)&lt;3,COUNT(Calculations!BZ506:CI506)&lt;3),"N/A",IF(ISERROR(TTEST(Calculations!BP506:BY506,Calculations!BZ506:CI506,2,2)),"N/A",TTEST(Calculations!BP506:BY506,Calculations!BZ506:CI506,2,2)))</f>
        <v>N/A</v>
      </c>
      <c r="J505" s="92" t="e">
        <f t="shared" si="41"/>
        <v>#DIV/0!</v>
      </c>
      <c r="K505" s="97" t="e">
        <f>IF(AND('Test Sample Data'!N505&gt;=35,'Control Sample Data'!N505&gt;=35),"Type 3",IF(AND('Test Sample Data'!N505&gt;=30,'Control Sample Data'!N505&gt;=30,OR(I505&gt;=0.05,I505="N/A")),"Type 2",IF(OR(AND('Test Sample Data'!N505&gt;=30,'Control Sample Data'!N505&lt;=30),AND('Test Sample Data'!N505&lt;=30,'Control Sample Data'!N505&gt;=30)),"Type 1","OKAY")))</f>
        <v>#DIV/0!</v>
      </c>
    </row>
    <row r="506" spans="1:11" ht="12.75">
      <c r="A506" s="100"/>
      <c r="B506" s="99" t="str">
        <f>'Gene Table'!E506</f>
        <v>RRAS2</v>
      </c>
      <c r="C506" s="91" t="s">
        <v>101</v>
      </c>
      <c r="D506" s="92" t="e">
        <f>Calculations!BN507</f>
        <v>#DIV/0!</v>
      </c>
      <c r="E506" s="92" t="e">
        <f>Calculations!BO507</f>
        <v>#DIV/0!</v>
      </c>
      <c r="F506" s="93" t="e">
        <f t="shared" si="38"/>
        <v>#DIV/0!</v>
      </c>
      <c r="G506" s="93" t="e">
        <f t="shared" si="39"/>
        <v>#DIV/0!</v>
      </c>
      <c r="H506" s="92" t="e">
        <f t="shared" si="40"/>
        <v>#DIV/0!</v>
      </c>
      <c r="I506" s="96" t="str">
        <f>IF(OR(COUNT(Calculations!BP507:BY507)&lt;3,COUNT(Calculations!BZ507:CI507)&lt;3),"N/A",IF(ISERROR(TTEST(Calculations!BP507:BY507,Calculations!BZ507:CI507,2,2)),"N/A",TTEST(Calculations!BP507:BY507,Calculations!BZ507:CI507,2,2)))</f>
        <v>N/A</v>
      </c>
      <c r="J506" s="92" t="e">
        <f t="shared" si="41"/>
        <v>#DIV/0!</v>
      </c>
      <c r="K506" s="97" t="e">
        <f>IF(AND('Test Sample Data'!N506&gt;=35,'Control Sample Data'!N506&gt;=35),"Type 3",IF(AND('Test Sample Data'!N506&gt;=30,'Control Sample Data'!N506&gt;=30,OR(I506&gt;=0.05,I506="N/A")),"Type 2",IF(OR(AND('Test Sample Data'!N506&gt;=30,'Control Sample Data'!N506&lt;=30),AND('Test Sample Data'!N506&lt;=30,'Control Sample Data'!N506&gt;=30)),"Type 1","OKAY")))</f>
        <v>#DIV/0!</v>
      </c>
    </row>
    <row r="507" spans="1:11" ht="12.75">
      <c r="A507" s="100"/>
      <c r="B507" s="99" t="str">
        <f>'Gene Table'!E507</f>
        <v>FEN1</v>
      </c>
      <c r="C507" s="91" t="s">
        <v>105</v>
      </c>
      <c r="D507" s="92" t="e">
        <f>Calculations!BN508</f>
        <v>#DIV/0!</v>
      </c>
      <c r="E507" s="92" t="e">
        <f>Calculations!BO508</f>
        <v>#DIV/0!</v>
      </c>
      <c r="F507" s="93" t="e">
        <f t="shared" si="38"/>
        <v>#DIV/0!</v>
      </c>
      <c r="G507" s="93" t="e">
        <f t="shared" si="39"/>
        <v>#DIV/0!</v>
      </c>
      <c r="H507" s="92" t="e">
        <f t="shared" si="40"/>
        <v>#DIV/0!</v>
      </c>
      <c r="I507" s="96" t="str">
        <f>IF(OR(COUNT(Calculations!BP508:BY508)&lt;3,COUNT(Calculations!BZ508:CI508)&lt;3),"N/A",IF(ISERROR(TTEST(Calculations!BP508:BY508,Calculations!BZ508:CI508,2,2)),"N/A",TTEST(Calculations!BP508:BY508,Calculations!BZ508:CI508,2,2)))</f>
        <v>N/A</v>
      </c>
      <c r="J507" s="92" t="e">
        <f t="shared" si="41"/>
        <v>#DIV/0!</v>
      </c>
      <c r="K507" s="97" t="e">
        <f>IF(AND('Test Sample Data'!N507&gt;=35,'Control Sample Data'!N507&gt;=35),"Type 3",IF(AND('Test Sample Data'!N507&gt;=30,'Control Sample Data'!N507&gt;=30,OR(I507&gt;=0.05,I507="N/A")),"Type 2",IF(OR(AND('Test Sample Data'!N507&gt;=30,'Control Sample Data'!N507&lt;=30),AND('Test Sample Data'!N507&lt;=30,'Control Sample Data'!N507&gt;=30)),"Type 1","OKAY")))</f>
        <v>#DIV/0!</v>
      </c>
    </row>
    <row r="508" spans="1:11" ht="12.75">
      <c r="A508" s="100"/>
      <c r="B508" s="99" t="str">
        <f>'Gene Table'!E508</f>
        <v>FCGR2B</v>
      </c>
      <c r="C508" s="91" t="s">
        <v>109</v>
      </c>
      <c r="D508" s="92" t="e">
        <f>Calculations!BN509</f>
        <v>#DIV/0!</v>
      </c>
      <c r="E508" s="92" t="e">
        <f>Calculations!BO509</f>
        <v>#DIV/0!</v>
      </c>
      <c r="F508" s="93" t="e">
        <f t="shared" si="38"/>
        <v>#DIV/0!</v>
      </c>
      <c r="G508" s="93" t="e">
        <f t="shared" si="39"/>
        <v>#DIV/0!</v>
      </c>
      <c r="H508" s="92" t="e">
        <f t="shared" si="40"/>
        <v>#DIV/0!</v>
      </c>
      <c r="I508" s="96" t="str">
        <f>IF(OR(COUNT(Calculations!BP509:BY509)&lt;3,COUNT(Calculations!BZ509:CI509)&lt;3),"N/A",IF(ISERROR(TTEST(Calculations!BP509:BY509,Calculations!BZ509:CI509,2,2)),"N/A",TTEST(Calculations!BP509:BY509,Calculations!BZ509:CI509,2,2)))</f>
        <v>N/A</v>
      </c>
      <c r="J508" s="92" t="e">
        <f t="shared" si="41"/>
        <v>#DIV/0!</v>
      </c>
      <c r="K508" s="97" t="e">
        <f>IF(AND('Test Sample Data'!N508&gt;=35,'Control Sample Data'!N508&gt;=35),"Type 3",IF(AND('Test Sample Data'!N508&gt;=30,'Control Sample Data'!N508&gt;=30,OR(I508&gt;=0.05,I508="N/A")),"Type 2",IF(OR(AND('Test Sample Data'!N508&gt;=30,'Control Sample Data'!N508&lt;=30),AND('Test Sample Data'!N508&lt;=30,'Control Sample Data'!N508&gt;=30)),"Type 1","OKAY")))</f>
        <v>#DIV/0!</v>
      </c>
    </row>
    <row r="509" spans="1:11" ht="12.75">
      <c r="A509" s="100"/>
      <c r="B509" s="99" t="str">
        <f>'Gene Table'!E509</f>
        <v>FCGR2A</v>
      </c>
      <c r="C509" s="91" t="s">
        <v>113</v>
      </c>
      <c r="D509" s="92" t="e">
        <f>Calculations!BN510</f>
        <v>#DIV/0!</v>
      </c>
      <c r="E509" s="92" t="e">
        <f>Calculations!BO510</f>
        <v>#DIV/0!</v>
      </c>
      <c r="F509" s="93" t="e">
        <f t="shared" si="38"/>
        <v>#DIV/0!</v>
      </c>
      <c r="G509" s="93" t="e">
        <f t="shared" si="39"/>
        <v>#DIV/0!</v>
      </c>
      <c r="H509" s="92" t="e">
        <f t="shared" si="40"/>
        <v>#DIV/0!</v>
      </c>
      <c r="I509" s="96" t="str">
        <f>IF(OR(COUNT(Calculations!BP510:BY510)&lt;3,COUNT(Calculations!BZ510:CI510)&lt;3),"N/A",IF(ISERROR(TTEST(Calculations!BP510:BY510,Calculations!BZ510:CI510,2,2)),"N/A",TTEST(Calculations!BP510:BY510,Calculations!BZ510:CI510,2,2)))</f>
        <v>N/A</v>
      </c>
      <c r="J509" s="92" t="e">
        <f t="shared" si="41"/>
        <v>#DIV/0!</v>
      </c>
      <c r="K509" s="97" t="e">
        <f>IF(AND('Test Sample Data'!N509&gt;=35,'Control Sample Data'!N509&gt;=35),"Type 3",IF(AND('Test Sample Data'!N509&gt;=30,'Control Sample Data'!N509&gt;=30,OR(I509&gt;=0.05,I509="N/A")),"Type 2",IF(OR(AND('Test Sample Data'!N509&gt;=30,'Control Sample Data'!N509&lt;=30),AND('Test Sample Data'!N509&lt;=30,'Control Sample Data'!N509&gt;=30)),"Type 1","OKAY")))</f>
        <v>#DIV/0!</v>
      </c>
    </row>
    <row r="510" spans="1:11" ht="12.75">
      <c r="A510" s="100"/>
      <c r="B510" s="99" t="str">
        <f>'Gene Table'!E510</f>
        <v>FCER1A</v>
      </c>
      <c r="C510" s="91" t="s">
        <v>117</v>
      </c>
      <c r="D510" s="92" t="e">
        <f>Calculations!BN511</f>
        <v>#DIV/0!</v>
      </c>
      <c r="E510" s="92" t="e">
        <f>Calculations!BO511</f>
        <v>#DIV/0!</v>
      </c>
      <c r="F510" s="93" t="e">
        <f t="shared" si="38"/>
        <v>#DIV/0!</v>
      </c>
      <c r="G510" s="93" t="e">
        <f t="shared" si="39"/>
        <v>#DIV/0!</v>
      </c>
      <c r="H510" s="92" t="e">
        <f t="shared" si="40"/>
        <v>#DIV/0!</v>
      </c>
      <c r="I510" s="96" t="str">
        <f>IF(OR(COUNT(Calculations!BP511:BY511)&lt;3,COUNT(Calculations!BZ511:CI511)&lt;3),"N/A",IF(ISERROR(TTEST(Calculations!BP511:BY511,Calculations!BZ511:CI511,2,2)),"N/A",TTEST(Calculations!BP511:BY511,Calculations!BZ511:CI511,2,2)))</f>
        <v>N/A</v>
      </c>
      <c r="J510" s="92" t="e">
        <f t="shared" si="41"/>
        <v>#DIV/0!</v>
      </c>
      <c r="K510" s="97" t="e">
        <f>IF(AND('Test Sample Data'!N510&gt;=35,'Control Sample Data'!N510&gt;=35),"Type 3",IF(AND('Test Sample Data'!N510&gt;=30,'Control Sample Data'!N510&gt;=30,OR(I510&gt;=0.05,I510="N/A")),"Type 2",IF(OR(AND('Test Sample Data'!N510&gt;=30,'Control Sample Data'!N510&lt;=30),AND('Test Sample Data'!N510&lt;=30,'Control Sample Data'!N510&gt;=30)),"Type 1","OKAY")))</f>
        <v>#DIV/0!</v>
      </c>
    </row>
    <row r="511" spans="1:11" ht="12.75">
      <c r="A511" s="100"/>
      <c r="B511" s="99" t="str">
        <f>'Gene Table'!E511</f>
        <v>FBN1</v>
      </c>
      <c r="C511" s="91" t="s">
        <v>121</v>
      </c>
      <c r="D511" s="92" t="e">
        <f>Calculations!BN512</f>
        <v>#DIV/0!</v>
      </c>
      <c r="E511" s="92" t="e">
        <f>Calculations!BO512</f>
        <v>#DIV/0!</v>
      </c>
      <c r="F511" s="93" t="e">
        <f t="shared" si="38"/>
        <v>#DIV/0!</v>
      </c>
      <c r="G511" s="93" t="e">
        <f t="shared" si="39"/>
        <v>#DIV/0!</v>
      </c>
      <c r="H511" s="92" t="e">
        <f t="shared" si="40"/>
        <v>#DIV/0!</v>
      </c>
      <c r="I511" s="96" t="str">
        <f>IF(OR(COUNT(Calculations!BP512:BY512)&lt;3,COUNT(Calculations!BZ512:CI512)&lt;3),"N/A",IF(ISERROR(TTEST(Calculations!BP512:BY512,Calculations!BZ512:CI512,2,2)),"N/A",TTEST(Calculations!BP512:BY512,Calculations!BZ512:CI512,2,2)))</f>
        <v>N/A</v>
      </c>
      <c r="J511" s="92" t="e">
        <f t="shared" si="41"/>
        <v>#DIV/0!</v>
      </c>
      <c r="K511" s="97" t="e">
        <f>IF(AND('Test Sample Data'!N511&gt;=35,'Control Sample Data'!N511&gt;=35),"Type 3",IF(AND('Test Sample Data'!N511&gt;=30,'Control Sample Data'!N511&gt;=30,OR(I511&gt;=0.05,I511="N/A")),"Type 2",IF(OR(AND('Test Sample Data'!N511&gt;=30,'Control Sample Data'!N511&lt;=30),AND('Test Sample Data'!N511&lt;=30,'Control Sample Data'!N511&gt;=30)),"Type 1","OKAY")))</f>
        <v>#DIV/0!</v>
      </c>
    </row>
    <row r="512" spans="1:11" ht="12.75">
      <c r="A512" s="100"/>
      <c r="B512" s="99" t="str">
        <f>'Gene Table'!E512</f>
        <v>FASN</v>
      </c>
      <c r="C512" s="91" t="s">
        <v>125</v>
      </c>
      <c r="D512" s="92" t="e">
        <f>Calculations!BN513</f>
        <v>#DIV/0!</v>
      </c>
      <c r="E512" s="92" t="e">
        <f>Calculations!BO513</f>
        <v>#DIV/0!</v>
      </c>
      <c r="F512" s="93" t="e">
        <f t="shared" si="38"/>
        <v>#DIV/0!</v>
      </c>
      <c r="G512" s="93" t="e">
        <f t="shared" si="39"/>
        <v>#DIV/0!</v>
      </c>
      <c r="H512" s="92" t="e">
        <f t="shared" si="40"/>
        <v>#DIV/0!</v>
      </c>
      <c r="I512" s="96" t="str">
        <f>IF(OR(COUNT(Calculations!BP513:BY513)&lt;3,COUNT(Calculations!BZ513:CI513)&lt;3),"N/A",IF(ISERROR(TTEST(Calculations!BP513:BY513,Calculations!BZ513:CI513,2,2)),"N/A",TTEST(Calculations!BP513:BY513,Calculations!BZ513:CI513,2,2)))</f>
        <v>N/A</v>
      </c>
      <c r="J512" s="92" t="e">
        <f t="shared" si="41"/>
        <v>#DIV/0!</v>
      </c>
      <c r="K512" s="97" t="e">
        <f>IF(AND('Test Sample Data'!N512&gt;=35,'Control Sample Data'!N512&gt;=35),"Type 3",IF(AND('Test Sample Data'!N512&gt;=30,'Control Sample Data'!N512&gt;=30,OR(I512&gt;=0.05,I512="N/A")),"Type 2",IF(OR(AND('Test Sample Data'!N512&gt;=30,'Control Sample Data'!N512&lt;=30),AND('Test Sample Data'!N512&lt;=30,'Control Sample Data'!N512&gt;=30)),"Type 1","OKAY")))</f>
        <v>#DIV/0!</v>
      </c>
    </row>
    <row r="513" spans="1:11" ht="12.75">
      <c r="A513" s="100"/>
      <c r="B513" s="99" t="str">
        <f>'Gene Table'!E513</f>
        <v>ALDH2</v>
      </c>
      <c r="C513" s="91" t="s">
        <v>129</v>
      </c>
      <c r="D513" s="92" t="e">
        <f>Calculations!BN514</f>
        <v>#DIV/0!</v>
      </c>
      <c r="E513" s="92" t="e">
        <f>Calculations!BO514</f>
        <v>#DIV/0!</v>
      </c>
      <c r="F513" s="93" t="e">
        <f t="shared" si="38"/>
        <v>#DIV/0!</v>
      </c>
      <c r="G513" s="93" t="e">
        <f t="shared" si="39"/>
        <v>#DIV/0!</v>
      </c>
      <c r="H513" s="92" t="e">
        <f t="shared" si="40"/>
        <v>#DIV/0!</v>
      </c>
      <c r="I513" s="96" t="str">
        <f>IF(OR(COUNT(Calculations!BP514:BY514)&lt;3,COUNT(Calculations!BZ514:CI514)&lt;3),"N/A",IF(ISERROR(TTEST(Calculations!BP514:BY514,Calculations!BZ514:CI514,2,2)),"N/A",TTEST(Calculations!BP514:BY514,Calculations!BZ514:CI514,2,2)))</f>
        <v>N/A</v>
      </c>
      <c r="J513" s="92" t="e">
        <f t="shared" si="41"/>
        <v>#DIV/0!</v>
      </c>
      <c r="K513" s="97" t="e">
        <f>IF(AND('Test Sample Data'!N513&gt;=35,'Control Sample Data'!N513&gt;=35),"Type 3",IF(AND('Test Sample Data'!N513&gt;=30,'Control Sample Data'!N513&gt;=30,OR(I513&gt;=0.05,I513="N/A")),"Type 2",IF(OR(AND('Test Sample Data'!N513&gt;=30,'Control Sample Data'!N513&lt;=30),AND('Test Sample Data'!N513&lt;=30,'Control Sample Data'!N513&gt;=30)),"Type 1","OKAY")))</f>
        <v>#DIV/0!</v>
      </c>
    </row>
    <row r="514" spans="1:11" ht="12.75">
      <c r="A514" s="100"/>
      <c r="B514" s="99" t="str">
        <f>'Gene Table'!E514</f>
        <v>FANCA</v>
      </c>
      <c r="C514" s="91" t="s">
        <v>133</v>
      </c>
      <c r="D514" s="92" t="e">
        <f>Calculations!BN515</f>
        <v>#DIV/0!</v>
      </c>
      <c r="E514" s="92" t="e">
        <f>Calculations!BO515</f>
        <v>#DIV/0!</v>
      </c>
      <c r="F514" s="93" t="e">
        <f t="shared" si="38"/>
        <v>#DIV/0!</v>
      </c>
      <c r="G514" s="93" t="e">
        <f t="shared" si="39"/>
        <v>#DIV/0!</v>
      </c>
      <c r="H514" s="92" t="e">
        <f t="shared" si="40"/>
        <v>#DIV/0!</v>
      </c>
      <c r="I514" s="96" t="str">
        <f>IF(OR(COUNT(Calculations!BP515:BY515)&lt;3,COUNT(Calculations!BZ515:CI515)&lt;3),"N/A",IF(ISERROR(TTEST(Calculations!BP515:BY515,Calculations!BZ515:CI515,2,2)),"N/A",TTEST(Calculations!BP515:BY515,Calculations!BZ515:CI515,2,2)))</f>
        <v>N/A</v>
      </c>
      <c r="J514" s="92" t="e">
        <f t="shared" si="41"/>
        <v>#DIV/0!</v>
      </c>
      <c r="K514" s="97" t="e">
        <f>IF(AND('Test Sample Data'!N514&gt;=35,'Control Sample Data'!N514&gt;=35),"Type 3",IF(AND('Test Sample Data'!N514&gt;=30,'Control Sample Data'!N514&gt;=30,OR(I514&gt;=0.05,I514="N/A")),"Type 2",IF(OR(AND('Test Sample Data'!N514&gt;=30,'Control Sample Data'!N514&lt;=30),AND('Test Sample Data'!N514&lt;=30,'Control Sample Data'!N514&gt;=30)),"Type 1","OKAY")))</f>
        <v>#DIV/0!</v>
      </c>
    </row>
    <row r="515" spans="1:11" ht="12.75">
      <c r="A515" s="100"/>
      <c r="B515" s="99" t="str">
        <f>'Gene Table'!E515</f>
        <v>ESRRG</v>
      </c>
      <c r="C515" s="91" t="s">
        <v>137</v>
      </c>
      <c r="D515" s="92" t="e">
        <f>Calculations!BN516</f>
        <v>#DIV/0!</v>
      </c>
      <c r="E515" s="92" t="e">
        <f>Calculations!BO516</f>
        <v>#DIV/0!</v>
      </c>
      <c r="F515" s="93" t="e">
        <f t="shared" si="38"/>
        <v>#DIV/0!</v>
      </c>
      <c r="G515" s="93" t="e">
        <f t="shared" si="39"/>
        <v>#DIV/0!</v>
      </c>
      <c r="H515" s="92" t="e">
        <f t="shared" si="40"/>
        <v>#DIV/0!</v>
      </c>
      <c r="I515" s="96" t="str">
        <f>IF(OR(COUNT(Calculations!BP516:BY516)&lt;3,COUNT(Calculations!BZ516:CI516)&lt;3),"N/A",IF(ISERROR(TTEST(Calculations!BP516:BY516,Calculations!BZ516:CI516,2,2)),"N/A",TTEST(Calculations!BP516:BY516,Calculations!BZ516:CI516,2,2)))</f>
        <v>N/A</v>
      </c>
      <c r="J515" s="92" t="e">
        <f t="shared" si="41"/>
        <v>#DIV/0!</v>
      </c>
      <c r="K515" s="97" t="e">
        <f>IF(AND('Test Sample Data'!N515&gt;=35,'Control Sample Data'!N515&gt;=35),"Type 3",IF(AND('Test Sample Data'!N515&gt;=30,'Control Sample Data'!N515&gt;=30,OR(I515&gt;=0.05,I515="N/A")),"Type 2",IF(OR(AND('Test Sample Data'!N515&gt;=30,'Control Sample Data'!N515&lt;=30),AND('Test Sample Data'!N515&lt;=30,'Control Sample Data'!N515&gt;=30)),"Type 1","OKAY")))</f>
        <v>#DIV/0!</v>
      </c>
    </row>
    <row r="516" spans="1:11" ht="12.75">
      <c r="A516" s="100"/>
      <c r="B516" s="99" t="str">
        <f>'Gene Table'!E516</f>
        <v>AKT1</v>
      </c>
      <c r="C516" s="91" t="s">
        <v>141</v>
      </c>
      <c r="D516" s="92" t="e">
        <f>Calculations!BN517</f>
        <v>#DIV/0!</v>
      </c>
      <c r="E516" s="92" t="e">
        <f>Calculations!BO517</f>
        <v>#DIV/0!</v>
      </c>
      <c r="F516" s="93" t="e">
        <f t="shared" si="38"/>
        <v>#DIV/0!</v>
      </c>
      <c r="G516" s="93" t="e">
        <f t="shared" si="39"/>
        <v>#DIV/0!</v>
      </c>
      <c r="H516" s="92" t="e">
        <f t="shared" si="40"/>
        <v>#DIV/0!</v>
      </c>
      <c r="I516" s="96" t="str">
        <f>IF(OR(COUNT(Calculations!BP517:BY517)&lt;3,COUNT(Calculations!BZ517:CI517)&lt;3),"N/A",IF(ISERROR(TTEST(Calculations!BP517:BY517,Calculations!BZ517:CI517,2,2)),"N/A",TTEST(Calculations!BP517:BY517,Calculations!BZ517:CI517,2,2)))</f>
        <v>N/A</v>
      </c>
      <c r="J516" s="92" t="e">
        <f t="shared" si="41"/>
        <v>#DIV/0!</v>
      </c>
      <c r="K516" s="97" t="e">
        <f>IF(AND('Test Sample Data'!N516&gt;=35,'Control Sample Data'!N516&gt;=35),"Type 3",IF(AND('Test Sample Data'!N516&gt;=30,'Control Sample Data'!N516&gt;=30,OR(I516&gt;=0.05,I516="N/A")),"Type 2",IF(OR(AND('Test Sample Data'!N516&gt;=30,'Control Sample Data'!N516&lt;=30),AND('Test Sample Data'!N516&lt;=30,'Control Sample Data'!N516&gt;=30)),"Type 1","OKAY")))</f>
        <v>#DIV/0!</v>
      </c>
    </row>
    <row r="517" spans="1:11" ht="12.75">
      <c r="A517" s="100"/>
      <c r="B517" s="99" t="str">
        <f>'Gene Table'!E517</f>
        <v>ABCA1</v>
      </c>
      <c r="C517" s="91" t="s">
        <v>145</v>
      </c>
      <c r="D517" s="92" t="e">
        <f>Calculations!BN518</f>
        <v>#DIV/0!</v>
      </c>
      <c r="E517" s="92" t="e">
        <f>Calculations!BO518</f>
        <v>#DIV/0!</v>
      </c>
      <c r="F517" s="93" t="e">
        <f t="shared" si="38"/>
        <v>#DIV/0!</v>
      </c>
      <c r="G517" s="93" t="e">
        <f t="shared" si="39"/>
        <v>#DIV/0!</v>
      </c>
      <c r="H517" s="92" t="e">
        <f t="shared" si="40"/>
        <v>#DIV/0!</v>
      </c>
      <c r="I517" s="96" t="str">
        <f>IF(OR(COUNT(Calculations!BP518:BY518)&lt;3,COUNT(Calculations!BZ518:CI518)&lt;3),"N/A",IF(ISERROR(TTEST(Calculations!BP518:BY518,Calculations!BZ518:CI518,2,2)),"N/A",TTEST(Calculations!BP518:BY518,Calculations!BZ518:CI518,2,2)))</f>
        <v>N/A</v>
      </c>
      <c r="J517" s="92" t="e">
        <f t="shared" si="41"/>
        <v>#DIV/0!</v>
      </c>
      <c r="K517" s="97" t="e">
        <f>IF(AND('Test Sample Data'!N517&gt;=35,'Control Sample Data'!N517&gt;=35),"Type 3",IF(AND('Test Sample Data'!N517&gt;=30,'Control Sample Data'!N517&gt;=30,OR(I517&gt;=0.05,I517="N/A")),"Type 2",IF(OR(AND('Test Sample Data'!N517&gt;=30,'Control Sample Data'!N517&lt;=30),AND('Test Sample Data'!N517&lt;=30,'Control Sample Data'!N517&gt;=30)),"Type 1","OKAY")))</f>
        <v>#DIV/0!</v>
      </c>
    </row>
    <row r="518" spans="1:11" ht="12.75">
      <c r="A518" s="100"/>
      <c r="B518" s="99" t="str">
        <f>'Gene Table'!E518</f>
        <v>E2F2</v>
      </c>
      <c r="C518" s="91" t="s">
        <v>149</v>
      </c>
      <c r="D518" s="92" t="e">
        <f>Calculations!BN519</f>
        <v>#DIV/0!</v>
      </c>
      <c r="E518" s="92" t="e">
        <f>Calculations!BO519</f>
        <v>#DIV/0!</v>
      </c>
      <c r="F518" s="93" t="e">
        <f t="shared" si="38"/>
        <v>#DIV/0!</v>
      </c>
      <c r="G518" s="93" t="e">
        <f t="shared" si="39"/>
        <v>#DIV/0!</v>
      </c>
      <c r="H518" s="92" t="e">
        <f t="shared" si="40"/>
        <v>#DIV/0!</v>
      </c>
      <c r="I518" s="96" t="str">
        <f>IF(OR(COUNT(Calculations!BP519:BY519)&lt;3,COUNT(Calculations!BZ519:CI519)&lt;3),"N/A",IF(ISERROR(TTEST(Calculations!BP519:BY519,Calculations!BZ519:CI519,2,2)),"N/A",TTEST(Calculations!BP519:BY519,Calculations!BZ519:CI519,2,2)))</f>
        <v>N/A</v>
      </c>
      <c r="J518" s="92" t="e">
        <f t="shared" si="41"/>
        <v>#DIV/0!</v>
      </c>
      <c r="K518" s="97" t="e">
        <f>IF(AND('Test Sample Data'!N518&gt;=35,'Control Sample Data'!N518&gt;=35),"Type 3",IF(AND('Test Sample Data'!N518&gt;=30,'Control Sample Data'!N518&gt;=30,OR(I518&gt;=0.05,I518="N/A")),"Type 2",IF(OR(AND('Test Sample Data'!N518&gt;=30,'Control Sample Data'!N518&lt;=30),AND('Test Sample Data'!N518&lt;=30,'Control Sample Data'!N518&gt;=30)),"Type 1","OKAY")))</f>
        <v>#DIV/0!</v>
      </c>
    </row>
    <row r="519" spans="1:11" ht="12.75">
      <c r="A519" s="100"/>
      <c r="B519" s="99" t="str">
        <f>'Gene Table'!E519</f>
        <v>AGT</v>
      </c>
      <c r="C519" s="91" t="s">
        <v>153</v>
      </c>
      <c r="D519" s="92" t="e">
        <f>Calculations!BN520</f>
        <v>#DIV/0!</v>
      </c>
      <c r="E519" s="92" t="e">
        <f>Calculations!BO520</f>
        <v>#DIV/0!</v>
      </c>
      <c r="F519" s="93" t="e">
        <f aca="true" t="shared" si="42" ref="F519:F578">2^-D519</f>
        <v>#DIV/0!</v>
      </c>
      <c r="G519" s="93" t="e">
        <f aca="true" t="shared" si="43" ref="G519:G578">2^-E519</f>
        <v>#DIV/0!</v>
      </c>
      <c r="H519" s="92" t="e">
        <f t="shared" si="40"/>
        <v>#DIV/0!</v>
      </c>
      <c r="I519" s="96" t="str">
        <f>IF(OR(COUNT(Calculations!BP520:BY520)&lt;3,COUNT(Calculations!BZ520:CI520)&lt;3),"N/A",IF(ISERROR(TTEST(Calculations!BP520:BY520,Calculations!BZ520:CI520,2,2)),"N/A",TTEST(Calculations!BP520:BY520,Calculations!BZ520:CI520,2,2)))</f>
        <v>N/A</v>
      </c>
      <c r="J519" s="92" t="e">
        <f t="shared" si="41"/>
        <v>#DIV/0!</v>
      </c>
      <c r="K519" s="97" t="e">
        <f>IF(AND('Test Sample Data'!N519&gt;=35,'Control Sample Data'!N519&gt;=35),"Type 3",IF(AND('Test Sample Data'!N519&gt;=30,'Control Sample Data'!N519&gt;=30,OR(I519&gt;=0.05,I519="N/A")),"Type 2",IF(OR(AND('Test Sample Data'!N519&gt;=30,'Control Sample Data'!N519&lt;=30),AND('Test Sample Data'!N519&lt;=30,'Control Sample Data'!N519&gt;=30)),"Type 1","OKAY")))</f>
        <v>#DIV/0!</v>
      </c>
    </row>
    <row r="520" spans="1:11" ht="12.75">
      <c r="A520" s="100"/>
      <c r="B520" s="99" t="str">
        <f>'Gene Table'!E520</f>
        <v>DRD2</v>
      </c>
      <c r="C520" s="91" t="s">
        <v>157</v>
      </c>
      <c r="D520" s="92" t="e">
        <f>Calculations!BN521</f>
        <v>#DIV/0!</v>
      </c>
      <c r="E520" s="92" t="e">
        <f>Calculations!BO521</f>
        <v>#DIV/0!</v>
      </c>
      <c r="F520" s="93" t="e">
        <f t="shared" si="42"/>
        <v>#DIV/0!</v>
      </c>
      <c r="G520" s="93" t="e">
        <f t="shared" si="43"/>
        <v>#DIV/0!</v>
      </c>
      <c r="H520" s="92" t="e">
        <f t="shared" si="40"/>
        <v>#DIV/0!</v>
      </c>
      <c r="I520" s="96" t="str">
        <f>IF(OR(COUNT(Calculations!BP521:BY521)&lt;3,COUNT(Calculations!BZ521:CI521)&lt;3),"N/A",IF(ISERROR(TTEST(Calculations!BP521:BY521,Calculations!BZ521:CI521,2,2)),"N/A",TTEST(Calculations!BP521:BY521,Calculations!BZ521:CI521,2,2)))</f>
        <v>N/A</v>
      </c>
      <c r="J520" s="92" t="e">
        <f t="shared" si="41"/>
        <v>#DIV/0!</v>
      </c>
      <c r="K520" s="97" t="e">
        <f>IF(AND('Test Sample Data'!N520&gt;=35,'Control Sample Data'!N520&gt;=35),"Type 3",IF(AND('Test Sample Data'!N520&gt;=30,'Control Sample Data'!N520&gt;=30,OR(I520&gt;=0.05,I520="N/A")),"Type 2",IF(OR(AND('Test Sample Data'!N520&gt;=30,'Control Sample Data'!N520&lt;=30),AND('Test Sample Data'!N520&lt;=30,'Control Sample Data'!N520&gt;=30)),"Type 1","OKAY")))</f>
        <v>#DIV/0!</v>
      </c>
    </row>
    <row r="521" spans="1:11" ht="12.75">
      <c r="A521" s="100"/>
      <c r="B521" s="99" t="str">
        <f>'Gene Table'!E521</f>
        <v>ADAMTS18</v>
      </c>
      <c r="C521" s="91" t="s">
        <v>161</v>
      </c>
      <c r="D521" s="92" t="e">
        <f>Calculations!BN522</f>
        <v>#DIV/0!</v>
      </c>
      <c r="E521" s="92" t="e">
        <f>Calculations!BO522</f>
        <v>#DIV/0!</v>
      </c>
      <c r="F521" s="93" t="e">
        <f t="shared" si="42"/>
        <v>#DIV/0!</v>
      </c>
      <c r="G521" s="93" t="e">
        <f t="shared" si="43"/>
        <v>#DIV/0!</v>
      </c>
      <c r="H521" s="92" t="e">
        <f t="shared" si="40"/>
        <v>#DIV/0!</v>
      </c>
      <c r="I521" s="96" t="str">
        <f>IF(OR(COUNT(Calculations!BP522:BY522)&lt;3,COUNT(Calculations!BZ522:CI522)&lt;3),"N/A",IF(ISERROR(TTEST(Calculations!BP522:BY522,Calculations!BZ522:CI522,2,2)),"N/A",TTEST(Calculations!BP522:BY522,Calculations!BZ522:CI522,2,2)))</f>
        <v>N/A</v>
      </c>
      <c r="J521" s="92" t="e">
        <f t="shared" si="41"/>
        <v>#DIV/0!</v>
      </c>
      <c r="K521" s="97" t="e">
        <f>IF(AND('Test Sample Data'!N521&gt;=35,'Control Sample Data'!N521&gt;=35),"Type 3",IF(AND('Test Sample Data'!N521&gt;=30,'Control Sample Data'!N521&gt;=30,OR(I521&gt;=0.05,I521="N/A")),"Type 2",IF(OR(AND('Test Sample Data'!N521&gt;=30,'Control Sample Data'!N521&lt;=30),AND('Test Sample Data'!N521&lt;=30,'Control Sample Data'!N521&gt;=30)),"Type 1","OKAY")))</f>
        <v>#DIV/0!</v>
      </c>
    </row>
    <row r="522" spans="1:11" ht="12.75">
      <c r="A522" s="100"/>
      <c r="B522" s="99" t="str">
        <f>'Gene Table'!E522</f>
        <v>HTR3C</v>
      </c>
      <c r="C522" s="91" t="s">
        <v>165</v>
      </c>
      <c r="D522" s="92" t="e">
        <f>Calculations!BN523</f>
        <v>#DIV/0!</v>
      </c>
      <c r="E522" s="92" t="e">
        <f>Calculations!BO523</f>
        <v>#DIV/0!</v>
      </c>
      <c r="F522" s="93" t="e">
        <f t="shared" si="42"/>
        <v>#DIV/0!</v>
      </c>
      <c r="G522" s="93" t="e">
        <f t="shared" si="43"/>
        <v>#DIV/0!</v>
      </c>
      <c r="H522" s="92" t="e">
        <f t="shared" si="40"/>
        <v>#DIV/0!</v>
      </c>
      <c r="I522" s="96" t="str">
        <f>IF(OR(COUNT(Calculations!BP523:BY523)&lt;3,COUNT(Calculations!BZ523:CI523)&lt;3),"N/A",IF(ISERROR(TTEST(Calculations!BP523:BY523,Calculations!BZ523:CI523,2,2)),"N/A",TTEST(Calculations!BP523:BY523,Calculations!BZ523:CI523,2,2)))</f>
        <v>N/A</v>
      </c>
      <c r="J522" s="92" t="e">
        <f t="shared" si="41"/>
        <v>#DIV/0!</v>
      </c>
      <c r="K522" s="97" t="e">
        <f>IF(AND('Test Sample Data'!N522&gt;=35,'Control Sample Data'!N522&gt;=35),"Type 3",IF(AND('Test Sample Data'!N522&gt;=30,'Control Sample Data'!N522&gt;=30,OR(I522&gt;=0.05,I522="N/A")),"Type 2",IF(OR(AND('Test Sample Data'!N522&gt;=30,'Control Sample Data'!N522&lt;=30),AND('Test Sample Data'!N522&lt;=30,'Control Sample Data'!N522&gt;=30)),"Type 1","OKAY")))</f>
        <v>#DIV/0!</v>
      </c>
    </row>
    <row r="523" spans="1:11" ht="12.75">
      <c r="A523" s="100"/>
      <c r="B523" s="99" t="str">
        <f>'Gene Table'!E523</f>
        <v>DHX9</v>
      </c>
      <c r="C523" s="91" t="s">
        <v>169</v>
      </c>
      <c r="D523" s="92" t="e">
        <f>Calculations!BN524</f>
        <v>#DIV/0!</v>
      </c>
      <c r="E523" s="92" t="e">
        <f>Calculations!BO524</f>
        <v>#DIV/0!</v>
      </c>
      <c r="F523" s="93" t="e">
        <f t="shared" si="42"/>
        <v>#DIV/0!</v>
      </c>
      <c r="G523" s="93" t="e">
        <f t="shared" si="43"/>
        <v>#DIV/0!</v>
      </c>
      <c r="H523" s="92" t="e">
        <f t="shared" si="40"/>
        <v>#DIV/0!</v>
      </c>
      <c r="I523" s="96" t="str">
        <f>IF(OR(COUNT(Calculations!BP524:BY524)&lt;3,COUNT(Calculations!BZ524:CI524)&lt;3),"N/A",IF(ISERROR(TTEST(Calculations!BP524:BY524,Calculations!BZ524:CI524,2,2)),"N/A",TTEST(Calculations!BP524:BY524,Calculations!BZ524:CI524,2,2)))</f>
        <v>N/A</v>
      </c>
      <c r="J523" s="92" t="e">
        <f t="shared" si="41"/>
        <v>#DIV/0!</v>
      </c>
      <c r="K523" s="97" t="e">
        <f>IF(AND('Test Sample Data'!N523&gt;=35,'Control Sample Data'!N523&gt;=35),"Type 3",IF(AND('Test Sample Data'!N523&gt;=30,'Control Sample Data'!N523&gt;=30,OR(I523&gt;=0.05,I523="N/A")),"Type 2",IF(OR(AND('Test Sample Data'!N523&gt;=30,'Control Sample Data'!N523&lt;=30),AND('Test Sample Data'!N523&lt;=30,'Control Sample Data'!N523&gt;=30)),"Type 1","OKAY")))</f>
        <v>#DIV/0!</v>
      </c>
    </row>
    <row r="524" spans="1:11" ht="12.75">
      <c r="A524" s="100"/>
      <c r="B524" s="99" t="str">
        <f>'Gene Table'!E524</f>
        <v>DCN</v>
      </c>
      <c r="C524" s="91" t="s">
        <v>173</v>
      </c>
      <c r="D524" s="92" t="e">
        <f>Calculations!BN525</f>
        <v>#DIV/0!</v>
      </c>
      <c r="E524" s="92" t="e">
        <f>Calculations!BO525</f>
        <v>#DIV/0!</v>
      </c>
      <c r="F524" s="93" t="e">
        <f t="shared" si="42"/>
        <v>#DIV/0!</v>
      </c>
      <c r="G524" s="93" t="e">
        <f t="shared" si="43"/>
        <v>#DIV/0!</v>
      </c>
      <c r="H524" s="92" t="e">
        <f t="shared" si="40"/>
        <v>#DIV/0!</v>
      </c>
      <c r="I524" s="96" t="str">
        <f>IF(OR(COUNT(Calculations!BP525:BY525)&lt;3,COUNT(Calculations!BZ525:CI525)&lt;3),"N/A",IF(ISERROR(TTEST(Calculations!BP525:BY525,Calculations!BZ525:CI525,2,2)),"N/A",TTEST(Calculations!BP525:BY525,Calculations!BZ525:CI525,2,2)))</f>
        <v>N/A</v>
      </c>
      <c r="J524" s="92" t="e">
        <f t="shared" si="41"/>
        <v>#DIV/0!</v>
      </c>
      <c r="K524" s="97" t="e">
        <f>IF(AND('Test Sample Data'!N524&gt;=35,'Control Sample Data'!N524&gt;=35),"Type 3",IF(AND('Test Sample Data'!N524&gt;=30,'Control Sample Data'!N524&gt;=30,OR(I524&gt;=0.05,I524="N/A")),"Type 2",IF(OR(AND('Test Sample Data'!N524&gt;=30,'Control Sample Data'!N524&lt;=30),AND('Test Sample Data'!N524&lt;=30,'Control Sample Data'!N524&gt;=30)),"Type 1","OKAY")))</f>
        <v>#DIV/0!</v>
      </c>
    </row>
    <row r="525" spans="1:11" ht="12.75">
      <c r="A525" s="100"/>
      <c r="B525" s="99" t="str">
        <f>'Gene Table'!E525</f>
        <v>CYP24A1</v>
      </c>
      <c r="C525" s="91" t="s">
        <v>177</v>
      </c>
      <c r="D525" s="92" t="e">
        <f>Calculations!BN526</f>
        <v>#DIV/0!</v>
      </c>
      <c r="E525" s="92" t="e">
        <f>Calculations!BO526</f>
        <v>#DIV/0!</v>
      </c>
      <c r="F525" s="93" t="e">
        <f t="shared" si="42"/>
        <v>#DIV/0!</v>
      </c>
      <c r="G525" s="93" t="e">
        <f t="shared" si="43"/>
        <v>#DIV/0!</v>
      </c>
      <c r="H525" s="92" t="e">
        <f t="shared" si="40"/>
        <v>#DIV/0!</v>
      </c>
      <c r="I525" s="96" t="str">
        <f>IF(OR(COUNT(Calculations!BP526:BY526)&lt;3,COUNT(Calculations!BZ526:CI526)&lt;3),"N/A",IF(ISERROR(TTEST(Calculations!BP526:BY526,Calculations!BZ526:CI526,2,2)),"N/A",TTEST(Calculations!BP526:BY526,Calculations!BZ526:CI526,2,2)))</f>
        <v>N/A</v>
      </c>
      <c r="J525" s="92" t="e">
        <f t="shared" si="41"/>
        <v>#DIV/0!</v>
      </c>
      <c r="K525" s="97" t="e">
        <f>IF(AND('Test Sample Data'!N525&gt;=35,'Control Sample Data'!N525&gt;=35),"Type 3",IF(AND('Test Sample Data'!N525&gt;=30,'Control Sample Data'!N525&gt;=30,OR(I525&gt;=0.05,I525="N/A")),"Type 2",IF(OR(AND('Test Sample Data'!N525&gt;=30,'Control Sample Data'!N525&lt;=30),AND('Test Sample Data'!N525&lt;=30,'Control Sample Data'!N525&gt;=30)),"Type 1","OKAY")))</f>
        <v>#DIV/0!</v>
      </c>
    </row>
    <row r="526" spans="1:11" ht="12.75">
      <c r="A526" s="100"/>
      <c r="B526" s="99" t="str">
        <f>'Gene Table'!E526</f>
        <v>CYP2E1</v>
      </c>
      <c r="C526" s="91" t="s">
        <v>181</v>
      </c>
      <c r="D526" s="92" t="e">
        <f>Calculations!BN527</f>
        <v>#DIV/0!</v>
      </c>
      <c r="E526" s="92" t="e">
        <f>Calculations!BO527</f>
        <v>#DIV/0!</v>
      </c>
      <c r="F526" s="93" t="e">
        <f t="shared" si="42"/>
        <v>#DIV/0!</v>
      </c>
      <c r="G526" s="93" t="e">
        <f t="shared" si="43"/>
        <v>#DIV/0!</v>
      </c>
      <c r="H526" s="92" t="e">
        <f t="shared" si="40"/>
        <v>#DIV/0!</v>
      </c>
      <c r="I526" s="96" t="str">
        <f>IF(OR(COUNT(Calculations!BP527:BY527)&lt;3,COUNT(Calculations!BZ527:CI527)&lt;3),"N/A",IF(ISERROR(TTEST(Calculations!BP527:BY527,Calculations!BZ527:CI527,2,2)),"N/A",TTEST(Calculations!BP527:BY527,Calculations!BZ527:CI527,2,2)))</f>
        <v>N/A</v>
      </c>
      <c r="J526" s="92" t="e">
        <f t="shared" si="41"/>
        <v>#DIV/0!</v>
      </c>
      <c r="K526" s="97" t="e">
        <f>IF(AND('Test Sample Data'!N526&gt;=35,'Control Sample Data'!N526&gt;=35),"Type 3",IF(AND('Test Sample Data'!N526&gt;=30,'Control Sample Data'!N526&gt;=30,OR(I526&gt;=0.05,I526="N/A")),"Type 2",IF(OR(AND('Test Sample Data'!N526&gt;=30,'Control Sample Data'!N526&lt;=30),AND('Test Sample Data'!N526&lt;=30,'Control Sample Data'!N526&gt;=30)),"Type 1","OKAY")))</f>
        <v>#DIV/0!</v>
      </c>
    </row>
    <row r="527" spans="1:11" ht="12.75">
      <c r="A527" s="100"/>
      <c r="B527" s="99" t="str">
        <f>'Gene Table'!E527</f>
        <v>ADRB3</v>
      </c>
      <c r="C527" s="91" t="s">
        <v>185</v>
      </c>
      <c r="D527" s="92" t="e">
        <f>Calculations!BN528</f>
        <v>#DIV/0!</v>
      </c>
      <c r="E527" s="92" t="e">
        <f>Calculations!BO528</f>
        <v>#DIV/0!</v>
      </c>
      <c r="F527" s="93" t="e">
        <f t="shared" si="42"/>
        <v>#DIV/0!</v>
      </c>
      <c r="G527" s="93" t="e">
        <f t="shared" si="43"/>
        <v>#DIV/0!</v>
      </c>
      <c r="H527" s="92" t="e">
        <f t="shared" si="40"/>
        <v>#DIV/0!</v>
      </c>
      <c r="I527" s="96" t="str">
        <f>IF(OR(COUNT(Calculations!BP528:BY528)&lt;3,COUNT(Calculations!BZ528:CI528)&lt;3),"N/A",IF(ISERROR(TTEST(Calculations!BP528:BY528,Calculations!BZ528:CI528,2,2)),"N/A",TTEST(Calculations!BP528:BY528,Calculations!BZ528:CI528,2,2)))</f>
        <v>N/A</v>
      </c>
      <c r="J527" s="92" t="e">
        <f t="shared" si="41"/>
        <v>#DIV/0!</v>
      </c>
      <c r="K527" s="97" t="e">
        <f>IF(AND('Test Sample Data'!N527&gt;=35,'Control Sample Data'!N527&gt;=35),"Type 3",IF(AND('Test Sample Data'!N527&gt;=30,'Control Sample Data'!N527&gt;=30,OR(I527&gt;=0.05,I527="N/A")),"Type 2",IF(OR(AND('Test Sample Data'!N527&gt;=30,'Control Sample Data'!N527&lt;=30),AND('Test Sample Data'!N527&lt;=30,'Control Sample Data'!N527&gt;=30)),"Type 1","OKAY")))</f>
        <v>#DIV/0!</v>
      </c>
    </row>
    <row r="528" spans="1:11" ht="12.75">
      <c r="A528" s="100"/>
      <c r="B528" s="99" t="str">
        <f>'Gene Table'!E528</f>
        <v>CYP2C8</v>
      </c>
      <c r="C528" s="91" t="s">
        <v>189</v>
      </c>
      <c r="D528" s="92" t="e">
        <f>Calculations!BN529</f>
        <v>#DIV/0!</v>
      </c>
      <c r="E528" s="92" t="e">
        <f>Calculations!BO529</f>
        <v>#DIV/0!</v>
      </c>
      <c r="F528" s="93" t="e">
        <f t="shared" si="42"/>
        <v>#DIV/0!</v>
      </c>
      <c r="G528" s="93" t="e">
        <f t="shared" si="43"/>
        <v>#DIV/0!</v>
      </c>
      <c r="H528" s="92" t="e">
        <f t="shared" si="40"/>
        <v>#DIV/0!</v>
      </c>
      <c r="I528" s="96" t="str">
        <f>IF(OR(COUNT(Calculations!BP529:BY529)&lt;3,COUNT(Calculations!BZ529:CI529)&lt;3),"N/A",IF(ISERROR(TTEST(Calculations!BP529:BY529,Calculations!BZ529:CI529,2,2)),"N/A",TTEST(Calculations!BP529:BY529,Calculations!BZ529:CI529,2,2)))</f>
        <v>N/A</v>
      </c>
      <c r="J528" s="92" t="e">
        <f t="shared" si="41"/>
        <v>#DIV/0!</v>
      </c>
      <c r="K528" s="97" t="e">
        <f>IF(AND('Test Sample Data'!N528&gt;=35,'Control Sample Data'!N528&gt;=35),"Type 3",IF(AND('Test Sample Data'!N528&gt;=30,'Control Sample Data'!N528&gt;=30,OR(I528&gt;=0.05,I528="N/A")),"Type 2",IF(OR(AND('Test Sample Data'!N528&gt;=30,'Control Sample Data'!N528&lt;=30),AND('Test Sample Data'!N528&lt;=30,'Control Sample Data'!N528&gt;=30)),"Type 1","OKAY")))</f>
        <v>#DIV/0!</v>
      </c>
    </row>
    <row r="529" spans="1:11" ht="12.75">
      <c r="A529" s="100"/>
      <c r="B529" s="99" t="str">
        <f>'Gene Table'!E529</f>
        <v>BTLA</v>
      </c>
      <c r="C529" s="91" t="s">
        <v>193</v>
      </c>
      <c r="D529" s="92" t="e">
        <f>Calculations!BN530</f>
        <v>#DIV/0!</v>
      </c>
      <c r="E529" s="92" t="e">
        <f>Calculations!BO530</f>
        <v>#DIV/0!</v>
      </c>
      <c r="F529" s="93" t="e">
        <f t="shared" si="42"/>
        <v>#DIV/0!</v>
      </c>
      <c r="G529" s="93" t="e">
        <f t="shared" si="43"/>
        <v>#DIV/0!</v>
      </c>
      <c r="H529" s="92" t="e">
        <f t="shared" si="40"/>
        <v>#DIV/0!</v>
      </c>
      <c r="I529" s="96" t="str">
        <f>IF(OR(COUNT(Calculations!BP530:BY530)&lt;3,COUNT(Calculations!BZ530:CI530)&lt;3),"N/A",IF(ISERROR(TTEST(Calculations!BP530:BY530,Calculations!BZ530:CI530,2,2)),"N/A",TTEST(Calculations!BP530:BY530,Calculations!BZ530:CI530,2,2)))</f>
        <v>N/A</v>
      </c>
      <c r="J529" s="92" t="e">
        <f t="shared" si="41"/>
        <v>#DIV/0!</v>
      </c>
      <c r="K529" s="97" t="e">
        <f>IF(AND('Test Sample Data'!N529&gt;=35,'Control Sample Data'!N529&gt;=35),"Type 3",IF(AND('Test Sample Data'!N529&gt;=30,'Control Sample Data'!N529&gt;=30,OR(I529&gt;=0.05,I529="N/A")),"Type 2",IF(OR(AND('Test Sample Data'!N529&gt;=30,'Control Sample Data'!N529&lt;=30),AND('Test Sample Data'!N529&lt;=30,'Control Sample Data'!N529&gt;=30)),"Type 1","OKAY")))</f>
        <v>#DIV/0!</v>
      </c>
    </row>
    <row r="530" spans="1:11" ht="12.75">
      <c r="A530" s="100"/>
      <c r="B530" s="99" t="str">
        <f>'Gene Table'!E530</f>
        <v>IL23R</v>
      </c>
      <c r="C530" s="91" t="s">
        <v>197</v>
      </c>
      <c r="D530" s="92" t="e">
        <f>Calculations!BN531</f>
        <v>#DIV/0!</v>
      </c>
      <c r="E530" s="92" t="e">
        <f>Calculations!BO531</f>
        <v>#DIV/0!</v>
      </c>
      <c r="F530" s="93" t="e">
        <f t="shared" si="42"/>
        <v>#DIV/0!</v>
      </c>
      <c r="G530" s="93" t="e">
        <f t="shared" si="43"/>
        <v>#DIV/0!</v>
      </c>
      <c r="H530" s="92" t="e">
        <f t="shared" si="40"/>
        <v>#DIV/0!</v>
      </c>
      <c r="I530" s="96" t="str">
        <f>IF(OR(COUNT(Calculations!BP531:BY531)&lt;3,COUNT(Calculations!BZ531:CI531)&lt;3),"N/A",IF(ISERROR(TTEST(Calculations!BP531:BY531,Calculations!BZ531:CI531,2,2)),"N/A",TTEST(Calculations!BP531:BY531,Calculations!BZ531:CI531,2,2)))</f>
        <v>N/A</v>
      </c>
      <c r="J530" s="92" t="e">
        <f t="shared" si="41"/>
        <v>#DIV/0!</v>
      </c>
      <c r="K530" s="97" t="e">
        <f>IF(AND('Test Sample Data'!N530&gt;=35,'Control Sample Data'!N530&gt;=35),"Type 3",IF(AND('Test Sample Data'!N530&gt;=30,'Control Sample Data'!N530&gt;=30,OR(I530&gt;=0.05,I530="N/A")),"Type 2",IF(OR(AND('Test Sample Data'!N530&gt;=30,'Control Sample Data'!N530&lt;=30),AND('Test Sample Data'!N530&lt;=30,'Control Sample Data'!N530&gt;=30)),"Type 1","OKAY")))</f>
        <v>#DIV/0!</v>
      </c>
    </row>
    <row r="531" spans="1:11" ht="12.75">
      <c r="A531" s="100"/>
      <c r="B531" s="99" t="str">
        <f>'Gene Table'!E531</f>
        <v>CSTF1</v>
      </c>
      <c r="C531" s="91" t="s">
        <v>201</v>
      </c>
      <c r="D531" s="92" t="e">
        <f>Calculations!BN532</f>
        <v>#DIV/0!</v>
      </c>
      <c r="E531" s="92" t="e">
        <f>Calculations!BO532</f>
        <v>#DIV/0!</v>
      </c>
      <c r="F531" s="93" t="e">
        <f t="shared" si="42"/>
        <v>#DIV/0!</v>
      </c>
      <c r="G531" s="93" t="e">
        <f t="shared" si="43"/>
        <v>#DIV/0!</v>
      </c>
      <c r="H531" s="92" t="e">
        <f t="shared" si="40"/>
        <v>#DIV/0!</v>
      </c>
      <c r="I531" s="96" t="str">
        <f>IF(OR(COUNT(Calculations!BP532:BY532)&lt;3,COUNT(Calculations!BZ532:CI532)&lt;3),"N/A",IF(ISERROR(TTEST(Calculations!BP532:BY532,Calculations!BZ532:CI532,2,2)),"N/A",TTEST(Calculations!BP532:BY532,Calculations!BZ532:CI532,2,2)))</f>
        <v>N/A</v>
      </c>
      <c r="J531" s="92" t="e">
        <f t="shared" si="41"/>
        <v>#DIV/0!</v>
      </c>
      <c r="K531" s="97" t="e">
        <f>IF(AND('Test Sample Data'!N531&gt;=35,'Control Sample Data'!N531&gt;=35),"Type 3",IF(AND('Test Sample Data'!N531&gt;=30,'Control Sample Data'!N531&gt;=30,OR(I531&gt;=0.05,I531="N/A")),"Type 2",IF(OR(AND('Test Sample Data'!N531&gt;=30,'Control Sample Data'!N531&lt;=30),AND('Test Sample Data'!N531&lt;=30,'Control Sample Data'!N531&gt;=30)),"Type 1","OKAY")))</f>
        <v>#DIV/0!</v>
      </c>
    </row>
    <row r="532" spans="1:11" ht="12.75">
      <c r="A532" s="100"/>
      <c r="B532" s="99" t="str">
        <f>'Gene Table'!E532</f>
        <v>CSNK1E</v>
      </c>
      <c r="C532" s="91" t="s">
        <v>205</v>
      </c>
      <c r="D532" s="92" t="e">
        <f>Calculations!BN533</f>
        <v>#DIV/0!</v>
      </c>
      <c r="E532" s="92" t="e">
        <f>Calculations!BO533</f>
        <v>#DIV/0!</v>
      </c>
      <c r="F532" s="93" t="e">
        <f t="shared" si="42"/>
        <v>#DIV/0!</v>
      </c>
      <c r="G532" s="93" t="e">
        <f t="shared" si="43"/>
        <v>#DIV/0!</v>
      </c>
      <c r="H532" s="92" t="e">
        <f t="shared" si="40"/>
        <v>#DIV/0!</v>
      </c>
      <c r="I532" s="96" t="str">
        <f>IF(OR(COUNT(Calculations!BP533:BY533)&lt;3,COUNT(Calculations!BZ533:CI533)&lt;3),"N/A",IF(ISERROR(TTEST(Calculations!BP533:BY533,Calculations!BZ533:CI533,2,2)),"N/A",TTEST(Calculations!BP533:BY533,Calculations!BZ533:CI533,2,2)))</f>
        <v>N/A</v>
      </c>
      <c r="J532" s="92" t="e">
        <f t="shared" si="41"/>
        <v>#DIV/0!</v>
      </c>
      <c r="K532" s="97" t="e">
        <f>IF(AND('Test Sample Data'!N532&gt;=35,'Control Sample Data'!N532&gt;=35),"Type 3",IF(AND('Test Sample Data'!N532&gt;=30,'Control Sample Data'!N532&gt;=30,OR(I532&gt;=0.05,I532="N/A")),"Type 2",IF(OR(AND('Test Sample Data'!N532&gt;=30,'Control Sample Data'!N532&lt;=30),AND('Test Sample Data'!N532&lt;=30,'Control Sample Data'!N532&gt;=30)),"Type 1","OKAY")))</f>
        <v>#DIV/0!</v>
      </c>
    </row>
    <row r="533" spans="1:11" ht="12.75">
      <c r="A533" s="100"/>
      <c r="B533" s="99" t="str">
        <f>'Gene Table'!E533</f>
        <v>CSNK1D</v>
      </c>
      <c r="C533" s="91" t="s">
        <v>209</v>
      </c>
      <c r="D533" s="92" t="e">
        <f>Calculations!BN534</f>
        <v>#DIV/0!</v>
      </c>
      <c r="E533" s="92" t="e">
        <f>Calculations!BO534</f>
        <v>#DIV/0!</v>
      </c>
      <c r="F533" s="93" t="e">
        <f t="shared" si="42"/>
        <v>#DIV/0!</v>
      </c>
      <c r="G533" s="93" t="e">
        <f t="shared" si="43"/>
        <v>#DIV/0!</v>
      </c>
      <c r="H533" s="92" t="e">
        <f t="shared" si="40"/>
        <v>#DIV/0!</v>
      </c>
      <c r="I533" s="96" t="str">
        <f>IF(OR(COUNT(Calculations!BP534:BY534)&lt;3,COUNT(Calculations!BZ534:CI534)&lt;3),"N/A",IF(ISERROR(TTEST(Calculations!BP534:BY534,Calculations!BZ534:CI534,2,2)),"N/A",TTEST(Calculations!BP534:BY534,Calculations!BZ534:CI534,2,2)))</f>
        <v>N/A</v>
      </c>
      <c r="J533" s="92" t="e">
        <f t="shared" si="41"/>
        <v>#DIV/0!</v>
      </c>
      <c r="K533" s="97" t="e">
        <f>IF(AND('Test Sample Data'!N533&gt;=35,'Control Sample Data'!N533&gt;=35),"Type 3",IF(AND('Test Sample Data'!N533&gt;=30,'Control Sample Data'!N533&gt;=30,OR(I533&gt;=0.05,I533="N/A")),"Type 2",IF(OR(AND('Test Sample Data'!N533&gt;=30,'Control Sample Data'!N533&lt;=30),AND('Test Sample Data'!N533&lt;=30,'Control Sample Data'!N533&gt;=30)),"Type 1","OKAY")))</f>
        <v>#DIV/0!</v>
      </c>
    </row>
    <row r="534" spans="1:11" ht="12.75">
      <c r="A534" s="100"/>
      <c r="B534" s="99" t="str">
        <f>'Gene Table'!E534</f>
        <v>CWF19L2</v>
      </c>
      <c r="C534" s="91" t="s">
        <v>213</v>
      </c>
      <c r="D534" s="92" t="e">
        <f>Calculations!BN535</f>
        <v>#DIV/0!</v>
      </c>
      <c r="E534" s="92" t="e">
        <f>Calculations!BO535</f>
        <v>#DIV/0!</v>
      </c>
      <c r="F534" s="93" t="e">
        <f t="shared" si="42"/>
        <v>#DIV/0!</v>
      </c>
      <c r="G534" s="93" t="e">
        <f t="shared" si="43"/>
        <v>#DIV/0!</v>
      </c>
      <c r="H534" s="92" t="e">
        <f t="shared" si="40"/>
        <v>#DIV/0!</v>
      </c>
      <c r="I534" s="96" t="str">
        <f>IF(OR(COUNT(Calculations!BP535:BY535)&lt;3,COUNT(Calculations!BZ535:CI535)&lt;3),"N/A",IF(ISERROR(TTEST(Calculations!BP535:BY535,Calculations!BZ535:CI535,2,2)),"N/A",TTEST(Calculations!BP535:BY535,Calculations!BZ535:CI535,2,2)))</f>
        <v>N/A</v>
      </c>
      <c r="J534" s="92" t="e">
        <f t="shared" si="41"/>
        <v>#DIV/0!</v>
      </c>
      <c r="K534" s="97" t="e">
        <f>IF(AND('Test Sample Data'!N534&gt;=35,'Control Sample Data'!N534&gt;=35),"Type 3",IF(AND('Test Sample Data'!N534&gt;=30,'Control Sample Data'!N534&gt;=30,OR(I534&gt;=0.05,I534="N/A")),"Type 2",IF(OR(AND('Test Sample Data'!N534&gt;=30,'Control Sample Data'!N534&lt;=30),AND('Test Sample Data'!N534&lt;=30,'Control Sample Data'!N534&gt;=30)),"Type 1","OKAY")))</f>
        <v>#DIV/0!</v>
      </c>
    </row>
    <row r="535" spans="1:11" ht="12.75">
      <c r="A535" s="100"/>
      <c r="B535" s="99" t="str">
        <f>'Gene Table'!E535</f>
        <v>CRY2</v>
      </c>
      <c r="C535" s="91" t="s">
        <v>217</v>
      </c>
      <c r="D535" s="92" t="e">
        <f>Calculations!BN536</f>
        <v>#DIV/0!</v>
      </c>
      <c r="E535" s="92" t="e">
        <f>Calculations!BO536</f>
        <v>#DIV/0!</v>
      </c>
      <c r="F535" s="93" t="e">
        <f t="shared" si="42"/>
        <v>#DIV/0!</v>
      </c>
      <c r="G535" s="93" t="e">
        <f t="shared" si="43"/>
        <v>#DIV/0!</v>
      </c>
      <c r="H535" s="92" t="e">
        <f t="shared" si="40"/>
        <v>#DIV/0!</v>
      </c>
      <c r="I535" s="96" t="str">
        <f>IF(OR(COUNT(Calculations!BP536:BY536)&lt;3,COUNT(Calculations!BZ536:CI536)&lt;3),"N/A",IF(ISERROR(TTEST(Calculations!BP536:BY536,Calculations!BZ536:CI536,2,2)),"N/A",TTEST(Calculations!BP536:BY536,Calculations!BZ536:CI536,2,2)))</f>
        <v>N/A</v>
      </c>
      <c r="J535" s="92" t="e">
        <f t="shared" si="41"/>
        <v>#DIV/0!</v>
      </c>
      <c r="K535" s="97" t="e">
        <f>IF(AND('Test Sample Data'!N535&gt;=35,'Control Sample Data'!N535&gt;=35),"Type 3",IF(AND('Test Sample Data'!N535&gt;=30,'Control Sample Data'!N535&gt;=30,OR(I535&gt;=0.05,I535="N/A")),"Type 2",IF(OR(AND('Test Sample Data'!N535&gt;=30,'Control Sample Data'!N535&lt;=30),AND('Test Sample Data'!N535&lt;=30,'Control Sample Data'!N535&gt;=30)),"Type 1","OKAY")))</f>
        <v>#DIV/0!</v>
      </c>
    </row>
    <row r="536" spans="1:11" ht="12.75">
      <c r="A536" s="100"/>
      <c r="B536" s="99" t="str">
        <f>'Gene Table'!E536</f>
        <v>JMY</v>
      </c>
      <c r="C536" s="91" t="s">
        <v>221</v>
      </c>
      <c r="D536" s="92" t="e">
        <f>Calculations!BN537</f>
        <v>#DIV/0!</v>
      </c>
      <c r="E536" s="92" t="e">
        <f>Calculations!BO537</f>
        <v>#DIV/0!</v>
      </c>
      <c r="F536" s="93" t="e">
        <f t="shared" si="42"/>
        <v>#DIV/0!</v>
      </c>
      <c r="G536" s="93" t="e">
        <f t="shared" si="43"/>
        <v>#DIV/0!</v>
      </c>
      <c r="H536" s="92" t="e">
        <f t="shared" si="40"/>
        <v>#DIV/0!</v>
      </c>
      <c r="I536" s="96" t="str">
        <f>IF(OR(COUNT(Calculations!BP537:BY537)&lt;3,COUNT(Calculations!BZ537:CI537)&lt;3),"N/A",IF(ISERROR(TTEST(Calculations!BP537:BY537,Calculations!BZ537:CI537,2,2)),"N/A",TTEST(Calculations!BP537:BY537,Calculations!BZ537:CI537,2,2)))</f>
        <v>N/A</v>
      </c>
      <c r="J536" s="92" t="e">
        <f t="shared" si="41"/>
        <v>#DIV/0!</v>
      </c>
      <c r="K536" s="97" t="e">
        <f>IF(AND('Test Sample Data'!N536&gt;=35,'Control Sample Data'!N536&gt;=35),"Type 3",IF(AND('Test Sample Data'!N536&gt;=30,'Control Sample Data'!N536&gt;=30,OR(I536&gt;=0.05,I536="N/A")),"Type 2",IF(OR(AND('Test Sample Data'!N536&gt;=30,'Control Sample Data'!N536&lt;=30),AND('Test Sample Data'!N536&lt;=30,'Control Sample Data'!N536&gt;=30)),"Type 1","OKAY")))</f>
        <v>#DIV/0!</v>
      </c>
    </row>
    <row r="537" spans="1:11" ht="12.75">
      <c r="A537" s="100"/>
      <c r="B537" s="99" t="str">
        <f>'Gene Table'!E537</f>
        <v>GIPC3</v>
      </c>
      <c r="C537" s="91" t="s">
        <v>225</v>
      </c>
      <c r="D537" s="92" t="e">
        <f>Calculations!BN538</f>
        <v>#DIV/0!</v>
      </c>
      <c r="E537" s="92" t="e">
        <f>Calculations!BO538</f>
        <v>#DIV/0!</v>
      </c>
      <c r="F537" s="93" t="e">
        <f t="shared" si="42"/>
        <v>#DIV/0!</v>
      </c>
      <c r="G537" s="93" t="e">
        <f t="shared" si="43"/>
        <v>#DIV/0!</v>
      </c>
      <c r="H537" s="92" t="e">
        <f t="shared" si="40"/>
        <v>#DIV/0!</v>
      </c>
      <c r="I537" s="96" t="str">
        <f>IF(OR(COUNT(Calculations!BP538:BY538)&lt;3,COUNT(Calculations!BZ538:CI538)&lt;3),"N/A",IF(ISERROR(TTEST(Calculations!BP538:BY538,Calculations!BZ538:CI538,2,2)),"N/A",TTEST(Calculations!BP538:BY538,Calculations!BZ538:CI538,2,2)))</f>
        <v>N/A</v>
      </c>
      <c r="J537" s="92" t="e">
        <f t="shared" si="41"/>
        <v>#DIV/0!</v>
      </c>
      <c r="K537" s="97" t="e">
        <f>IF(AND('Test Sample Data'!N537&gt;=35,'Control Sample Data'!N537&gt;=35),"Type 3",IF(AND('Test Sample Data'!N537&gt;=30,'Control Sample Data'!N537&gt;=30,OR(I537&gt;=0.05,I537="N/A")),"Type 2",IF(OR(AND('Test Sample Data'!N537&gt;=30,'Control Sample Data'!N537&lt;=30),AND('Test Sample Data'!N537&lt;=30,'Control Sample Data'!N537&gt;=30)),"Type 1","OKAY")))</f>
        <v>#DIV/0!</v>
      </c>
    </row>
    <row r="538" spans="1:11" ht="12.75">
      <c r="A538" s="100"/>
      <c r="B538" s="99" t="str">
        <f>'Gene Table'!E538</f>
        <v>ADH1A</v>
      </c>
      <c r="C538" s="91" t="s">
        <v>229</v>
      </c>
      <c r="D538" s="92" t="e">
        <f>Calculations!BN539</f>
        <v>#DIV/0!</v>
      </c>
      <c r="E538" s="92" t="e">
        <f>Calculations!BO539</f>
        <v>#DIV/0!</v>
      </c>
      <c r="F538" s="93" t="e">
        <f t="shared" si="42"/>
        <v>#DIV/0!</v>
      </c>
      <c r="G538" s="93" t="e">
        <f t="shared" si="43"/>
        <v>#DIV/0!</v>
      </c>
      <c r="H538" s="92" t="e">
        <f t="shared" si="40"/>
        <v>#DIV/0!</v>
      </c>
      <c r="I538" s="96" t="str">
        <f>IF(OR(COUNT(Calculations!BP539:BY539)&lt;3,COUNT(Calculations!BZ539:CI539)&lt;3),"N/A",IF(ISERROR(TTEST(Calculations!BP539:BY539,Calculations!BZ539:CI539,2,2)),"N/A",TTEST(Calculations!BP539:BY539,Calculations!BZ539:CI539,2,2)))</f>
        <v>N/A</v>
      </c>
      <c r="J538" s="92" t="e">
        <f t="shared" si="41"/>
        <v>#DIV/0!</v>
      </c>
      <c r="K538" s="97" t="e">
        <f>IF(AND('Test Sample Data'!N538&gt;=35,'Control Sample Data'!N538&gt;=35),"Type 3",IF(AND('Test Sample Data'!N538&gt;=30,'Control Sample Data'!N538&gt;=30,OR(I538&gt;=0.05,I538="N/A")),"Type 2",IF(OR(AND('Test Sample Data'!N538&gt;=30,'Control Sample Data'!N538&lt;=30),AND('Test Sample Data'!N538&lt;=30,'Control Sample Data'!N538&gt;=30)),"Type 1","OKAY")))</f>
        <v>#DIV/0!</v>
      </c>
    </row>
    <row r="539" spans="1:11" ht="12.75">
      <c r="A539" s="100"/>
      <c r="B539" s="99" t="str">
        <f>'Gene Table'!E539</f>
        <v>CCR7</v>
      </c>
      <c r="C539" s="91" t="s">
        <v>233</v>
      </c>
      <c r="D539" s="92" t="e">
        <f>Calculations!BN540</f>
        <v>#DIV/0!</v>
      </c>
      <c r="E539" s="92" t="e">
        <f>Calculations!BO540</f>
        <v>#DIV/0!</v>
      </c>
      <c r="F539" s="93" t="e">
        <f t="shared" si="42"/>
        <v>#DIV/0!</v>
      </c>
      <c r="G539" s="93" t="e">
        <f t="shared" si="43"/>
        <v>#DIV/0!</v>
      </c>
      <c r="H539" s="92" t="e">
        <f t="shared" si="40"/>
        <v>#DIV/0!</v>
      </c>
      <c r="I539" s="96" t="str">
        <f>IF(OR(COUNT(Calculations!BP540:BY540)&lt;3,COUNT(Calculations!BZ540:CI540)&lt;3),"N/A",IF(ISERROR(TTEST(Calculations!BP540:BY540,Calculations!BZ540:CI540,2,2)),"N/A",TTEST(Calculations!BP540:BY540,Calculations!BZ540:CI540,2,2)))</f>
        <v>N/A</v>
      </c>
      <c r="J539" s="92" t="e">
        <f t="shared" si="41"/>
        <v>#DIV/0!</v>
      </c>
      <c r="K539" s="97" t="e">
        <f>IF(AND('Test Sample Data'!N539&gt;=35,'Control Sample Data'!N539&gt;=35),"Type 3",IF(AND('Test Sample Data'!N539&gt;=30,'Control Sample Data'!N539&gt;=30,OR(I539&gt;=0.05,I539="N/A")),"Type 2",IF(OR(AND('Test Sample Data'!N539&gt;=30,'Control Sample Data'!N539&lt;=30),AND('Test Sample Data'!N539&lt;=30,'Control Sample Data'!N539&gt;=30)),"Type 1","OKAY")))</f>
        <v>#DIV/0!</v>
      </c>
    </row>
    <row r="540" spans="1:11" ht="12.75">
      <c r="A540" s="100"/>
      <c r="B540" s="99" t="str">
        <f>'Gene Table'!E540</f>
        <v>MMP21</v>
      </c>
      <c r="C540" s="91" t="s">
        <v>237</v>
      </c>
      <c r="D540" s="92" t="e">
        <f>Calculations!BN541</f>
        <v>#DIV/0!</v>
      </c>
      <c r="E540" s="92" t="e">
        <f>Calculations!BO541</f>
        <v>#DIV/0!</v>
      </c>
      <c r="F540" s="93" t="e">
        <f t="shared" si="42"/>
        <v>#DIV/0!</v>
      </c>
      <c r="G540" s="93" t="e">
        <f t="shared" si="43"/>
        <v>#DIV/0!</v>
      </c>
      <c r="H540" s="92" t="e">
        <f t="shared" si="40"/>
        <v>#DIV/0!</v>
      </c>
      <c r="I540" s="96" t="str">
        <f>IF(OR(COUNT(Calculations!BP541:BY541)&lt;3,COUNT(Calculations!BZ541:CI541)&lt;3),"N/A",IF(ISERROR(TTEST(Calculations!BP541:BY541,Calculations!BZ541:CI541,2,2)),"N/A",TTEST(Calculations!BP541:BY541,Calculations!BZ541:CI541,2,2)))</f>
        <v>N/A</v>
      </c>
      <c r="J540" s="92" t="e">
        <f t="shared" si="41"/>
        <v>#DIV/0!</v>
      </c>
      <c r="K540" s="97" t="e">
        <f>IF(AND('Test Sample Data'!N540&gt;=35,'Control Sample Data'!N540&gt;=35),"Type 3",IF(AND('Test Sample Data'!N540&gt;=30,'Control Sample Data'!N540&gt;=30,OR(I540&gt;=0.05,I540="N/A")),"Type 2",IF(OR(AND('Test Sample Data'!N540&gt;=30,'Control Sample Data'!N540&lt;=30),AND('Test Sample Data'!N540&lt;=30,'Control Sample Data'!N540&gt;=30)),"Type 1","OKAY")))</f>
        <v>#DIV/0!</v>
      </c>
    </row>
    <row r="541" spans="1:11" ht="12.75">
      <c r="A541" s="100"/>
      <c r="B541" s="99" t="str">
        <f>'Gene Table'!E541</f>
        <v>AKAP10</v>
      </c>
      <c r="C541" s="91" t="s">
        <v>241</v>
      </c>
      <c r="D541" s="92" t="e">
        <f>Calculations!BN542</f>
        <v>#DIV/0!</v>
      </c>
      <c r="E541" s="92" t="e">
        <f>Calculations!BO542</f>
        <v>#DIV/0!</v>
      </c>
      <c r="F541" s="93" t="e">
        <f t="shared" si="42"/>
        <v>#DIV/0!</v>
      </c>
      <c r="G541" s="93" t="e">
        <f t="shared" si="43"/>
        <v>#DIV/0!</v>
      </c>
      <c r="H541" s="92" t="e">
        <f t="shared" si="40"/>
        <v>#DIV/0!</v>
      </c>
      <c r="I541" s="96" t="str">
        <f>IF(OR(COUNT(Calculations!BP542:BY542)&lt;3,COUNT(Calculations!BZ542:CI542)&lt;3),"N/A",IF(ISERROR(TTEST(Calculations!BP542:BY542,Calculations!BZ542:CI542,2,2)),"N/A",TTEST(Calculations!BP542:BY542,Calculations!BZ542:CI542,2,2)))</f>
        <v>N/A</v>
      </c>
      <c r="J541" s="92" t="e">
        <f t="shared" si="41"/>
        <v>#DIV/0!</v>
      </c>
      <c r="K541" s="97" t="e">
        <f>IF(AND('Test Sample Data'!N541&gt;=35,'Control Sample Data'!N541&gt;=35),"Type 3",IF(AND('Test Sample Data'!N541&gt;=30,'Control Sample Data'!N541&gt;=30,OR(I541&gt;=0.05,I541="N/A")),"Type 2",IF(OR(AND('Test Sample Data'!N541&gt;=30,'Control Sample Data'!N541&lt;=30),AND('Test Sample Data'!N541&lt;=30,'Control Sample Data'!N541&gt;=30)),"Type 1","OKAY")))</f>
        <v>#DIV/0!</v>
      </c>
    </row>
    <row r="542" spans="1:11" ht="12.75">
      <c r="A542" s="100"/>
      <c r="B542" s="99" t="str">
        <f>'Gene Table'!E542</f>
        <v>IRAK3</v>
      </c>
      <c r="C542" s="91" t="s">
        <v>245</v>
      </c>
      <c r="D542" s="92" t="e">
        <f>Calculations!BN543</f>
        <v>#DIV/0!</v>
      </c>
      <c r="E542" s="92" t="e">
        <f>Calculations!BO543</f>
        <v>#DIV/0!</v>
      </c>
      <c r="F542" s="93" t="e">
        <f t="shared" si="42"/>
        <v>#DIV/0!</v>
      </c>
      <c r="G542" s="93" t="e">
        <f t="shared" si="43"/>
        <v>#DIV/0!</v>
      </c>
      <c r="H542" s="92" t="e">
        <f t="shared" si="40"/>
        <v>#DIV/0!</v>
      </c>
      <c r="I542" s="96" t="str">
        <f>IF(OR(COUNT(Calculations!BP543:BY543)&lt;3,COUNT(Calculations!BZ543:CI543)&lt;3),"N/A",IF(ISERROR(TTEST(Calculations!BP543:BY543,Calculations!BZ543:CI543,2,2)),"N/A",TTEST(Calculations!BP543:BY543,Calculations!BZ543:CI543,2,2)))</f>
        <v>N/A</v>
      </c>
      <c r="J542" s="92" t="e">
        <f t="shared" si="41"/>
        <v>#DIV/0!</v>
      </c>
      <c r="K542" s="97" t="e">
        <f>IF(AND('Test Sample Data'!N542&gt;=35,'Control Sample Data'!N542&gt;=35),"Type 3",IF(AND('Test Sample Data'!N542&gt;=30,'Control Sample Data'!N542&gt;=30,OR(I542&gt;=0.05,I542="N/A")),"Type 2",IF(OR(AND('Test Sample Data'!N542&gt;=30,'Control Sample Data'!N542&lt;=30),AND('Test Sample Data'!N542&lt;=30,'Control Sample Data'!N542&gt;=30)),"Type 1","OKAY")))</f>
        <v>#DIV/0!</v>
      </c>
    </row>
    <row r="543" spans="1:11" ht="12.75">
      <c r="A543" s="100"/>
      <c r="B543" s="99" t="str">
        <f>'Gene Table'!E543</f>
        <v>YWHAQ</v>
      </c>
      <c r="C543" s="91" t="s">
        <v>249</v>
      </c>
      <c r="D543" s="92" t="e">
        <f>Calculations!BN544</f>
        <v>#DIV/0!</v>
      </c>
      <c r="E543" s="92" t="e">
        <f>Calculations!BO544</f>
        <v>#DIV/0!</v>
      </c>
      <c r="F543" s="93" t="e">
        <f t="shared" si="42"/>
        <v>#DIV/0!</v>
      </c>
      <c r="G543" s="93" t="e">
        <f t="shared" si="43"/>
        <v>#DIV/0!</v>
      </c>
      <c r="H543" s="92" t="e">
        <f t="shared" si="40"/>
        <v>#DIV/0!</v>
      </c>
      <c r="I543" s="96" t="str">
        <f>IF(OR(COUNT(Calculations!BP544:BY544)&lt;3,COUNT(Calculations!BZ544:CI544)&lt;3),"N/A",IF(ISERROR(TTEST(Calculations!BP544:BY544,Calculations!BZ544:CI544,2,2)),"N/A",TTEST(Calculations!BP544:BY544,Calculations!BZ544:CI544,2,2)))</f>
        <v>N/A</v>
      </c>
      <c r="J543" s="92" t="e">
        <f t="shared" si="41"/>
        <v>#DIV/0!</v>
      </c>
      <c r="K543" s="97" t="e">
        <f>IF(AND('Test Sample Data'!N543&gt;=35,'Control Sample Data'!N543&gt;=35),"Type 3",IF(AND('Test Sample Data'!N543&gt;=30,'Control Sample Data'!N543&gt;=30,OR(I543&gt;=0.05,I543="N/A")),"Type 2",IF(OR(AND('Test Sample Data'!N543&gt;=30,'Control Sample Data'!N543&lt;=30),AND('Test Sample Data'!N543&lt;=30,'Control Sample Data'!N543&gt;=30)),"Type 1","OKAY")))</f>
        <v>#DIV/0!</v>
      </c>
    </row>
    <row r="544" spans="1:11" ht="12.75">
      <c r="A544" s="100"/>
      <c r="B544" s="99" t="str">
        <f>'Gene Table'!E544</f>
        <v>STIP1</v>
      </c>
      <c r="C544" s="91" t="s">
        <v>253</v>
      </c>
      <c r="D544" s="92" t="e">
        <f>Calculations!BN545</f>
        <v>#DIV/0!</v>
      </c>
      <c r="E544" s="92" t="e">
        <f>Calculations!BO545</f>
        <v>#DIV/0!</v>
      </c>
      <c r="F544" s="93" t="e">
        <f t="shared" si="42"/>
        <v>#DIV/0!</v>
      </c>
      <c r="G544" s="93" t="e">
        <f t="shared" si="43"/>
        <v>#DIV/0!</v>
      </c>
      <c r="H544" s="92" t="e">
        <f t="shared" si="40"/>
        <v>#DIV/0!</v>
      </c>
      <c r="I544" s="96" t="str">
        <f>IF(OR(COUNT(Calculations!BP545:BY545)&lt;3,COUNT(Calculations!BZ545:CI545)&lt;3),"N/A",IF(ISERROR(TTEST(Calculations!BP545:BY545,Calculations!BZ545:CI545,2,2)),"N/A",TTEST(Calculations!BP545:BY545,Calculations!BZ545:CI545,2,2)))</f>
        <v>N/A</v>
      </c>
      <c r="J544" s="92" t="e">
        <f t="shared" si="41"/>
        <v>#DIV/0!</v>
      </c>
      <c r="K544" s="97" t="e">
        <f>IF(AND('Test Sample Data'!N544&gt;=35,'Control Sample Data'!N544&gt;=35),"Type 3",IF(AND('Test Sample Data'!N544&gt;=30,'Control Sample Data'!N544&gt;=30,OR(I544&gt;=0.05,I544="N/A")),"Type 2",IF(OR(AND('Test Sample Data'!N544&gt;=30,'Control Sample Data'!N544&lt;=30),AND('Test Sample Data'!N544&lt;=30,'Control Sample Data'!N544&gt;=30)),"Type 1","OKAY")))</f>
        <v>#DIV/0!</v>
      </c>
    </row>
    <row r="545" spans="1:11" ht="12.75">
      <c r="A545" s="100"/>
      <c r="B545" s="99" t="str">
        <f>'Gene Table'!E545</f>
        <v>EHMT2</v>
      </c>
      <c r="C545" s="91" t="s">
        <v>257</v>
      </c>
      <c r="D545" s="92" t="e">
        <f>Calculations!BN546</f>
        <v>#DIV/0!</v>
      </c>
      <c r="E545" s="92" t="e">
        <f>Calculations!BO546</f>
        <v>#DIV/0!</v>
      </c>
      <c r="F545" s="93" t="e">
        <f t="shared" si="42"/>
        <v>#DIV/0!</v>
      </c>
      <c r="G545" s="93" t="e">
        <f t="shared" si="43"/>
        <v>#DIV/0!</v>
      </c>
      <c r="H545" s="92" t="e">
        <f t="shared" si="40"/>
        <v>#DIV/0!</v>
      </c>
      <c r="I545" s="96" t="str">
        <f>IF(OR(COUNT(Calculations!BP546:BY546)&lt;3,COUNT(Calculations!BZ546:CI546)&lt;3),"N/A",IF(ISERROR(TTEST(Calculations!BP546:BY546,Calculations!BZ546:CI546,2,2)),"N/A",TTEST(Calculations!BP546:BY546,Calculations!BZ546:CI546,2,2)))</f>
        <v>N/A</v>
      </c>
      <c r="J545" s="92" t="e">
        <f t="shared" si="41"/>
        <v>#DIV/0!</v>
      </c>
      <c r="K545" s="97" t="e">
        <f>IF(AND('Test Sample Data'!N545&gt;=35,'Control Sample Data'!N545&gt;=35),"Type 3",IF(AND('Test Sample Data'!N545&gt;=30,'Control Sample Data'!N545&gt;=30,OR(I545&gt;=0.05,I545="N/A")),"Type 2",IF(OR(AND('Test Sample Data'!N545&gt;=30,'Control Sample Data'!N545&lt;=30),AND('Test Sample Data'!N545&lt;=30,'Control Sample Data'!N545&gt;=30)),"Type 1","OKAY")))</f>
        <v>#DIV/0!</v>
      </c>
    </row>
    <row r="546" spans="1:11" ht="12.75">
      <c r="A546" s="100"/>
      <c r="B546" s="99" t="str">
        <f>'Gene Table'!E546</f>
        <v>MAGED2</v>
      </c>
      <c r="C546" s="91" t="s">
        <v>261</v>
      </c>
      <c r="D546" s="92" t="e">
        <f>Calculations!BN547</f>
        <v>#DIV/0!</v>
      </c>
      <c r="E546" s="92" t="e">
        <f>Calculations!BO547</f>
        <v>#DIV/0!</v>
      </c>
      <c r="F546" s="93" t="e">
        <f t="shared" si="42"/>
        <v>#DIV/0!</v>
      </c>
      <c r="G546" s="93" t="e">
        <f t="shared" si="43"/>
        <v>#DIV/0!</v>
      </c>
      <c r="H546" s="92" t="e">
        <f t="shared" si="40"/>
        <v>#DIV/0!</v>
      </c>
      <c r="I546" s="96" t="str">
        <f>IF(OR(COUNT(Calculations!BP547:BY547)&lt;3,COUNT(Calculations!BZ547:CI547)&lt;3),"N/A",IF(ISERROR(TTEST(Calculations!BP547:BY547,Calculations!BZ547:CI547,2,2)),"N/A",TTEST(Calculations!BP547:BY547,Calculations!BZ547:CI547,2,2)))</f>
        <v>N/A</v>
      </c>
      <c r="J546" s="92" t="e">
        <f t="shared" si="41"/>
        <v>#DIV/0!</v>
      </c>
      <c r="K546" s="97" t="e">
        <f>IF(AND('Test Sample Data'!N546&gt;=35,'Control Sample Data'!N546&gt;=35),"Type 3",IF(AND('Test Sample Data'!N546&gt;=30,'Control Sample Data'!N546&gt;=30,OR(I546&gt;=0.05,I546="N/A")),"Type 2",IF(OR(AND('Test Sample Data'!N546&gt;=30,'Control Sample Data'!N546&lt;=30),AND('Test Sample Data'!N546&lt;=30,'Control Sample Data'!N546&gt;=30)),"Type 1","OKAY")))</f>
        <v>#DIV/0!</v>
      </c>
    </row>
    <row r="547" spans="1:11" ht="12.75">
      <c r="A547" s="100"/>
      <c r="B547" s="99" t="str">
        <f>'Gene Table'!E547</f>
        <v>PPP1R13L</v>
      </c>
      <c r="C547" s="91" t="s">
        <v>265</v>
      </c>
      <c r="D547" s="92" t="e">
        <f>Calculations!BN548</f>
        <v>#DIV/0!</v>
      </c>
      <c r="E547" s="92" t="e">
        <f>Calculations!BO548</f>
        <v>#DIV/0!</v>
      </c>
      <c r="F547" s="93" t="e">
        <f t="shared" si="42"/>
        <v>#DIV/0!</v>
      </c>
      <c r="G547" s="93" t="e">
        <f t="shared" si="43"/>
        <v>#DIV/0!</v>
      </c>
      <c r="H547" s="92" t="e">
        <f aca="true" t="shared" si="44" ref="H547:H578">F547/G547</f>
        <v>#DIV/0!</v>
      </c>
      <c r="I547" s="96" t="str">
        <f>IF(OR(COUNT(Calculations!BP548:BY548)&lt;3,COUNT(Calculations!BZ548:CI548)&lt;3),"N/A",IF(ISERROR(TTEST(Calculations!BP548:BY548,Calculations!BZ548:CI548,2,2)),"N/A",TTEST(Calculations!BP548:BY548,Calculations!BZ548:CI548,2,2)))</f>
        <v>N/A</v>
      </c>
      <c r="J547" s="92" t="e">
        <f aca="true" t="shared" si="45" ref="J547:J578">IF(H547&gt;1,H547,-1/H547)</f>
        <v>#DIV/0!</v>
      </c>
      <c r="K547" s="97" t="e">
        <f>IF(AND('Test Sample Data'!N547&gt;=35,'Control Sample Data'!N547&gt;=35),"Type 3",IF(AND('Test Sample Data'!N547&gt;=30,'Control Sample Data'!N547&gt;=30,OR(I547&gt;=0.05,I547="N/A")),"Type 2",IF(OR(AND('Test Sample Data'!N547&gt;=30,'Control Sample Data'!N547&lt;=30),AND('Test Sample Data'!N547&lt;=30,'Control Sample Data'!N547&gt;=30)),"Type 1","OKAY")))</f>
        <v>#DIV/0!</v>
      </c>
    </row>
    <row r="548" spans="1:11" ht="12.75">
      <c r="A548" s="100"/>
      <c r="B548" s="99" t="str">
        <f>'Gene Table'!E548</f>
        <v>ALDH1L1</v>
      </c>
      <c r="C548" s="91" t="s">
        <v>269</v>
      </c>
      <c r="D548" s="92" t="e">
        <f>Calculations!BN549</f>
        <v>#DIV/0!</v>
      </c>
      <c r="E548" s="92" t="e">
        <f>Calculations!BO549</f>
        <v>#DIV/0!</v>
      </c>
      <c r="F548" s="93" t="e">
        <f t="shared" si="42"/>
        <v>#DIV/0!</v>
      </c>
      <c r="G548" s="93" t="e">
        <f t="shared" si="43"/>
        <v>#DIV/0!</v>
      </c>
      <c r="H548" s="92" t="e">
        <f t="shared" si="44"/>
        <v>#DIV/0!</v>
      </c>
      <c r="I548" s="96" t="str">
        <f>IF(OR(COUNT(Calculations!BP549:BY549)&lt;3,COUNT(Calculations!BZ549:CI549)&lt;3),"N/A",IF(ISERROR(TTEST(Calculations!BP549:BY549,Calculations!BZ549:CI549,2,2)),"N/A",TTEST(Calculations!BP549:BY549,Calculations!BZ549:CI549,2,2)))</f>
        <v>N/A</v>
      </c>
      <c r="J548" s="92" t="e">
        <f t="shared" si="45"/>
        <v>#DIV/0!</v>
      </c>
      <c r="K548" s="97" t="e">
        <f>IF(AND('Test Sample Data'!N548&gt;=35,'Control Sample Data'!N548&gt;=35),"Type 3",IF(AND('Test Sample Data'!N548&gt;=30,'Control Sample Data'!N548&gt;=30,OR(I548&gt;=0.05,I548="N/A")),"Type 2",IF(OR(AND('Test Sample Data'!N548&gt;=30,'Control Sample Data'!N548&lt;=30),AND('Test Sample Data'!N548&lt;=30,'Control Sample Data'!N548&gt;=30)),"Type 1","OKAY")))</f>
        <v>#DIV/0!</v>
      </c>
    </row>
    <row r="549" spans="1:11" ht="12.75">
      <c r="A549" s="100"/>
      <c r="B549" s="99" t="str">
        <f>'Gene Table'!E549</f>
        <v>CTCF</v>
      </c>
      <c r="C549" s="91" t="s">
        <v>273</v>
      </c>
      <c r="D549" s="92" t="e">
        <f>Calculations!BN550</f>
        <v>#DIV/0!</v>
      </c>
      <c r="E549" s="92" t="e">
        <f>Calculations!BO550</f>
        <v>#DIV/0!</v>
      </c>
      <c r="F549" s="93" t="e">
        <f t="shared" si="42"/>
        <v>#DIV/0!</v>
      </c>
      <c r="G549" s="93" t="e">
        <f t="shared" si="43"/>
        <v>#DIV/0!</v>
      </c>
      <c r="H549" s="92" t="e">
        <f t="shared" si="44"/>
        <v>#DIV/0!</v>
      </c>
      <c r="I549" s="96" t="str">
        <f>IF(OR(COUNT(Calculations!BP550:BY550)&lt;3,COUNT(Calculations!BZ550:CI550)&lt;3),"N/A",IF(ISERROR(TTEST(Calculations!BP550:BY550,Calculations!BZ550:CI550,2,2)),"N/A",TTEST(Calculations!BP550:BY550,Calculations!BZ550:CI550,2,2)))</f>
        <v>N/A</v>
      </c>
      <c r="J549" s="92" t="e">
        <f t="shared" si="45"/>
        <v>#DIV/0!</v>
      </c>
      <c r="K549" s="97" t="e">
        <f>IF(AND('Test Sample Data'!N549&gt;=35,'Control Sample Data'!N549&gt;=35),"Type 3",IF(AND('Test Sample Data'!N549&gt;=30,'Control Sample Data'!N549&gt;=30,OR(I549&gt;=0.05,I549="N/A")),"Type 2",IF(OR(AND('Test Sample Data'!N549&gt;=30,'Control Sample Data'!N549&lt;=30),AND('Test Sample Data'!N549&lt;=30,'Control Sample Data'!N549&gt;=30)),"Type 1","OKAY")))</f>
        <v>#DIV/0!</v>
      </c>
    </row>
    <row r="550" spans="1:11" ht="12.75">
      <c r="A550" s="100"/>
      <c r="B550" s="99" t="str">
        <f>'Gene Table'!E550</f>
        <v>POSTN</v>
      </c>
      <c r="C550" s="91" t="s">
        <v>277</v>
      </c>
      <c r="D550" s="92" t="e">
        <f>Calculations!BN551</f>
        <v>#DIV/0!</v>
      </c>
      <c r="E550" s="92" t="e">
        <f>Calculations!BO551</f>
        <v>#DIV/0!</v>
      </c>
      <c r="F550" s="93" t="e">
        <f t="shared" si="42"/>
        <v>#DIV/0!</v>
      </c>
      <c r="G550" s="93" t="e">
        <f t="shared" si="43"/>
        <v>#DIV/0!</v>
      </c>
      <c r="H550" s="92" t="e">
        <f t="shared" si="44"/>
        <v>#DIV/0!</v>
      </c>
      <c r="I550" s="96" t="str">
        <f>IF(OR(COUNT(Calculations!BP551:BY551)&lt;3,COUNT(Calculations!BZ551:CI551)&lt;3),"N/A",IF(ISERROR(TTEST(Calculations!BP551:BY551,Calculations!BZ551:CI551,2,2)),"N/A",TTEST(Calculations!BP551:BY551,Calculations!BZ551:CI551,2,2)))</f>
        <v>N/A</v>
      </c>
      <c r="J550" s="92" t="e">
        <f t="shared" si="45"/>
        <v>#DIV/0!</v>
      </c>
      <c r="K550" s="97" t="e">
        <f>IF(AND('Test Sample Data'!N550&gt;=35,'Control Sample Data'!N550&gt;=35),"Type 3",IF(AND('Test Sample Data'!N550&gt;=30,'Control Sample Data'!N550&gt;=30,OR(I550&gt;=0.05,I550="N/A")),"Type 2",IF(OR(AND('Test Sample Data'!N550&gt;=30,'Control Sample Data'!N550&lt;=30),AND('Test Sample Data'!N550&lt;=30,'Control Sample Data'!N550&gt;=30)),"Type 1","OKAY")))</f>
        <v>#DIV/0!</v>
      </c>
    </row>
    <row r="551" spans="1:11" ht="12.75">
      <c r="A551" s="100"/>
      <c r="B551" s="99" t="str">
        <f>'Gene Table'!E551</f>
        <v>CENPE</v>
      </c>
      <c r="C551" s="91" t="s">
        <v>281</v>
      </c>
      <c r="D551" s="92" t="e">
        <f>Calculations!BN552</f>
        <v>#DIV/0!</v>
      </c>
      <c r="E551" s="92" t="e">
        <f>Calculations!BO552</f>
        <v>#DIV/0!</v>
      </c>
      <c r="F551" s="93" t="e">
        <f t="shared" si="42"/>
        <v>#DIV/0!</v>
      </c>
      <c r="G551" s="93" t="e">
        <f t="shared" si="43"/>
        <v>#DIV/0!</v>
      </c>
      <c r="H551" s="92" t="e">
        <f t="shared" si="44"/>
        <v>#DIV/0!</v>
      </c>
      <c r="I551" s="96" t="str">
        <f>IF(OR(COUNT(Calculations!BP552:BY552)&lt;3,COUNT(Calculations!BZ552:CI552)&lt;3),"N/A",IF(ISERROR(TTEST(Calculations!BP552:BY552,Calculations!BZ552:CI552,2,2)),"N/A",TTEST(Calculations!BP552:BY552,Calculations!BZ552:CI552,2,2)))</f>
        <v>N/A</v>
      </c>
      <c r="J551" s="92" t="e">
        <f t="shared" si="45"/>
        <v>#DIV/0!</v>
      </c>
      <c r="K551" s="97" t="e">
        <f>IF(AND('Test Sample Data'!N551&gt;=35,'Control Sample Data'!N551&gt;=35),"Type 3",IF(AND('Test Sample Data'!N551&gt;=30,'Control Sample Data'!N551&gt;=30,OR(I551&gt;=0.05,I551="N/A")),"Type 2",IF(OR(AND('Test Sample Data'!N551&gt;=30,'Control Sample Data'!N551&lt;=30),AND('Test Sample Data'!N551&lt;=30,'Control Sample Data'!N551&gt;=30)),"Type 1","OKAY")))</f>
        <v>#DIV/0!</v>
      </c>
    </row>
    <row r="552" spans="1:11" ht="12.75">
      <c r="A552" s="100"/>
      <c r="B552" s="99" t="str">
        <f>'Gene Table'!E552</f>
        <v>HOXB13</v>
      </c>
      <c r="C552" s="91" t="s">
        <v>285</v>
      </c>
      <c r="D552" s="92" t="e">
        <f>Calculations!BN553</f>
        <v>#DIV/0!</v>
      </c>
      <c r="E552" s="92" t="e">
        <f>Calculations!BO553</f>
        <v>#DIV/0!</v>
      </c>
      <c r="F552" s="93" t="e">
        <f t="shared" si="42"/>
        <v>#DIV/0!</v>
      </c>
      <c r="G552" s="93" t="e">
        <f t="shared" si="43"/>
        <v>#DIV/0!</v>
      </c>
      <c r="H552" s="92" t="e">
        <f t="shared" si="44"/>
        <v>#DIV/0!</v>
      </c>
      <c r="I552" s="96" t="str">
        <f>IF(OR(COUNT(Calculations!BP553:BY553)&lt;3,COUNT(Calculations!BZ553:CI553)&lt;3),"N/A",IF(ISERROR(TTEST(Calculations!BP553:BY553,Calculations!BZ553:CI553,2,2)),"N/A",TTEST(Calculations!BP553:BY553,Calculations!BZ553:CI553,2,2)))</f>
        <v>N/A</v>
      </c>
      <c r="J552" s="92" t="e">
        <f t="shared" si="45"/>
        <v>#DIV/0!</v>
      </c>
      <c r="K552" s="97" t="e">
        <f>IF(AND('Test Sample Data'!N552&gt;=35,'Control Sample Data'!N552&gt;=35),"Type 3",IF(AND('Test Sample Data'!N552&gt;=30,'Control Sample Data'!N552&gt;=30,OR(I552&gt;=0.05,I552="N/A")),"Type 2",IF(OR(AND('Test Sample Data'!N552&gt;=30,'Control Sample Data'!N552&lt;=30),AND('Test Sample Data'!N552&lt;=30,'Control Sample Data'!N552&gt;=30)),"Type 1","OKAY")))</f>
        <v>#DIV/0!</v>
      </c>
    </row>
    <row r="553" spans="1:11" ht="12.75">
      <c r="A553" s="100"/>
      <c r="B553" s="99" t="str">
        <f>'Gene Table'!E553</f>
        <v>MAD2L2</v>
      </c>
      <c r="C553" s="91" t="s">
        <v>289</v>
      </c>
      <c r="D553" s="92" t="e">
        <f>Calculations!BN554</f>
        <v>#DIV/0!</v>
      </c>
      <c r="E553" s="92" t="e">
        <f>Calculations!BO554</f>
        <v>#DIV/0!</v>
      </c>
      <c r="F553" s="93" t="e">
        <f t="shared" si="42"/>
        <v>#DIV/0!</v>
      </c>
      <c r="G553" s="93" t="e">
        <f t="shared" si="43"/>
        <v>#DIV/0!</v>
      </c>
      <c r="H553" s="92" t="e">
        <f t="shared" si="44"/>
        <v>#DIV/0!</v>
      </c>
      <c r="I553" s="96" t="str">
        <f>IF(OR(COUNT(Calculations!BP554:BY554)&lt;3,COUNT(Calculations!BZ554:CI554)&lt;3),"N/A",IF(ISERROR(TTEST(Calculations!BP554:BY554,Calculations!BZ554:CI554,2,2)),"N/A",TTEST(Calculations!BP554:BY554,Calculations!BZ554:CI554,2,2)))</f>
        <v>N/A</v>
      </c>
      <c r="J553" s="92" t="e">
        <f t="shared" si="45"/>
        <v>#DIV/0!</v>
      </c>
      <c r="K553" s="97" t="e">
        <f>IF(AND('Test Sample Data'!N553&gt;=35,'Control Sample Data'!N553&gt;=35),"Type 3",IF(AND('Test Sample Data'!N553&gt;=30,'Control Sample Data'!N553&gt;=30,OR(I553&gt;=0.05,I553="N/A")),"Type 2",IF(OR(AND('Test Sample Data'!N553&gt;=30,'Control Sample Data'!N553&lt;=30),AND('Test Sample Data'!N553&lt;=30,'Control Sample Data'!N553&gt;=30)),"Type 1","OKAY")))</f>
        <v>#DIV/0!</v>
      </c>
    </row>
    <row r="554" spans="1:11" ht="12.75">
      <c r="A554" s="100"/>
      <c r="B554" s="99" t="str">
        <f>'Gene Table'!E554</f>
        <v>TOMM40</v>
      </c>
      <c r="C554" s="91" t="s">
        <v>293</v>
      </c>
      <c r="D554" s="92" t="e">
        <f>Calculations!BN555</f>
        <v>#DIV/0!</v>
      </c>
      <c r="E554" s="92" t="e">
        <f>Calculations!BO555</f>
        <v>#DIV/0!</v>
      </c>
      <c r="F554" s="93" t="e">
        <f t="shared" si="42"/>
        <v>#DIV/0!</v>
      </c>
      <c r="G554" s="93" t="e">
        <f t="shared" si="43"/>
        <v>#DIV/0!</v>
      </c>
      <c r="H554" s="92" t="e">
        <f t="shared" si="44"/>
        <v>#DIV/0!</v>
      </c>
      <c r="I554" s="96" t="str">
        <f>IF(OR(COUNT(Calculations!BP555:BY555)&lt;3,COUNT(Calculations!BZ555:CI555)&lt;3),"N/A",IF(ISERROR(TTEST(Calculations!BP555:BY555,Calculations!BZ555:CI555,2,2)),"N/A",TTEST(Calculations!BP555:BY555,Calculations!BZ555:CI555,2,2)))</f>
        <v>N/A</v>
      </c>
      <c r="J554" s="92" t="e">
        <f t="shared" si="45"/>
        <v>#DIV/0!</v>
      </c>
      <c r="K554" s="97" t="e">
        <f>IF(AND('Test Sample Data'!N554&gt;=35,'Control Sample Data'!N554&gt;=35),"Type 3",IF(AND('Test Sample Data'!N554&gt;=30,'Control Sample Data'!N554&gt;=30,OR(I554&gt;=0.05,I554="N/A")),"Type 2",IF(OR(AND('Test Sample Data'!N554&gt;=30,'Control Sample Data'!N554&lt;=30),AND('Test Sample Data'!N554&lt;=30,'Control Sample Data'!N554&gt;=30)),"Type 1","OKAY")))</f>
        <v>#DIV/0!</v>
      </c>
    </row>
    <row r="555" spans="1:11" ht="12.75">
      <c r="A555" s="100"/>
      <c r="B555" s="99" t="str">
        <f>'Gene Table'!E555</f>
        <v>EMG1</v>
      </c>
      <c r="C555" s="91" t="s">
        <v>297</v>
      </c>
      <c r="D555" s="92" t="e">
        <f>Calculations!BN556</f>
        <v>#DIV/0!</v>
      </c>
      <c r="E555" s="92" t="e">
        <f>Calculations!BO556</f>
        <v>#DIV/0!</v>
      </c>
      <c r="F555" s="93" t="e">
        <f t="shared" si="42"/>
        <v>#DIV/0!</v>
      </c>
      <c r="G555" s="93" t="e">
        <f t="shared" si="43"/>
        <v>#DIV/0!</v>
      </c>
      <c r="H555" s="92" t="e">
        <f t="shared" si="44"/>
        <v>#DIV/0!</v>
      </c>
      <c r="I555" s="96" t="str">
        <f>IF(OR(COUNT(Calculations!BP556:BY556)&lt;3,COUNT(Calculations!BZ556:CI556)&lt;3),"N/A",IF(ISERROR(TTEST(Calculations!BP556:BY556,Calculations!BZ556:CI556,2,2)),"N/A",TTEST(Calculations!BP556:BY556,Calculations!BZ556:CI556,2,2)))</f>
        <v>N/A</v>
      </c>
      <c r="J555" s="92" t="e">
        <f t="shared" si="45"/>
        <v>#DIV/0!</v>
      </c>
      <c r="K555" s="97" t="e">
        <f>IF(AND('Test Sample Data'!N555&gt;=35,'Control Sample Data'!N555&gt;=35),"Type 3",IF(AND('Test Sample Data'!N555&gt;=30,'Control Sample Data'!N555&gt;=30,OR(I555&gt;=0.05,I555="N/A")),"Type 2",IF(OR(AND('Test Sample Data'!N555&gt;=30,'Control Sample Data'!N555&lt;=30),AND('Test Sample Data'!N555&lt;=30,'Control Sample Data'!N555&gt;=30)),"Type 1","OKAY")))</f>
        <v>#DIV/0!</v>
      </c>
    </row>
    <row r="556" spans="1:11" ht="12.75">
      <c r="A556" s="100"/>
      <c r="B556" s="99" t="str">
        <f>'Gene Table'!E556</f>
        <v>CDK7</v>
      </c>
      <c r="C556" s="91" t="s">
        <v>301</v>
      </c>
      <c r="D556" s="92" t="e">
        <f>Calculations!BN557</f>
        <v>#DIV/0!</v>
      </c>
      <c r="E556" s="92" t="e">
        <f>Calculations!BO557</f>
        <v>#DIV/0!</v>
      </c>
      <c r="F556" s="93" t="e">
        <f t="shared" si="42"/>
        <v>#DIV/0!</v>
      </c>
      <c r="G556" s="93" t="e">
        <f t="shared" si="43"/>
        <v>#DIV/0!</v>
      </c>
      <c r="H556" s="92" t="e">
        <f t="shared" si="44"/>
        <v>#DIV/0!</v>
      </c>
      <c r="I556" s="96" t="str">
        <f>IF(OR(COUNT(Calculations!BP557:BY557)&lt;3,COUNT(Calculations!BZ557:CI557)&lt;3),"N/A",IF(ISERROR(TTEST(Calculations!BP557:BY557,Calculations!BZ557:CI557,2,2)),"N/A",TTEST(Calculations!BP557:BY557,Calculations!BZ557:CI557,2,2)))</f>
        <v>N/A</v>
      </c>
      <c r="J556" s="92" t="e">
        <f t="shared" si="45"/>
        <v>#DIV/0!</v>
      </c>
      <c r="K556" s="97" t="e">
        <f>IF(AND('Test Sample Data'!N556&gt;=35,'Control Sample Data'!N556&gt;=35),"Type 3",IF(AND('Test Sample Data'!N556&gt;=30,'Control Sample Data'!N556&gt;=30,OR(I556&gt;=0.05,I556="N/A")),"Type 2",IF(OR(AND('Test Sample Data'!N556&gt;=30,'Control Sample Data'!N556&lt;=30),AND('Test Sample Data'!N556&lt;=30,'Control Sample Data'!N556&gt;=30)),"Type 1","OKAY")))</f>
        <v>#DIV/0!</v>
      </c>
    </row>
    <row r="557" spans="1:11" ht="12.75">
      <c r="A557" s="100"/>
      <c r="B557" s="99" t="str">
        <f>'Gene Table'!E557</f>
        <v>AKAP9</v>
      </c>
      <c r="C557" s="91" t="s">
        <v>305</v>
      </c>
      <c r="D557" s="92" t="e">
        <f>Calculations!BN558</f>
        <v>#DIV/0!</v>
      </c>
      <c r="E557" s="92" t="e">
        <f>Calculations!BO558</f>
        <v>#DIV/0!</v>
      </c>
      <c r="F557" s="93" t="e">
        <f t="shared" si="42"/>
        <v>#DIV/0!</v>
      </c>
      <c r="G557" s="93" t="e">
        <f t="shared" si="43"/>
        <v>#DIV/0!</v>
      </c>
      <c r="H557" s="92" t="e">
        <f t="shared" si="44"/>
        <v>#DIV/0!</v>
      </c>
      <c r="I557" s="96" t="str">
        <f>IF(OR(COUNT(Calculations!BP558:BY558)&lt;3,COUNT(Calculations!BZ558:CI558)&lt;3),"N/A",IF(ISERROR(TTEST(Calculations!BP558:BY558,Calculations!BZ558:CI558,2,2)),"N/A",TTEST(Calculations!BP558:BY558,Calculations!BZ558:CI558,2,2)))</f>
        <v>N/A</v>
      </c>
      <c r="J557" s="92" t="e">
        <f t="shared" si="45"/>
        <v>#DIV/0!</v>
      </c>
      <c r="K557" s="97" t="e">
        <f>IF(AND('Test Sample Data'!N557&gt;=35,'Control Sample Data'!N557&gt;=35),"Type 3",IF(AND('Test Sample Data'!N557&gt;=30,'Control Sample Data'!N557&gt;=30,OR(I557&gt;=0.05,I557="N/A")),"Type 2",IF(OR(AND('Test Sample Data'!N557&gt;=30,'Control Sample Data'!N557&lt;=30),AND('Test Sample Data'!N557&lt;=30,'Control Sample Data'!N557&gt;=30)),"Type 1","OKAY")))</f>
        <v>#DIV/0!</v>
      </c>
    </row>
    <row r="558" spans="1:11" ht="12.75">
      <c r="A558" s="100"/>
      <c r="B558" s="99" t="str">
        <f>'Gene Table'!E558</f>
        <v>MUC6</v>
      </c>
      <c r="C558" s="91" t="s">
        <v>309</v>
      </c>
      <c r="D558" s="92" t="e">
        <f>Calculations!BN559</f>
        <v>#DIV/0!</v>
      </c>
      <c r="E558" s="92" t="e">
        <f>Calculations!BO559</f>
        <v>#DIV/0!</v>
      </c>
      <c r="F558" s="93" t="e">
        <f t="shared" si="42"/>
        <v>#DIV/0!</v>
      </c>
      <c r="G558" s="93" t="e">
        <f t="shared" si="43"/>
        <v>#DIV/0!</v>
      </c>
      <c r="H558" s="92" t="e">
        <f t="shared" si="44"/>
        <v>#DIV/0!</v>
      </c>
      <c r="I558" s="96" t="str">
        <f>IF(OR(COUNT(Calculations!BP559:BY559)&lt;3,COUNT(Calculations!BZ559:CI559)&lt;3),"N/A",IF(ISERROR(TTEST(Calculations!BP559:BY559,Calculations!BZ559:CI559,2,2)),"N/A",TTEST(Calculations!BP559:BY559,Calculations!BZ559:CI559,2,2)))</f>
        <v>N/A</v>
      </c>
      <c r="J558" s="92" t="e">
        <f t="shared" si="45"/>
        <v>#DIV/0!</v>
      </c>
      <c r="K558" s="97" t="e">
        <f>IF(AND('Test Sample Data'!N558&gt;=35,'Control Sample Data'!N558&gt;=35),"Type 3",IF(AND('Test Sample Data'!N558&gt;=30,'Control Sample Data'!N558&gt;=30,OR(I558&gt;=0.05,I558="N/A")),"Type 2",IF(OR(AND('Test Sample Data'!N558&gt;=30,'Control Sample Data'!N558&lt;=30),AND('Test Sample Data'!N558&lt;=30,'Control Sample Data'!N558&gt;=30)),"Type 1","OKAY")))</f>
        <v>#DIV/0!</v>
      </c>
    </row>
    <row r="559" spans="1:11" ht="12.75">
      <c r="A559" s="100"/>
      <c r="B559" s="99" t="str">
        <f>'Gene Table'!E559</f>
        <v>DIRAS3</v>
      </c>
      <c r="C559" s="91" t="s">
        <v>313</v>
      </c>
      <c r="D559" s="92" t="e">
        <f>Calculations!BN560</f>
        <v>#DIV/0!</v>
      </c>
      <c r="E559" s="92" t="e">
        <f>Calculations!BO560</f>
        <v>#DIV/0!</v>
      </c>
      <c r="F559" s="93" t="e">
        <f t="shared" si="42"/>
        <v>#DIV/0!</v>
      </c>
      <c r="G559" s="93" t="e">
        <f t="shared" si="43"/>
        <v>#DIV/0!</v>
      </c>
      <c r="H559" s="92" t="e">
        <f t="shared" si="44"/>
        <v>#DIV/0!</v>
      </c>
      <c r="I559" s="96" t="str">
        <f>IF(OR(COUNT(Calculations!BP560:BY560)&lt;3,COUNT(Calculations!BZ560:CI560)&lt;3),"N/A",IF(ISERROR(TTEST(Calculations!BP560:BY560,Calculations!BZ560:CI560,2,2)),"N/A",TTEST(Calculations!BP560:BY560,Calculations!BZ560:CI560,2,2)))</f>
        <v>N/A</v>
      </c>
      <c r="J559" s="92" t="e">
        <f t="shared" si="45"/>
        <v>#DIV/0!</v>
      </c>
      <c r="K559" s="97" t="e">
        <f>IF(AND('Test Sample Data'!N559&gt;=35,'Control Sample Data'!N559&gt;=35),"Type 3",IF(AND('Test Sample Data'!N559&gt;=30,'Control Sample Data'!N559&gt;=30,OR(I559&gt;=0.05,I559="N/A")),"Type 2",IF(OR(AND('Test Sample Data'!N559&gt;=30,'Control Sample Data'!N559&lt;=30),AND('Test Sample Data'!N559&lt;=30,'Control Sample Data'!N559&gt;=30)),"Type 1","OKAY")))</f>
        <v>#DIV/0!</v>
      </c>
    </row>
    <row r="560" spans="1:11" ht="12.75">
      <c r="A560" s="100"/>
      <c r="B560" s="99" t="str">
        <f>'Gene Table'!E560</f>
        <v>SHARPIN</v>
      </c>
      <c r="C560" s="91" t="s">
        <v>317</v>
      </c>
      <c r="D560" s="92" t="e">
        <f>Calculations!BN561</f>
        <v>#DIV/0!</v>
      </c>
      <c r="E560" s="92" t="e">
        <f>Calculations!BO561</f>
        <v>#DIV/0!</v>
      </c>
      <c r="F560" s="93" t="e">
        <f t="shared" si="42"/>
        <v>#DIV/0!</v>
      </c>
      <c r="G560" s="93" t="e">
        <f t="shared" si="43"/>
        <v>#DIV/0!</v>
      </c>
      <c r="H560" s="92" t="e">
        <f t="shared" si="44"/>
        <v>#DIV/0!</v>
      </c>
      <c r="I560" s="96" t="str">
        <f>IF(OR(COUNT(Calculations!BP561:BY561)&lt;3,COUNT(Calculations!BZ561:CI561)&lt;3),"N/A",IF(ISERROR(TTEST(Calculations!BP561:BY561,Calculations!BZ561:CI561,2,2)),"N/A",TTEST(Calculations!BP561:BY561,Calculations!BZ561:CI561,2,2)))</f>
        <v>N/A</v>
      </c>
      <c r="J560" s="92" t="e">
        <f t="shared" si="45"/>
        <v>#DIV/0!</v>
      </c>
      <c r="K560" s="97" t="e">
        <f>IF(AND('Test Sample Data'!N560&gt;=35,'Control Sample Data'!N560&gt;=35),"Type 3",IF(AND('Test Sample Data'!N560&gt;=30,'Control Sample Data'!N560&gt;=30,OR(I560&gt;=0.05,I560="N/A")),"Type 2",IF(OR(AND('Test Sample Data'!N560&gt;=30,'Control Sample Data'!N560&lt;=30),AND('Test Sample Data'!N560&lt;=30,'Control Sample Data'!N560&gt;=30)),"Type 1","OKAY")))</f>
        <v>#DIV/0!</v>
      </c>
    </row>
    <row r="561" spans="1:11" ht="12.75">
      <c r="A561" s="100"/>
      <c r="B561" s="99" t="str">
        <f>'Gene Table'!E561</f>
        <v>TPMT</v>
      </c>
      <c r="C561" s="91" t="s">
        <v>321</v>
      </c>
      <c r="D561" s="92" t="e">
        <f>Calculations!BN562</f>
        <v>#DIV/0!</v>
      </c>
      <c r="E561" s="92" t="e">
        <f>Calculations!BO562</f>
        <v>#DIV/0!</v>
      </c>
      <c r="F561" s="93" t="e">
        <f t="shared" si="42"/>
        <v>#DIV/0!</v>
      </c>
      <c r="G561" s="93" t="e">
        <f t="shared" si="43"/>
        <v>#DIV/0!</v>
      </c>
      <c r="H561" s="92" t="e">
        <f t="shared" si="44"/>
        <v>#DIV/0!</v>
      </c>
      <c r="I561" s="96" t="str">
        <f>IF(OR(COUNT(Calculations!BP562:BY562)&lt;3,COUNT(Calculations!BZ562:CI562)&lt;3),"N/A",IF(ISERROR(TTEST(Calculations!BP562:BY562,Calculations!BZ562:CI562,2,2)),"N/A",TTEST(Calculations!BP562:BY562,Calculations!BZ562:CI562,2,2)))</f>
        <v>N/A</v>
      </c>
      <c r="J561" s="92" t="e">
        <f t="shared" si="45"/>
        <v>#DIV/0!</v>
      </c>
      <c r="K561" s="97" t="e">
        <f>IF(AND('Test Sample Data'!N561&gt;=35,'Control Sample Data'!N561&gt;=35),"Type 3",IF(AND('Test Sample Data'!N561&gt;=30,'Control Sample Data'!N561&gt;=30,OR(I561&gt;=0.05,I561="N/A")),"Type 2",IF(OR(AND('Test Sample Data'!N561&gt;=30,'Control Sample Data'!N561&lt;=30),AND('Test Sample Data'!N561&lt;=30,'Control Sample Data'!N561&gt;=30)),"Type 1","OKAY")))</f>
        <v>#DIV/0!</v>
      </c>
    </row>
    <row r="562" spans="1:11" ht="12.75">
      <c r="A562" s="100"/>
      <c r="B562" s="99" t="str">
        <f>'Gene Table'!E562</f>
        <v>SSTR4</v>
      </c>
      <c r="C562" s="91" t="s">
        <v>325</v>
      </c>
      <c r="D562" s="92" t="e">
        <f>Calculations!BN563</f>
        <v>#DIV/0!</v>
      </c>
      <c r="E562" s="92" t="e">
        <f>Calculations!BO563</f>
        <v>#DIV/0!</v>
      </c>
      <c r="F562" s="93" t="e">
        <f t="shared" si="42"/>
        <v>#DIV/0!</v>
      </c>
      <c r="G562" s="93" t="e">
        <f t="shared" si="43"/>
        <v>#DIV/0!</v>
      </c>
      <c r="H562" s="92" t="e">
        <f t="shared" si="44"/>
        <v>#DIV/0!</v>
      </c>
      <c r="I562" s="96" t="str">
        <f>IF(OR(COUNT(Calculations!BP563:BY563)&lt;3,COUNT(Calculations!BZ563:CI563)&lt;3),"N/A",IF(ISERROR(TTEST(Calculations!BP563:BY563,Calculations!BZ563:CI563,2,2)),"N/A",TTEST(Calculations!BP563:BY563,Calculations!BZ563:CI563,2,2)))</f>
        <v>N/A</v>
      </c>
      <c r="J562" s="92" t="e">
        <f t="shared" si="45"/>
        <v>#DIV/0!</v>
      </c>
      <c r="K562" s="97" t="e">
        <f>IF(AND('Test Sample Data'!N562&gt;=35,'Control Sample Data'!N562&gt;=35),"Type 3",IF(AND('Test Sample Data'!N562&gt;=30,'Control Sample Data'!N562&gt;=30,OR(I562&gt;=0.05,I562="N/A")),"Type 2",IF(OR(AND('Test Sample Data'!N562&gt;=30,'Control Sample Data'!N562&lt;=30),AND('Test Sample Data'!N562&lt;=30,'Control Sample Data'!N562&gt;=30)),"Type 1","OKAY")))</f>
        <v>#DIV/0!</v>
      </c>
    </row>
    <row r="563" spans="1:11" ht="12.75">
      <c r="A563" s="100"/>
      <c r="B563" s="99" t="str">
        <f>'Gene Table'!E563</f>
        <v>SSTR1</v>
      </c>
      <c r="C563" s="91" t="s">
        <v>329</v>
      </c>
      <c r="D563" s="92" t="e">
        <f>Calculations!BN564</f>
        <v>#DIV/0!</v>
      </c>
      <c r="E563" s="92" t="e">
        <f>Calculations!BO564</f>
        <v>#DIV/0!</v>
      </c>
      <c r="F563" s="93" t="e">
        <f t="shared" si="42"/>
        <v>#DIV/0!</v>
      </c>
      <c r="G563" s="93" t="e">
        <f t="shared" si="43"/>
        <v>#DIV/0!</v>
      </c>
      <c r="H563" s="92" t="e">
        <f t="shared" si="44"/>
        <v>#DIV/0!</v>
      </c>
      <c r="I563" s="96" t="str">
        <f>IF(OR(COUNT(Calculations!BP564:BY564)&lt;3,COUNT(Calculations!BZ564:CI564)&lt;3),"N/A",IF(ISERROR(TTEST(Calculations!BP564:BY564,Calculations!BZ564:CI564,2,2)),"N/A",TTEST(Calculations!BP564:BY564,Calculations!BZ564:CI564,2,2)))</f>
        <v>N/A</v>
      </c>
      <c r="J563" s="92" t="e">
        <f t="shared" si="45"/>
        <v>#DIV/0!</v>
      </c>
      <c r="K563" s="97" t="e">
        <f>IF(AND('Test Sample Data'!N563&gt;=35,'Control Sample Data'!N563&gt;=35),"Type 3",IF(AND('Test Sample Data'!N563&gt;=30,'Control Sample Data'!N563&gt;=30,OR(I563&gt;=0.05,I563="N/A")),"Type 2",IF(OR(AND('Test Sample Data'!N563&gt;=30,'Control Sample Data'!N563&lt;=30),AND('Test Sample Data'!N563&lt;=30,'Control Sample Data'!N563&gt;=30)),"Type 1","OKAY")))</f>
        <v>#DIV/0!</v>
      </c>
    </row>
    <row r="564" spans="1:11" ht="12.75">
      <c r="A564" s="100"/>
      <c r="B564" s="99" t="str">
        <f>'Gene Table'!E564</f>
        <v>KLK10</v>
      </c>
      <c r="C564" s="91" t="s">
        <v>333</v>
      </c>
      <c r="D564" s="92" t="e">
        <f>Calculations!BN565</f>
        <v>#DIV/0!</v>
      </c>
      <c r="E564" s="92" t="e">
        <f>Calculations!BO565</f>
        <v>#DIV/0!</v>
      </c>
      <c r="F564" s="93" t="e">
        <f t="shared" si="42"/>
        <v>#DIV/0!</v>
      </c>
      <c r="G564" s="93" t="e">
        <f t="shared" si="43"/>
        <v>#DIV/0!</v>
      </c>
      <c r="H564" s="92" t="e">
        <f t="shared" si="44"/>
        <v>#DIV/0!</v>
      </c>
      <c r="I564" s="96" t="str">
        <f>IF(OR(COUNT(Calculations!BP565:BY565)&lt;3,COUNT(Calculations!BZ565:CI565)&lt;3),"N/A",IF(ISERROR(TTEST(Calculations!BP565:BY565,Calculations!BZ565:CI565,2,2)),"N/A",TTEST(Calculations!BP565:BY565,Calculations!BZ565:CI565,2,2)))</f>
        <v>N/A</v>
      </c>
      <c r="J564" s="92" t="e">
        <f t="shared" si="45"/>
        <v>#DIV/0!</v>
      </c>
      <c r="K564" s="97" t="e">
        <f>IF(AND('Test Sample Data'!N564&gt;=35,'Control Sample Data'!N564&gt;=35),"Type 3",IF(AND('Test Sample Data'!N564&gt;=30,'Control Sample Data'!N564&gt;=30,OR(I564&gt;=0.05,I564="N/A")),"Type 2",IF(OR(AND('Test Sample Data'!N564&gt;=30,'Control Sample Data'!N564&lt;=30),AND('Test Sample Data'!N564&lt;=30,'Control Sample Data'!N564&gt;=30)),"Type 1","OKAY")))</f>
        <v>#DIV/0!</v>
      </c>
    </row>
    <row r="565" spans="1:11" ht="12.75">
      <c r="A565" s="100"/>
      <c r="B565" s="99" t="str">
        <f>'Gene Table'!E565</f>
        <v>POU1F1</v>
      </c>
      <c r="C565" s="91" t="s">
        <v>337</v>
      </c>
      <c r="D565" s="92" t="e">
        <f>Calculations!BN566</f>
        <v>#DIV/0!</v>
      </c>
      <c r="E565" s="92" t="e">
        <f>Calculations!BO566</f>
        <v>#DIV/0!</v>
      </c>
      <c r="F565" s="93" t="e">
        <f t="shared" si="42"/>
        <v>#DIV/0!</v>
      </c>
      <c r="G565" s="93" t="e">
        <f t="shared" si="43"/>
        <v>#DIV/0!</v>
      </c>
      <c r="H565" s="92" t="e">
        <f t="shared" si="44"/>
        <v>#DIV/0!</v>
      </c>
      <c r="I565" s="96" t="str">
        <f>IF(OR(COUNT(Calculations!BP566:BY566)&lt;3,COUNT(Calculations!BZ566:CI566)&lt;3),"N/A",IF(ISERROR(TTEST(Calculations!BP566:BY566,Calculations!BZ566:CI566,2,2)),"N/A",TTEST(Calculations!BP566:BY566,Calculations!BZ566:CI566,2,2)))</f>
        <v>N/A</v>
      </c>
      <c r="J565" s="92" t="e">
        <f t="shared" si="45"/>
        <v>#DIV/0!</v>
      </c>
      <c r="K565" s="97" t="e">
        <f>IF(AND('Test Sample Data'!N565&gt;=35,'Control Sample Data'!N565&gt;=35),"Type 3",IF(AND('Test Sample Data'!N565&gt;=30,'Control Sample Data'!N565&gt;=30,OR(I565&gt;=0.05,I565="N/A")),"Type 2",IF(OR(AND('Test Sample Data'!N565&gt;=30,'Control Sample Data'!N565&lt;=30),AND('Test Sample Data'!N565&lt;=30,'Control Sample Data'!N565&gt;=30)),"Type 1","OKAY")))</f>
        <v>#DIV/0!</v>
      </c>
    </row>
    <row r="566" spans="1:11" ht="12.75">
      <c r="A566" s="100"/>
      <c r="B566" s="99" t="str">
        <f>'Gene Table'!E566</f>
        <v>NOS1</v>
      </c>
      <c r="C566" s="91" t="s">
        <v>341</v>
      </c>
      <c r="D566" s="92" t="e">
        <f>Calculations!BN567</f>
        <v>#DIV/0!</v>
      </c>
      <c r="E566" s="92" t="e">
        <f>Calculations!BO567</f>
        <v>#DIV/0!</v>
      </c>
      <c r="F566" s="93" t="e">
        <f t="shared" si="42"/>
        <v>#DIV/0!</v>
      </c>
      <c r="G566" s="93" t="e">
        <f t="shared" si="43"/>
        <v>#DIV/0!</v>
      </c>
      <c r="H566" s="92" t="e">
        <f t="shared" si="44"/>
        <v>#DIV/0!</v>
      </c>
      <c r="I566" s="96" t="str">
        <f>IF(OR(COUNT(Calculations!BP567:BY567)&lt;3,COUNT(Calculations!BZ567:CI567)&lt;3),"N/A",IF(ISERROR(TTEST(Calculations!BP567:BY567,Calculations!BZ567:CI567,2,2)),"N/A",TTEST(Calculations!BP567:BY567,Calculations!BZ567:CI567,2,2)))</f>
        <v>N/A</v>
      </c>
      <c r="J566" s="92" t="e">
        <f t="shared" si="45"/>
        <v>#DIV/0!</v>
      </c>
      <c r="K566" s="97" t="e">
        <f>IF(AND('Test Sample Data'!N566&gt;=35,'Control Sample Data'!N566&gt;=35),"Type 3",IF(AND('Test Sample Data'!N566&gt;=30,'Control Sample Data'!N566&gt;=30,OR(I566&gt;=0.05,I566="N/A")),"Type 2",IF(OR(AND('Test Sample Data'!N566&gt;=30,'Control Sample Data'!N566&lt;=30),AND('Test Sample Data'!N566&lt;=30,'Control Sample Data'!N566&gt;=30)),"Type 1","OKAY")))</f>
        <v>#DIV/0!</v>
      </c>
    </row>
    <row r="567" spans="1:11" ht="12.75">
      <c r="A567" s="100"/>
      <c r="B567" s="99" t="str">
        <f>'Gene Table'!E567</f>
        <v>HGDC</v>
      </c>
      <c r="C567" s="91" t="s">
        <v>345</v>
      </c>
      <c r="D567" s="92" t="e">
        <f>Calculations!BN568</f>
        <v>#DIV/0!</v>
      </c>
      <c r="E567" s="92" t="e">
        <f>Calculations!BO568</f>
        <v>#DIV/0!</v>
      </c>
      <c r="F567" s="93" t="e">
        <f t="shared" si="42"/>
        <v>#DIV/0!</v>
      </c>
      <c r="G567" s="93" t="e">
        <f t="shared" si="43"/>
        <v>#DIV/0!</v>
      </c>
      <c r="H567" s="92" t="e">
        <f t="shared" si="44"/>
        <v>#DIV/0!</v>
      </c>
      <c r="I567" s="96" t="str">
        <f>IF(OR(COUNT(Calculations!BP568:BY568)&lt;3,COUNT(Calculations!BZ568:CI568)&lt;3),"N/A",IF(ISERROR(TTEST(Calculations!BP568:BY568,Calculations!BZ568:CI568,2,2)),"N/A",TTEST(Calculations!BP568:BY568,Calculations!BZ568:CI568,2,2)))</f>
        <v>N/A</v>
      </c>
      <c r="J567" s="92" t="e">
        <f t="shared" si="45"/>
        <v>#DIV/0!</v>
      </c>
      <c r="K567" s="97" t="e">
        <f>IF(AND('Test Sample Data'!N567&gt;=35,'Control Sample Data'!N567&gt;=35),"Type 3",IF(AND('Test Sample Data'!N567&gt;=30,'Control Sample Data'!N567&gt;=30,OR(I567&gt;=0.05,I567="N/A")),"Type 2",IF(OR(AND('Test Sample Data'!N567&gt;=30,'Control Sample Data'!N567&lt;=30),AND('Test Sample Data'!N567&lt;=30,'Control Sample Data'!N567&gt;=30)),"Type 1","OKAY")))</f>
        <v>#DIV/0!</v>
      </c>
    </row>
    <row r="568" spans="1:11" ht="12.75">
      <c r="A568" s="100"/>
      <c r="B568" s="99" t="str">
        <f>'Gene Table'!E568</f>
        <v>HGDC</v>
      </c>
      <c r="C568" s="91" t="s">
        <v>347</v>
      </c>
      <c r="D568" s="92" t="e">
        <f>Calculations!BN569</f>
        <v>#DIV/0!</v>
      </c>
      <c r="E568" s="92" t="e">
        <f>Calculations!BO569</f>
        <v>#DIV/0!</v>
      </c>
      <c r="F568" s="93" t="e">
        <f t="shared" si="42"/>
        <v>#DIV/0!</v>
      </c>
      <c r="G568" s="93" t="e">
        <f t="shared" si="43"/>
        <v>#DIV/0!</v>
      </c>
      <c r="H568" s="92" t="e">
        <f t="shared" si="44"/>
        <v>#DIV/0!</v>
      </c>
      <c r="I568" s="96" t="str">
        <f>IF(OR(COUNT(Calculations!BP569:BY569)&lt;3,COUNT(Calculations!BZ569:CI569)&lt;3),"N/A",IF(ISERROR(TTEST(Calculations!BP569:BY569,Calculations!BZ569:CI569,2,2)),"N/A",TTEST(Calculations!BP569:BY569,Calculations!BZ569:CI569,2,2)))</f>
        <v>N/A</v>
      </c>
      <c r="J568" s="92" t="e">
        <f t="shared" si="45"/>
        <v>#DIV/0!</v>
      </c>
      <c r="K568" s="97" t="e">
        <f>IF(AND('Test Sample Data'!N568&gt;=35,'Control Sample Data'!N568&gt;=35),"Type 3",IF(AND('Test Sample Data'!N568&gt;=30,'Control Sample Data'!N568&gt;=30,OR(I568&gt;=0.05,I568="N/A")),"Type 2",IF(OR(AND('Test Sample Data'!N568&gt;=30,'Control Sample Data'!N568&lt;=30),AND('Test Sample Data'!N568&lt;=30,'Control Sample Data'!N568&gt;=30)),"Type 1","OKAY")))</f>
        <v>#DIV/0!</v>
      </c>
    </row>
    <row r="569" spans="1:11" ht="12.75">
      <c r="A569" s="100"/>
      <c r="B569" s="99" t="str">
        <f>'Gene Table'!E569</f>
        <v>GAPDH</v>
      </c>
      <c r="C569" s="91" t="s">
        <v>348</v>
      </c>
      <c r="D569" s="92" t="e">
        <f>Calculations!BN570</f>
        <v>#DIV/0!</v>
      </c>
      <c r="E569" s="92" t="e">
        <f>Calculations!BO570</f>
        <v>#DIV/0!</v>
      </c>
      <c r="F569" s="93" t="e">
        <f t="shared" si="42"/>
        <v>#DIV/0!</v>
      </c>
      <c r="G569" s="93" t="e">
        <f t="shared" si="43"/>
        <v>#DIV/0!</v>
      </c>
      <c r="H569" s="92" t="e">
        <f t="shared" si="44"/>
        <v>#DIV/0!</v>
      </c>
      <c r="I569" s="96" t="str">
        <f>IF(OR(COUNT(Calculations!BP570:BY570)&lt;3,COUNT(Calculations!BZ570:CI570)&lt;3),"N/A",IF(ISERROR(TTEST(Calculations!BP570:BY570,Calculations!BZ570:CI570,2,2)),"N/A",TTEST(Calculations!BP570:BY570,Calculations!BZ570:CI570,2,2)))</f>
        <v>N/A</v>
      </c>
      <c r="J569" s="92" t="e">
        <f t="shared" si="45"/>
        <v>#DIV/0!</v>
      </c>
      <c r="K569" s="97" t="e">
        <f>IF(AND('Test Sample Data'!N569&gt;=35,'Control Sample Data'!N569&gt;=35),"Type 3",IF(AND('Test Sample Data'!N569&gt;=30,'Control Sample Data'!N569&gt;=30,OR(I569&gt;=0.05,I569="N/A")),"Type 2",IF(OR(AND('Test Sample Data'!N569&gt;=30,'Control Sample Data'!N569&lt;=30),AND('Test Sample Data'!N569&lt;=30,'Control Sample Data'!N569&gt;=30)),"Type 1","OKAY")))</f>
        <v>#DIV/0!</v>
      </c>
    </row>
    <row r="570" spans="1:11" ht="12.75">
      <c r="A570" s="100"/>
      <c r="B570" s="99" t="str">
        <f>'Gene Table'!E570</f>
        <v>ACTB</v>
      </c>
      <c r="C570" s="91" t="s">
        <v>352</v>
      </c>
      <c r="D570" s="92" t="e">
        <f>Calculations!BN571</f>
        <v>#DIV/0!</v>
      </c>
      <c r="E570" s="92" t="e">
        <f>Calculations!BO571</f>
        <v>#DIV/0!</v>
      </c>
      <c r="F570" s="93" t="e">
        <f t="shared" si="42"/>
        <v>#DIV/0!</v>
      </c>
      <c r="G570" s="93" t="e">
        <f t="shared" si="43"/>
        <v>#DIV/0!</v>
      </c>
      <c r="H570" s="92" t="e">
        <f t="shared" si="44"/>
        <v>#DIV/0!</v>
      </c>
      <c r="I570" s="96" t="str">
        <f>IF(OR(COUNT(Calculations!BP571:BY571)&lt;3,COUNT(Calculations!BZ571:CI571)&lt;3),"N/A",IF(ISERROR(TTEST(Calculations!BP571:BY571,Calculations!BZ571:CI571,2,2)),"N/A",TTEST(Calculations!BP571:BY571,Calculations!BZ571:CI571,2,2)))</f>
        <v>N/A</v>
      </c>
      <c r="J570" s="92" t="e">
        <f t="shared" si="45"/>
        <v>#DIV/0!</v>
      </c>
      <c r="K570" s="97" t="e">
        <f>IF(AND('Test Sample Data'!N570&gt;=35,'Control Sample Data'!N570&gt;=35),"Type 3",IF(AND('Test Sample Data'!N570&gt;=30,'Control Sample Data'!N570&gt;=30,OR(I570&gt;=0.05,I570="N/A")),"Type 2",IF(OR(AND('Test Sample Data'!N570&gt;=30,'Control Sample Data'!N570&lt;=30),AND('Test Sample Data'!N570&lt;=30,'Control Sample Data'!N570&gt;=30)),"Type 1","OKAY")))</f>
        <v>#DIV/0!</v>
      </c>
    </row>
    <row r="571" spans="1:11" ht="12.75">
      <c r="A571" s="100"/>
      <c r="B571" s="99" t="str">
        <f>'Gene Table'!E571</f>
        <v>B2M</v>
      </c>
      <c r="C571" s="91" t="s">
        <v>356</v>
      </c>
      <c r="D571" s="92" t="e">
        <f>Calculations!BN572</f>
        <v>#DIV/0!</v>
      </c>
      <c r="E571" s="92" t="e">
        <f>Calculations!BO572</f>
        <v>#DIV/0!</v>
      </c>
      <c r="F571" s="93" t="e">
        <f t="shared" si="42"/>
        <v>#DIV/0!</v>
      </c>
      <c r="G571" s="93" t="e">
        <f t="shared" si="43"/>
        <v>#DIV/0!</v>
      </c>
      <c r="H571" s="92" t="e">
        <f t="shared" si="44"/>
        <v>#DIV/0!</v>
      </c>
      <c r="I571" s="96" t="str">
        <f>IF(OR(COUNT(Calculations!BP572:BY572)&lt;3,COUNT(Calculations!BZ572:CI572)&lt;3),"N/A",IF(ISERROR(TTEST(Calculations!BP572:BY572,Calculations!BZ572:CI572,2,2)),"N/A",TTEST(Calculations!BP572:BY572,Calculations!BZ572:CI572,2,2)))</f>
        <v>N/A</v>
      </c>
      <c r="J571" s="92" t="e">
        <f t="shared" si="45"/>
        <v>#DIV/0!</v>
      </c>
      <c r="K571" s="97" t="e">
        <f>IF(AND('Test Sample Data'!N571&gt;=35,'Control Sample Data'!N571&gt;=35),"Type 3",IF(AND('Test Sample Data'!N571&gt;=30,'Control Sample Data'!N571&gt;=30,OR(I571&gt;=0.05,I571="N/A")),"Type 2",IF(OR(AND('Test Sample Data'!N571&gt;=30,'Control Sample Data'!N571&lt;=30),AND('Test Sample Data'!N571&lt;=30,'Control Sample Data'!N571&gt;=30)),"Type 1","OKAY")))</f>
        <v>#DIV/0!</v>
      </c>
    </row>
    <row r="572" spans="1:11" ht="12.75">
      <c r="A572" s="100"/>
      <c r="B572" s="99" t="str">
        <f>'Gene Table'!E572</f>
        <v>RPL13A</v>
      </c>
      <c r="C572" s="91" t="s">
        <v>360</v>
      </c>
      <c r="D572" s="92" t="e">
        <f>Calculations!BN573</f>
        <v>#DIV/0!</v>
      </c>
      <c r="E572" s="92" t="e">
        <f>Calculations!BO573</f>
        <v>#DIV/0!</v>
      </c>
      <c r="F572" s="93" t="e">
        <f t="shared" si="42"/>
        <v>#DIV/0!</v>
      </c>
      <c r="G572" s="93" t="e">
        <f t="shared" si="43"/>
        <v>#DIV/0!</v>
      </c>
      <c r="H572" s="92" t="e">
        <f t="shared" si="44"/>
        <v>#DIV/0!</v>
      </c>
      <c r="I572" s="96" t="str">
        <f>IF(OR(COUNT(Calculations!BP573:BY573)&lt;3,COUNT(Calculations!BZ573:CI573)&lt;3),"N/A",IF(ISERROR(TTEST(Calculations!BP573:BY573,Calculations!BZ573:CI573,2,2)),"N/A",TTEST(Calculations!BP573:BY573,Calculations!BZ573:CI573,2,2)))</f>
        <v>N/A</v>
      </c>
      <c r="J572" s="92" t="e">
        <f t="shared" si="45"/>
        <v>#DIV/0!</v>
      </c>
      <c r="K572" s="97" t="e">
        <f>IF(AND('Test Sample Data'!N572&gt;=35,'Control Sample Data'!N572&gt;=35),"Type 3",IF(AND('Test Sample Data'!N572&gt;=30,'Control Sample Data'!N572&gt;=30,OR(I572&gt;=0.05,I572="N/A")),"Type 2",IF(OR(AND('Test Sample Data'!N572&gt;=30,'Control Sample Data'!N572&lt;=30),AND('Test Sample Data'!N572&lt;=30,'Control Sample Data'!N572&gt;=30)),"Type 1","OKAY")))</f>
        <v>#DIV/0!</v>
      </c>
    </row>
    <row r="573" spans="1:11" ht="12.75">
      <c r="A573" s="100"/>
      <c r="B573" s="99" t="str">
        <f>'Gene Table'!E573</f>
        <v>HPRT1</v>
      </c>
      <c r="C573" s="91" t="s">
        <v>364</v>
      </c>
      <c r="D573" s="92" t="e">
        <f>Calculations!BN574</f>
        <v>#DIV/0!</v>
      </c>
      <c r="E573" s="92" t="e">
        <f>Calculations!BO574</f>
        <v>#DIV/0!</v>
      </c>
      <c r="F573" s="93" t="e">
        <f t="shared" si="42"/>
        <v>#DIV/0!</v>
      </c>
      <c r="G573" s="93" t="e">
        <f t="shared" si="43"/>
        <v>#DIV/0!</v>
      </c>
      <c r="H573" s="92" t="e">
        <f t="shared" si="44"/>
        <v>#DIV/0!</v>
      </c>
      <c r="I573" s="96" t="str">
        <f>IF(OR(COUNT(Calculations!BP574:BY574)&lt;3,COUNT(Calculations!BZ574:CI574)&lt;3),"N/A",IF(ISERROR(TTEST(Calculations!BP574:BY574,Calculations!BZ574:CI574,2,2)),"N/A",TTEST(Calculations!BP574:BY574,Calculations!BZ574:CI574,2,2)))</f>
        <v>N/A</v>
      </c>
      <c r="J573" s="92" t="e">
        <f t="shared" si="45"/>
        <v>#DIV/0!</v>
      </c>
      <c r="K573" s="97" t="e">
        <f>IF(AND('Test Sample Data'!N573&gt;=35,'Control Sample Data'!N573&gt;=35),"Type 3",IF(AND('Test Sample Data'!N573&gt;=30,'Control Sample Data'!N573&gt;=30,OR(I573&gt;=0.05,I573="N/A")),"Type 2",IF(OR(AND('Test Sample Data'!N573&gt;=30,'Control Sample Data'!N573&lt;=30),AND('Test Sample Data'!N573&lt;=30,'Control Sample Data'!N573&gt;=30)),"Type 1","OKAY")))</f>
        <v>#DIV/0!</v>
      </c>
    </row>
    <row r="574" spans="1:11" ht="12.75">
      <c r="A574" s="100"/>
      <c r="B574" s="99" t="str">
        <f>'Gene Table'!E574</f>
        <v>RN18S1</v>
      </c>
      <c r="C574" s="91" t="s">
        <v>368</v>
      </c>
      <c r="D574" s="92" t="e">
        <f>Calculations!BN575</f>
        <v>#DIV/0!</v>
      </c>
      <c r="E574" s="92" t="e">
        <f>Calculations!BO575</f>
        <v>#DIV/0!</v>
      </c>
      <c r="F574" s="93" t="e">
        <f t="shared" si="42"/>
        <v>#DIV/0!</v>
      </c>
      <c r="G574" s="93" t="e">
        <f t="shared" si="43"/>
        <v>#DIV/0!</v>
      </c>
      <c r="H574" s="92" t="e">
        <f t="shared" si="44"/>
        <v>#DIV/0!</v>
      </c>
      <c r="I574" s="96" t="str">
        <f>IF(OR(COUNT(Calculations!BP575:BY575)&lt;3,COUNT(Calculations!BZ575:CI575)&lt;3),"N/A",IF(ISERROR(TTEST(Calculations!BP575:BY575,Calculations!BZ575:CI575,2,2)),"N/A",TTEST(Calculations!BP575:BY575,Calculations!BZ575:CI575,2,2)))</f>
        <v>N/A</v>
      </c>
      <c r="J574" s="92" t="e">
        <f t="shared" si="45"/>
        <v>#DIV/0!</v>
      </c>
      <c r="K574" s="97" t="e">
        <f>IF(AND('Test Sample Data'!N574&gt;=35,'Control Sample Data'!N574&gt;=35),"Type 3",IF(AND('Test Sample Data'!N574&gt;=30,'Control Sample Data'!N574&gt;=30,OR(I574&gt;=0.05,I574="N/A")),"Type 2",IF(OR(AND('Test Sample Data'!N574&gt;=30,'Control Sample Data'!N574&lt;=30),AND('Test Sample Data'!N574&lt;=30,'Control Sample Data'!N574&gt;=30)),"Type 1","OKAY")))</f>
        <v>#DIV/0!</v>
      </c>
    </row>
    <row r="575" spans="1:11" ht="12.75">
      <c r="A575" s="100"/>
      <c r="B575" s="99" t="str">
        <f>'Gene Table'!E575</f>
        <v>RT</v>
      </c>
      <c r="C575" s="91" t="s">
        <v>372</v>
      </c>
      <c r="D575" s="92" t="e">
        <f>Calculations!BN576</f>
        <v>#DIV/0!</v>
      </c>
      <c r="E575" s="92" t="e">
        <f>Calculations!BO576</f>
        <v>#DIV/0!</v>
      </c>
      <c r="F575" s="93" t="e">
        <f t="shared" si="42"/>
        <v>#DIV/0!</v>
      </c>
      <c r="G575" s="93" t="e">
        <f t="shared" si="43"/>
        <v>#DIV/0!</v>
      </c>
      <c r="H575" s="92" t="e">
        <f t="shared" si="44"/>
        <v>#DIV/0!</v>
      </c>
      <c r="I575" s="96" t="str">
        <f>IF(OR(COUNT(Calculations!BP576:BY576)&lt;3,COUNT(Calculations!BZ576:CI576)&lt;3),"N/A",IF(ISERROR(TTEST(Calculations!BP576:BY576,Calculations!BZ576:CI576,2,2)),"N/A",TTEST(Calculations!BP576:BY576,Calculations!BZ576:CI576,2,2)))</f>
        <v>N/A</v>
      </c>
      <c r="J575" s="92" t="e">
        <f t="shared" si="45"/>
        <v>#DIV/0!</v>
      </c>
      <c r="K575" s="97" t="e">
        <f>IF(AND('Test Sample Data'!N575&gt;=35,'Control Sample Data'!N575&gt;=35),"Type 3",IF(AND('Test Sample Data'!N575&gt;=30,'Control Sample Data'!N575&gt;=30,OR(I575&gt;=0.05,I575="N/A")),"Type 2",IF(OR(AND('Test Sample Data'!N575&gt;=30,'Control Sample Data'!N575&lt;=30),AND('Test Sample Data'!N575&lt;=30,'Control Sample Data'!N575&gt;=30)),"Type 1","OKAY")))</f>
        <v>#DIV/0!</v>
      </c>
    </row>
    <row r="576" spans="1:11" ht="12.75">
      <c r="A576" s="100"/>
      <c r="B576" s="99" t="str">
        <f>'Gene Table'!E576</f>
        <v>RT</v>
      </c>
      <c r="C576" s="91" t="s">
        <v>374</v>
      </c>
      <c r="D576" s="92" t="e">
        <f>Calculations!BN577</f>
        <v>#DIV/0!</v>
      </c>
      <c r="E576" s="92" t="e">
        <f>Calculations!BO577</f>
        <v>#DIV/0!</v>
      </c>
      <c r="F576" s="93" t="e">
        <f t="shared" si="42"/>
        <v>#DIV/0!</v>
      </c>
      <c r="G576" s="93" t="e">
        <f t="shared" si="43"/>
        <v>#DIV/0!</v>
      </c>
      <c r="H576" s="92" t="e">
        <f t="shared" si="44"/>
        <v>#DIV/0!</v>
      </c>
      <c r="I576" s="96" t="str">
        <f>IF(OR(COUNT(Calculations!BP577:BY577)&lt;3,COUNT(Calculations!BZ577:CI577)&lt;3),"N/A",IF(ISERROR(TTEST(Calculations!BP577:BY577,Calculations!BZ577:CI577,2,2)),"N/A",TTEST(Calculations!BP577:BY577,Calculations!BZ577:CI577,2,2)))</f>
        <v>N/A</v>
      </c>
      <c r="J576" s="92" t="e">
        <f t="shared" si="45"/>
        <v>#DIV/0!</v>
      </c>
      <c r="K576" s="97" t="e">
        <f>IF(AND('Test Sample Data'!N576&gt;=35,'Control Sample Data'!N576&gt;=35),"Type 3",IF(AND('Test Sample Data'!N576&gt;=30,'Control Sample Data'!N576&gt;=30,OR(I576&gt;=0.05,I576="N/A")),"Type 2",IF(OR(AND('Test Sample Data'!N576&gt;=30,'Control Sample Data'!N576&lt;=30),AND('Test Sample Data'!N576&lt;=30,'Control Sample Data'!N576&gt;=30)),"Type 1","OKAY")))</f>
        <v>#DIV/0!</v>
      </c>
    </row>
    <row r="577" spans="1:11" ht="12.75">
      <c r="A577" s="100"/>
      <c r="B577" s="99" t="str">
        <f>'Gene Table'!E577</f>
        <v>PCR</v>
      </c>
      <c r="C577" s="91" t="s">
        <v>375</v>
      </c>
      <c r="D577" s="92" t="e">
        <f>Calculations!BN578</f>
        <v>#DIV/0!</v>
      </c>
      <c r="E577" s="92" t="e">
        <f>Calculations!BO578</f>
        <v>#DIV/0!</v>
      </c>
      <c r="F577" s="93" t="e">
        <f t="shared" si="42"/>
        <v>#DIV/0!</v>
      </c>
      <c r="G577" s="93" t="e">
        <f t="shared" si="43"/>
        <v>#DIV/0!</v>
      </c>
      <c r="H577" s="92" t="e">
        <f t="shared" si="44"/>
        <v>#DIV/0!</v>
      </c>
      <c r="I577" s="96" t="str">
        <f>IF(OR(COUNT(Calculations!BP578:BY578)&lt;3,COUNT(Calculations!BZ578:CI578)&lt;3),"N/A",IF(ISERROR(TTEST(Calculations!BP578:BY578,Calculations!BZ578:CI578,2,2)),"N/A",TTEST(Calculations!BP578:BY578,Calculations!BZ578:CI578,2,2)))</f>
        <v>N/A</v>
      </c>
      <c r="J577" s="92" t="e">
        <f t="shared" si="45"/>
        <v>#DIV/0!</v>
      </c>
      <c r="K577" s="97" t="e">
        <f>IF(AND('Test Sample Data'!N577&gt;=35,'Control Sample Data'!N577&gt;=35),"Type 3",IF(AND('Test Sample Data'!N577&gt;=30,'Control Sample Data'!N577&gt;=30,OR(I577&gt;=0.05,I577="N/A")),"Type 2",IF(OR(AND('Test Sample Data'!N577&gt;=30,'Control Sample Data'!N577&lt;=30),AND('Test Sample Data'!N577&lt;=30,'Control Sample Data'!N577&gt;=30)),"Type 1","OKAY")))</f>
        <v>#DIV/0!</v>
      </c>
    </row>
    <row r="578" spans="1:11" ht="12.75">
      <c r="A578" s="100"/>
      <c r="B578" s="99" t="str">
        <f>'Gene Table'!E578</f>
        <v>PCR</v>
      </c>
      <c r="C578" s="91" t="s">
        <v>377</v>
      </c>
      <c r="D578" s="92" t="e">
        <f>Calculations!BN579</f>
        <v>#DIV/0!</v>
      </c>
      <c r="E578" s="92" t="e">
        <f>Calculations!BO579</f>
        <v>#DIV/0!</v>
      </c>
      <c r="F578" s="93" t="e">
        <f t="shared" si="42"/>
        <v>#DIV/0!</v>
      </c>
      <c r="G578" s="93" t="e">
        <f t="shared" si="43"/>
        <v>#DIV/0!</v>
      </c>
      <c r="H578" s="92" t="e">
        <f t="shared" si="44"/>
        <v>#DIV/0!</v>
      </c>
      <c r="I578" s="96" t="str">
        <f>IF(OR(COUNT(Calculations!BP579:BY579)&lt;3,COUNT(Calculations!BZ579:CI579)&lt;3),"N/A",IF(ISERROR(TTEST(Calculations!BP579:BY579,Calculations!BZ579:CI579,2,2)),"N/A",TTEST(Calculations!BP579:BY579,Calculations!BZ579:CI579,2,2)))</f>
        <v>N/A</v>
      </c>
      <c r="J578" s="92" t="e">
        <f t="shared" si="45"/>
        <v>#DIV/0!</v>
      </c>
      <c r="K578" s="97" t="e">
        <f>IF(AND('Test Sample Data'!N578&gt;=35,'Control Sample Data'!N578&gt;=35),"Type 3",IF(AND('Test Sample Data'!N578&gt;=30,'Control Sample Data'!N578&gt;=30,OR(I578&gt;=0.05,I578="N/A")),"Type 2",IF(OR(AND('Test Sample Data'!N578&gt;=30,'Control Sample Data'!N578&lt;=30),AND('Test Sample Data'!N578&lt;=30,'Control Sample Data'!N578&gt;=30)),"Type 1","OKAY")))</f>
        <v>#DIV/0!</v>
      </c>
    </row>
  </sheetData>
  <mergeCells count="12">
    <mergeCell ref="D1:E1"/>
    <mergeCell ref="F1:G1"/>
    <mergeCell ref="A1:A2"/>
    <mergeCell ref="A3:A98"/>
    <mergeCell ref="A99:A194"/>
    <mergeCell ref="A195:A290"/>
    <mergeCell ref="A291:A386"/>
    <mergeCell ref="A387:A482"/>
    <mergeCell ref="A483:A578"/>
    <mergeCell ref="B1:B2"/>
    <mergeCell ref="C1:C2"/>
    <mergeCell ref="K1:K2"/>
  </mergeCells>
  <conditionalFormatting sqref="H3:H578">
    <cfRule type="cellIs" priority="4" dxfId="0" operator="greaterThan" stopIfTrue="1">
      <formula>2</formula>
    </cfRule>
    <cfRule type="cellIs" priority="5" dxfId="1" operator="lessThan" stopIfTrue="1">
      <formula>0.33</formula>
    </cfRule>
  </conditionalFormatting>
  <conditionalFormatting sqref="I3:I578">
    <cfRule type="cellIs" priority="1" dxfId="0" operator="lessThanOrEqual" stopIfTrue="1">
      <formula>0.05</formula>
    </cfRule>
  </conditionalFormatting>
  <conditionalFormatting sqref="J3:J578">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Q27" sqref="Q27"/>
    </sheetView>
  </sheetViews>
  <sheetFormatPr defaultColWidth="9.140625" defaultRowHeight="12.75"/>
  <cols>
    <col min="1" max="25" width="8.7109375" style="82" customWidth="1"/>
    <col min="26" max="16384" width="9.140625" style="82" customWidth="1"/>
  </cols>
  <sheetData>
    <row r="1" spans="1:25" ht="15" customHeight="1">
      <c r="A1" s="83" t="s">
        <v>1694</v>
      </c>
      <c r="B1" s="84" t="s">
        <v>1695</v>
      </c>
      <c r="C1" s="84" t="s">
        <v>1696</v>
      </c>
      <c r="D1" s="84" t="s">
        <v>1697</v>
      </c>
      <c r="E1" s="84" t="s">
        <v>1698</v>
      </c>
      <c r="F1" s="84" t="s">
        <v>1699</v>
      </c>
      <c r="G1" s="84" t="s">
        <v>1700</v>
      </c>
      <c r="H1" s="84" t="s">
        <v>1701</v>
      </c>
      <c r="I1" s="84" t="s">
        <v>1702</v>
      </c>
      <c r="J1" s="84" t="s">
        <v>1695</v>
      </c>
      <c r="K1" s="84" t="s">
        <v>1696</v>
      </c>
      <c r="L1" s="84" t="s">
        <v>1697</v>
      </c>
      <c r="M1" s="84" t="s">
        <v>1698</v>
      </c>
      <c r="N1" s="84" t="s">
        <v>1699</v>
      </c>
      <c r="O1" s="84" t="s">
        <v>1700</v>
      </c>
      <c r="P1" s="84" t="s">
        <v>1701</v>
      </c>
      <c r="Q1" s="84" t="s">
        <v>1702</v>
      </c>
      <c r="R1" s="84" t="s">
        <v>1695</v>
      </c>
      <c r="S1" s="84" t="s">
        <v>1696</v>
      </c>
      <c r="T1" s="84" t="s">
        <v>1697</v>
      </c>
      <c r="U1" s="84" t="s">
        <v>1698</v>
      </c>
      <c r="V1" s="84" t="s">
        <v>1699</v>
      </c>
      <c r="W1" s="84" t="s">
        <v>1700</v>
      </c>
      <c r="X1" s="84" t="s">
        <v>1701</v>
      </c>
      <c r="Y1" s="84" t="s">
        <v>1702</v>
      </c>
    </row>
    <row r="2" spans="1:25" ht="15" customHeight="1">
      <c r="A2" s="85">
        <v>1</v>
      </c>
      <c r="B2" s="86" t="e">
        <f>Results!H3</f>
        <v>#DIV/0!</v>
      </c>
      <c r="C2" s="86" t="e">
        <f>Results!H15</f>
        <v>#DIV/0!</v>
      </c>
      <c r="D2" s="86" t="e">
        <f>Results!H27</f>
        <v>#DIV/0!</v>
      </c>
      <c r="E2" s="86" t="e">
        <f>Results!H39</f>
        <v>#DIV/0!</v>
      </c>
      <c r="F2" s="86" t="e">
        <f>Results!H51</f>
        <v>#DIV/0!</v>
      </c>
      <c r="G2" s="86" t="e">
        <f>Results!H63</f>
        <v>#DIV/0!</v>
      </c>
      <c r="H2" s="86" t="e">
        <f>Results!H75</f>
        <v>#DIV/0!</v>
      </c>
      <c r="I2" s="86" t="e">
        <f>Results!H87</f>
        <v>#DIV/0!</v>
      </c>
      <c r="J2" s="86" t="e">
        <f>Results!H195</f>
        <v>#DIV/0!</v>
      </c>
      <c r="K2" s="86" t="e">
        <f>Results!H207</f>
        <v>#DIV/0!</v>
      </c>
      <c r="L2" s="86" t="e">
        <f>Results!H219</f>
        <v>#DIV/0!</v>
      </c>
      <c r="M2" s="86" t="e">
        <f>Results!H231</f>
        <v>#DIV/0!</v>
      </c>
      <c r="N2" s="86" t="e">
        <f>Results!H243</f>
        <v>#DIV/0!</v>
      </c>
      <c r="O2" s="86" t="e">
        <f>Results!H255</f>
        <v>#DIV/0!</v>
      </c>
      <c r="P2" s="86" t="e">
        <f>Results!H267</f>
        <v>#DIV/0!</v>
      </c>
      <c r="Q2" s="86" t="e">
        <f>Results!H279</f>
        <v>#DIV/0!</v>
      </c>
      <c r="R2" s="86" t="e">
        <f>Results!H387</f>
        <v>#DIV/0!</v>
      </c>
      <c r="S2" s="86" t="e">
        <f>Results!H399</f>
        <v>#DIV/0!</v>
      </c>
      <c r="T2" s="86" t="e">
        <f>Results!H411</f>
        <v>#DIV/0!</v>
      </c>
      <c r="U2" s="86" t="e">
        <f>Results!H423</f>
        <v>#DIV/0!</v>
      </c>
      <c r="V2" s="86" t="e">
        <f>Results!H435</f>
        <v>#DIV/0!</v>
      </c>
      <c r="W2" s="86" t="e">
        <f>Results!H447</f>
        <v>#DIV/0!</v>
      </c>
      <c r="X2" s="86" t="e">
        <f>Results!H459</f>
        <v>#DIV/0!</v>
      </c>
      <c r="Y2" s="86" t="e">
        <f>Results!H471</f>
        <v>#DIV/0!</v>
      </c>
    </row>
    <row r="3" spans="1:25" ht="15" customHeight="1">
      <c r="A3" s="85">
        <v>2</v>
      </c>
      <c r="B3" s="86" t="e">
        <f>Results!H4</f>
        <v>#DIV/0!</v>
      </c>
      <c r="C3" s="86" t="e">
        <f>Results!H16</f>
        <v>#DIV/0!</v>
      </c>
      <c r="D3" s="86" t="e">
        <f>Results!H28</f>
        <v>#DIV/0!</v>
      </c>
      <c r="E3" s="86" t="e">
        <f>Results!H40</f>
        <v>#DIV/0!</v>
      </c>
      <c r="F3" s="86" t="e">
        <f>Results!H52</f>
        <v>#DIV/0!</v>
      </c>
      <c r="G3" s="86" t="e">
        <f>Results!H64</f>
        <v>#DIV/0!</v>
      </c>
      <c r="H3" s="86" t="e">
        <f>Results!H76</f>
        <v>#DIV/0!</v>
      </c>
      <c r="I3" s="86" t="e">
        <f>Results!H88</f>
        <v>#DIV/0!</v>
      </c>
      <c r="J3" s="86" t="e">
        <f>Results!H196</f>
        <v>#DIV/0!</v>
      </c>
      <c r="K3" s="86" t="e">
        <f>Results!H208</f>
        <v>#DIV/0!</v>
      </c>
      <c r="L3" s="86" t="e">
        <f>Results!H220</f>
        <v>#DIV/0!</v>
      </c>
      <c r="M3" s="86" t="e">
        <f>Results!H232</f>
        <v>#DIV/0!</v>
      </c>
      <c r="N3" s="86" t="e">
        <f>Results!H244</f>
        <v>#DIV/0!</v>
      </c>
      <c r="O3" s="86" t="e">
        <f>Results!H256</f>
        <v>#DIV/0!</v>
      </c>
      <c r="P3" s="86" t="e">
        <f>Results!H268</f>
        <v>#DIV/0!</v>
      </c>
      <c r="Q3" s="86" t="e">
        <f>Results!H280</f>
        <v>#DIV/0!</v>
      </c>
      <c r="R3" s="86" t="e">
        <f>Results!H388</f>
        <v>#DIV/0!</v>
      </c>
      <c r="S3" s="86" t="e">
        <f>Results!H400</f>
        <v>#DIV/0!</v>
      </c>
      <c r="T3" s="86" t="e">
        <f>Results!H412</f>
        <v>#DIV/0!</v>
      </c>
      <c r="U3" s="86" t="e">
        <f>Results!H424</f>
        <v>#DIV/0!</v>
      </c>
      <c r="V3" s="86" t="e">
        <f>Results!H436</f>
        <v>#DIV/0!</v>
      </c>
      <c r="W3" s="86" t="e">
        <f>Results!H448</f>
        <v>#DIV/0!</v>
      </c>
      <c r="X3" s="86" t="e">
        <f>Results!H460</f>
        <v>#DIV/0!</v>
      </c>
      <c r="Y3" s="86" t="e">
        <f>Results!H472</f>
        <v>#DIV/0!</v>
      </c>
    </row>
    <row r="4" spans="1:25" ht="15" customHeight="1">
      <c r="A4" s="85">
        <v>3</v>
      </c>
      <c r="B4" s="86" t="e">
        <f>Results!H5</f>
        <v>#DIV/0!</v>
      </c>
      <c r="C4" s="86" t="e">
        <f>Results!H17</f>
        <v>#DIV/0!</v>
      </c>
      <c r="D4" s="86" t="e">
        <f>Results!H29</f>
        <v>#DIV/0!</v>
      </c>
      <c r="E4" s="86" t="e">
        <f>Results!H41</f>
        <v>#DIV/0!</v>
      </c>
      <c r="F4" s="86" t="e">
        <f>Results!H53</f>
        <v>#DIV/0!</v>
      </c>
      <c r="G4" s="86" t="e">
        <f>Results!H65</f>
        <v>#DIV/0!</v>
      </c>
      <c r="H4" s="86" t="e">
        <f>Results!H77</f>
        <v>#DIV/0!</v>
      </c>
      <c r="I4" s="86" t="e">
        <f>Results!H89</f>
        <v>#DIV/0!</v>
      </c>
      <c r="J4" s="86" t="e">
        <f>Results!H197</f>
        <v>#DIV/0!</v>
      </c>
      <c r="K4" s="86" t="e">
        <f>Results!H209</f>
        <v>#DIV/0!</v>
      </c>
      <c r="L4" s="86" t="e">
        <f>Results!H221</f>
        <v>#DIV/0!</v>
      </c>
      <c r="M4" s="86" t="e">
        <f>Results!H233</f>
        <v>#DIV/0!</v>
      </c>
      <c r="N4" s="86" t="e">
        <f>Results!H245</f>
        <v>#DIV/0!</v>
      </c>
      <c r="O4" s="86" t="e">
        <f>Results!H257</f>
        <v>#DIV/0!</v>
      </c>
      <c r="P4" s="86" t="e">
        <f>Results!H269</f>
        <v>#DIV/0!</v>
      </c>
      <c r="Q4" s="86" t="e">
        <f>Results!H281</f>
        <v>#DIV/0!</v>
      </c>
      <c r="R4" s="86" t="e">
        <f>Results!H389</f>
        <v>#DIV/0!</v>
      </c>
      <c r="S4" s="86" t="e">
        <f>Results!H401</f>
        <v>#DIV/0!</v>
      </c>
      <c r="T4" s="86" t="e">
        <f>Results!H413</f>
        <v>#DIV/0!</v>
      </c>
      <c r="U4" s="86" t="e">
        <f>Results!H425</f>
        <v>#DIV/0!</v>
      </c>
      <c r="V4" s="86" t="e">
        <f>Results!H437</f>
        <v>#DIV/0!</v>
      </c>
      <c r="W4" s="86" t="e">
        <f>Results!H449</f>
        <v>#DIV/0!</v>
      </c>
      <c r="X4" s="86" t="e">
        <f>Results!H461</f>
        <v>#DIV/0!</v>
      </c>
      <c r="Y4" s="86" t="e">
        <f>Results!H473</f>
        <v>#DIV/0!</v>
      </c>
    </row>
    <row r="5" spans="1:25" ht="15" customHeight="1">
      <c r="A5" s="85">
        <v>4</v>
      </c>
      <c r="B5" s="86" t="e">
        <f>Results!H6</f>
        <v>#DIV/0!</v>
      </c>
      <c r="C5" s="86" t="e">
        <f>Results!H18</f>
        <v>#DIV/0!</v>
      </c>
      <c r="D5" s="86" t="e">
        <f>Results!H30</f>
        <v>#DIV/0!</v>
      </c>
      <c r="E5" s="86" t="e">
        <f>Results!H42</f>
        <v>#DIV/0!</v>
      </c>
      <c r="F5" s="86" t="e">
        <f>Results!H54</f>
        <v>#DIV/0!</v>
      </c>
      <c r="G5" s="86" t="e">
        <f>Results!H66</f>
        <v>#DIV/0!</v>
      </c>
      <c r="H5" s="86" t="e">
        <f>Results!H78</f>
        <v>#DIV/0!</v>
      </c>
      <c r="I5" s="86" t="e">
        <f>Results!H90</f>
        <v>#DIV/0!</v>
      </c>
      <c r="J5" s="86" t="e">
        <f>Results!H198</f>
        <v>#DIV/0!</v>
      </c>
      <c r="K5" s="86" t="e">
        <f>Results!H210</f>
        <v>#DIV/0!</v>
      </c>
      <c r="L5" s="86" t="e">
        <f>Results!H222</f>
        <v>#DIV/0!</v>
      </c>
      <c r="M5" s="86" t="e">
        <f>Results!H234</f>
        <v>#DIV/0!</v>
      </c>
      <c r="N5" s="86" t="e">
        <f>Results!H246</f>
        <v>#DIV/0!</v>
      </c>
      <c r="O5" s="86" t="e">
        <f>Results!H258</f>
        <v>#DIV/0!</v>
      </c>
      <c r="P5" s="86" t="e">
        <f>Results!H270</f>
        <v>#DIV/0!</v>
      </c>
      <c r="Q5" s="86" t="e">
        <f>Results!H282</f>
        <v>#DIV/0!</v>
      </c>
      <c r="R5" s="86" t="e">
        <f>Results!H390</f>
        <v>#DIV/0!</v>
      </c>
      <c r="S5" s="86" t="e">
        <f>Results!H402</f>
        <v>#DIV/0!</v>
      </c>
      <c r="T5" s="86" t="e">
        <f>Results!H414</f>
        <v>#DIV/0!</v>
      </c>
      <c r="U5" s="86" t="e">
        <f>Results!H426</f>
        <v>#DIV/0!</v>
      </c>
      <c r="V5" s="86" t="e">
        <f>Results!H438</f>
        <v>#DIV/0!</v>
      </c>
      <c r="W5" s="86" t="e">
        <f>Results!H450</f>
        <v>#DIV/0!</v>
      </c>
      <c r="X5" s="86" t="e">
        <f>Results!H462</f>
        <v>#DIV/0!</v>
      </c>
      <c r="Y5" s="86" t="e">
        <f>Results!H474</f>
        <v>#DIV/0!</v>
      </c>
    </row>
    <row r="6" spans="1:25" ht="15" customHeight="1">
      <c r="A6" s="85">
        <v>5</v>
      </c>
      <c r="B6" s="86" t="e">
        <f>Results!H7</f>
        <v>#DIV/0!</v>
      </c>
      <c r="C6" s="86" t="e">
        <f>Results!H19</f>
        <v>#DIV/0!</v>
      </c>
      <c r="D6" s="86" t="e">
        <f>Results!H31</f>
        <v>#DIV/0!</v>
      </c>
      <c r="E6" s="86" t="e">
        <f>Results!H43</f>
        <v>#DIV/0!</v>
      </c>
      <c r="F6" s="86" t="e">
        <f>Results!H55</f>
        <v>#DIV/0!</v>
      </c>
      <c r="G6" s="86" t="e">
        <f>Results!H67</f>
        <v>#DIV/0!</v>
      </c>
      <c r="H6" s="86" t="e">
        <f>Results!H79</f>
        <v>#DIV/0!</v>
      </c>
      <c r="I6" s="86" t="e">
        <f>Results!H91</f>
        <v>#DIV/0!</v>
      </c>
      <c r="J6" s="86" t="e">
        <f>Results!H199</f>
        <v>#DIV/0!</v>
      </c>
      <c r="K6" s="86" t="e">
        <f>Results!H211</f>
        <v>#DIV/0!</v>
      </c>
      <c r="L6" s="86" t="e">
        <f>Results!H223</f>
        <v>#DIV/0!</v>
      </c>
      <c r="M6" s="86" t="e">
        <f>Results!H235</f>
        <v>#DIV/0!</v>
      </c>
      <c r="N6" s="86" t="e">
        <f>Results!H247</f>
        <v>#DIV/0!</v>
      </c>
      <c r="O6" s="86" t="e">
        <f>Results!H259</f>
        <v>#DIV/0!</v>
      </c>
      <c r="P6" s="86" t="e">
        <f>Results!H271</f>
        <v>#DIV/0!</v>
      </c>
      <c r="Q6" s="86" t="e">
        <f>Results!H283</f>
        <v>#DIV/0!</v>
      </c>
      <c r="R6" s="86" t="e">
        <f>Results!H391</f>
        <v>#DIV/0!</v>
      </c>
      <c r="S6" s="86" t="e">
        <f>Results!H403</f>
        <v>#DIV/0!</v>
      </c>
      <c r="T6" s="86" t="e">
        <f>Results!H415</f>
        <v>#DIV/0!</v>
      </c>
      <c r="U6" s="86" t="e">
        <f>Results!H427</f>
        <v>#DIV/0!</v>
      </c>
      <c r="V6" s="86" t="e">
        <f>Results!H439</f>
        <v>#DIV/0!</v>
      </c>
      <c r="W6" s="86" t="e">
        <f>Results!H451</f>
        <v>#DIV/0!</v>
      </c>
      <c r="X6" s="86" t="e">
        <f>Results!H463</f>
        <v>#DIV/0!</v>
      </c>
      <c r="Y6" s="86" t="e">
        <f>Results!H475</f>
        <v>#DIV/0!</v>
      </c>
    </row>
    <row r="7" spans="1:25" ht="15" customHeight="1">
      <c r="A7" s="85">
        <v>6</v>
      </c>
      <c r="B7" s="86" t="e">
        <f>Results!H8</f>
        <v>#DIV/0!</v>
      </c>
      <c r="C7" s="86" t="e">
        <f>Results!H20</f>
        <v>#DIV/0!</v>
      </c>
      <c r="D7" s="86" t="e">
        <f>Results!H32</f>
        <v>#DIV/0!</v>
      </c>
      <c r="E7" s="86" t="e">
        <f>Results!H44</f>
        <v>#DIV/0!</v>
      </c>
      <c r="F7" s="86" t="e">
        <f>Results!H56</f>
        <v>#DIV/0!</v>
      </c>
      <c r="G7" s="86" t="e">
        <f>Results!H68</f>
        <v>#DIV/0!</v>
      </c>
      <c r="H7" s="86" t="e">
        <f>Results!H80</f>
        <v>#DIV/0!</v>
      </c>
      <c r="I7" s="86" t="e">
        <f>Results!H92</f>
        <v>#DIV/0!</v>
      </c>
      <c r="J7" s="86" t="e">
        <f>Results!H200</f>
        <v>#DIV/0!</v>
      </c>
      <c r="K7" s="86" t="e">
        <f>Results!H212</f>
        <v>#DIV/0!</v>
      </c>
      <c r="L7" s="86" t="e">
        <f>Results!H224</f>
        <v>#DIV/0!</v>
      </c>
      <c r="M7" s="86" t="e">
        <f>Results!H236</f>
        <v>#DIV/0!</v>
      </c>
      <c r="N7" s="86" t="e">
        <f>Results!H248</f>
        <v>#DIV/0!</v>
      </c>
      <c r="O7" s="86" t="e">
        <f>Results!H260</f>
        <v>#DIV/0!</v>
      </c>
      <c r="P7" s="86" t="e">
        <f>Results!H272</f>
        <v>#DIV/0!</v>
      </c>
      <c r="Q7" s="86" t="e">
        <f>Results!H284</f>
        <v>#DIV/0!</v>
      </c>
      <c r="R7" s="86" t="e">
        <f>Results!H392</f>
        <v>#DIV/0!</v>
      </c>
      <c r="S7" s="86" t="e">
        <f>Results!H404</f>
        <v>#DIV/0!</v>
      </c>
      <c r="T7" s="86" t="e">
        <f>Results!H416</f>
        <v>#DIV/0!</v>
      </c>
      <c r="U7" s="86" t="e">
        <f>Results!H428</f>
        <v>#DIV/0!</v>
      </c>
      <c r="V7" s="86" t="e">
        <f>Results!H440</f>
        <v>#DIV/0!</v>
      </c>
      <c r="W7" s="86" t="e">
        <f>Results!H452</f>
        <v>#DIV/0!</v>
      </c>
      <c r="X7" s="86" t="e">
        <f>Results!H464</f>
        <v>#DIV/0!</v>
      </c>
      <c r="Y7" s="86" t="e">
        <f>Results!H476</f>
        <v>#DIV/0!</v>
      </c>
    </row>
    <row r="8" spans="1:25" ht="15" customHeight="1">
      <c r="A8" s="85">
        <v>7</v>
      </c>
      <c r="B8" s="86" t="e">
        <f>Results!H9</f>
        <v>#DIV/0!</v>
      </c>
      <c r="C8" s="86" t="e">
        <f>Results!H21</f>
        <v>#DIV/0!</v>
      </c>
      <c r="D8" s="86" t="e">
        <f>Results!H33</f>
        <v>#DIV/0!</v>
      </c>
      <c r="E8" s="86" t="e">
        <f>Results!H45</f>
        <v>#DIV/0!</v>
      </c>
      <c r="F8" s="86" t="e">
        <f>Results!H57</f>
        <v>#DIV/0!</v>
      </c>
      <c r="G8" s="86" t="e">
        <f>Results!H69</f>
        <v>#DIV/0!</v>
      </c>
      <c r="H8" s="86" t="e">
        <f>Results!H81</f>
        <v>#DIV/0!</v>
      </c>
      <c r="I8" s="86" t="e">
        <f>Results!H93</f>
        <v>#DIV/0!</v>
      </c>
      <c r="J8" s="86" t="e">
        <f>Results!H201</f>
        <v>#DIV/0!</v>
      </c>
      <c r="K8" s="86" t="e">
        <f>Results!H213</f>
        <v>#DIV/0!</v>
      </c>
      <c r="L8" s="86" t="e">
        <f>Results!H225</f>
        <v>#DIV/0!</v>
      </c>
      <c r="M8" s="86" t="e">
        <f>Results!H237</f>
        <v>#DIV/0!</v>
      </c>
      <c r="N8" s="86" t="e">
        <f>Results!H249</f>
        <v>#DIV/0!</v>
      </c>
      <c r="O8" s="86" t="e">
        <f>Results!H261</f>
        <v>#DIV/0!</v>
      </c>
      <c r="P8" s="86" t="e">
        <f>Results!H273</f>
        <v>#DIV/0!</v>
      </c>
      <c r="Q8" s="86" t="e">
        <f>Results!H285</f>
        <v>#DIV/0!</v>
      </c>
      <c r="R8" s="86" t="e">
        <f>Results!H393</f>
        <v>#DIV/0!</v>
      </c>
      <c r="S8" s="86" t="e">
        <f>Results!H405</f>
        <v>#DIV/0!</v>
      </c>
      <c r="T8" s="86" t="e">
        <f>Results!H417</f>
        <v>#DIV/0!</v>
      </c>
      <c r="U8" s="86" t="e">
        <f>Results!H429</f>
        <v>#DIV/0!</v>
      </c>
      <c r="V8" s="86" t="e">
        <f>Results!H441</f>
        <v>#DIV/0!</v>
      </c>
      <c r="W8" s="86" t="e">
        <f>Results!H453</f>
        <v>#DIV/0!</v>
      </c>
      <c r="X8" s="86" t="e">
        <f>Results!H465</f>
        <v>#DIV/0!</v>
      </c>
      <c r="Y8" s="86" t="e">
        <f>Results!H477</f>
        <v>#DIV/0!</v>
      </c>
    </row>
    <row r="9" spans="1:25" ht="15" customHeight="1">
      <c r="A9" s="85">
        <v>8</v>
      </c>
      <c r="B9" s="86" t="e">
        <f>Results!H10</f>
        <v>#DIV/0!</v>
      </c>
      <c r="C9" s="86" t="e">
        <f>Results!H22</f>
        <v>#DIV/0!</v>
      </c>
      <c r="D9" s="86" t="e">
        <f>Results!H34</f>
        <v>#DIV/0!</v>
      </c>
      <c r="E9" s="86" t="e">
        <f>Results!H46</f>
        <v>#DIV/0!</v>
      </c>
      <c r="F9" s="86" t="e">
        <f>Results!H58</f>
        <v>#DIV/0!</v>
      </c>
      <c r="G9" s="86" t="e">
        <f>Results!H70</f>
        <v>#DIV/0!</v>
      </c>
      <c r="H9" s="86" t="e">
        <f>Results!H82</f>
        <v>#DIV/0!</v>
      </c>
      <c r="I9" s="86" t="e">
        <f>Results!H94</f>
        <v>#DIV/0!</v>
      </c>
      <c r="J9" s="86" t="e">
        <f>Results!H202</f>
        <v>#DIV/0!</v>
      </c>
      <c r="K9" s="86" t="e">
        <f>Results!H214</f>
        <v>#DIV/0!</v>
      </c>
      <c r="L9" s="86" t="e">
        <f>Results!H226</f>
        <v>#DIV/0!</v>
      </c>
      <c r="M9" s="86" t="e">
        <f>Results!H238</f>
        <v>#DIV/0!</v>
      </c>
      <c r="N9" s="86" t="e">
        <f>Results!H250</f>
        <v>#DIV/0!</v>
      </c>
      <c r="O9" s="86" t="e">
        <f>Results!H262</f>
        <v>#DIV/0!</v>
      </c>
      <c r="P9" s="86" t="e">
        <f>Results!H274</f>
        <v>#DIV/0!</v>
      </c>
      <c r="Q9" s="86" t="e">
        <f>Results!H286</f>
        <v>#DIV/0!</v>
      </c>
      <c r="R9" s="86" t="e">
        <f>Results!H394</f>
        <v>#DIV/0!</v>
      </c>
      <c r="S9" s="86" t="e">
        <f>Results!H406</f>
        <v>#DIV/0!</v>
      </c>
      <c r="T9" s="86" t="e">
        <f>Results!H418</f>
        <v>#DIV/0!</v>
      </c>
      <c r="U9" s="86" t="e">
        <f>Results!H430</f>
        <v>#DIV/0!</v>
      </c>
      <c r="V9" s="86" t="e">
        <f>Results!H442</f>
        <v>#DIV/0!</v>
      </c>
      <c r="W9" s="86" t="e">
        <f>Results!H454</f>
        <v>#DIV/0!</v>
      </c>
      <c r="X9" s="86" t="e">
        <f>Results!H466</f>
        <v>#DIV/0!</v>
      </c>
      <c r="Y9" s="86" t="e">
        <f>Results!H478</f>
        <v>#DIV/0!</v>
      </c>
    </row>
    <row r="10" spans="1:25" ht="15" customHeight="1">
      <c r="A10" s="85">
        <v>9</v>
      </c>
      <c r="B10" s="86" t="e">
        <f>Results!H11</f>
        <v>#DIV/0!</v>
      </c>
      <c r="C10" s="86" t="e">
        <f>Results!H23</f>
        <v>#DIV/0!</v>
      </c>
      <c r="D10" s="86" t="e">
        <f>Results!H35</f>
        <v>#DIV/0!</v>
      </c>
      <c r="E10" s="86" t="e">
        <f>Results!H47</f>
        <v>#DIV/0!</v>
      </c>
      <c r="F10" s="86" t="e">
        <f>Results!H59</f>
        <v>#DIV/0!</v>
      </c>
      <c r="G10" s="86" t="e">
        <f>Results!H71</f>
        <v>#DIV/0!</v>
      </c>
      <c r="H10" s="86" t="e">
        <f>Results!H83</f>
        <v>#DIV/0!</v>
      </c>
      <c r="I10" s="86"/>
      <c r="J10" s="86" t="e">
        <f>Results!H203</f>
        <v>#DIV/0!</v>
      </c>
      <c r="K10" s="86" t="e">
        <f>Results!H215</f>
        <v>#DIV/0!</v>
      </c>
      <c r="L10" s="86" t="e">
        <f>Results!H227</f>
        <v>#DIV/0!</v>
      </c>
      <c r="M10" s="86" t="e">
        <f>Results!H239</f>
        <v>#DIV/0!</v>
      </c>
      <c r="N10" s="86" t="e">
        <f>Results!H251</f>
        <v>#DIV/0!</v>
      </c>
      <c r="O10" s="86" t="e">
        <f>Results!H263</f>
        <v>#DIV/0!</v>
      </c>
      <c r="P10" s="86" t="e">
        <f>Results!H275</f>
        <v>#DIV/0!</v>
      </c>
      <c r="Q10" s="86"/>
      <c r="R10" s="86" t="e">
        <f>Results!H395</f>
        <v>#DIV/0!</v>
      </c>
      <c r="S10" s="86" t="e">
        <f>Results!H407</f>
        <v>#DIV/0!</v>
      </c>
      <c r="T10" s="86" t="e">
        <f>Results!H419</f>
        <v>#DIV/0!</v>
      </c>
      <c r="U10" s="86" t="e">
        <f>Results!H431</f>
        <v>#DIV/0!</v>
      </c>
      <c r="V10" s="86" t="e">
        <f>Results!H443</f>
        <v>#DIV/0!</v>
      </c>
      <c r="W10" s="86" t="e">
        <f>Results!H455</f>
        <v>#DIV/0!</v>
      </c>
      <c r="X10" s="86" t="e">
        <f>Results!H467</f>
        <v>#DIV/0!</v>
      </c>
      <c r="Y10" s="86"/>
    </row>
    <row r="11" spans="1:25" ht="15" customHeight="1">
      <c r="A11" s="85">
        <v>10</v>
      </c>
      <c r="B11" s="86" t="e">
        <f>Results!H12</f>
        <v>#DIV/0!</v>
      </c>
      <c r="C11" s="86" t="e">
        <f>Results!H24</f>
        <v>#DIV/0!</v>
      </c>
      <c r="D11" s="86" t="e">
        <f>Results!H36</f>
        <v>#DIV/0!</v>
      </c>
      <c r="E11" s="86" t="e">
        <f>Results!H48</f>
        <v>#DIV/0!</v>
      </c>
      <c r="F11" s="86" t="e">
        <f>Results!H60</f>
        <v>#DIV/0!</v>
      </c>
      <c r="G11" s="86" t="e">
        <f>Results!H72</f>
        <v>#DIV/0!</v>
      </c>
      <c r="H11" s="86" t="e">
        <f>Results!H84</f>
        <v>#DIV/0!</v>
      </c>
      <c r="I11" s="86"/>
      <c r="J11" s="86" t="e">
        <f>Results!H204</f>
        <v>#DIV/0!</v>
      </c>
      <c r="K11" s="86" t="e">
        <f>Results!H216</f>
        <v>#DIV/0!</v>
      </c>
      <c r="L11" s="86" t="e">
        <f>Results!H228</f>
        <v>#DIV/0!</v>
      </c>
      <c r="M11" s="86" t="e">
        <f>Results!H240</f>
        <v>#DIV/0!</v>
      </c>
      <c r="N11" s="86" t="e">
        <f>Results!H252</f>
        <v>#DIV/0!</v>
      </c>
      <c r="O11" s="86" t="e">
        <f>Results!H264</f>
        <v>#DIV/0!</v>
      </c>
      <c r="P11" s="86" t="e">
        <f>Results!H276</f>
        <v>#DIV/0!</v>
      </c>
      <c r="Q11" s="86"/>
      <c r="R11" s="86" t="e">
        <f>Results!H396</f>
        <v>#DIV/0!</v>
      </c>
      <c r="S11" s="86" t="e">
        <f>Results!H408</f>
        <v>#DIV/0!</v>
      </c>
      <c r="T11" s="86" t="e">
        <f>Results!H420</f>
        <v>#DIV/0!</v>
      </c>
      <c r="U11" s="86" t="e">
        <f>Results!H432</f>
        <v>#DIV/0!</v>
      </c>
      <c r="V11" s="86" t="e">
        <f>Results!H444</f>
        <v>#DIV/0!</v>
      </c>
      <c r="W11" s="86" t="e">
        <f>Results!H456</f>
        <v>#DIV/0!</v>
      </c>
      <c r="X11" s="86" t="e">
        <f>Results!H468</f>
        <v>#DIV/0!</v>
      </c>
      <c r="Y11" s="86"/>
    </row>
    <row r="12" spans="1:25" ht="15" customHeight="1">
      <c r="A12" s="85">
        <v>11</v>
      </c>
      <c r="B12" s="86" t="e">
        <f>Results!H13</f>
        <v>#DIV/0!</v>
      </c>
      <c r="C12" s="86" t="e">
        <f>Results!H25</f>
        <v>#DIV/0!</v>
      </c>
      <c r="D12" s="86" t="e">
        <f>Results!H37</f>
        <v>#DIV/0!</v>
      </c>
      <c r="E12" s="86" t="e">
        <f>Results!H49</f>
        <v>#DIV/0!</v>
      </c>
      <c r="F12" s="86" t="e">
        <f>Results!H61</f>
        <v>#DIV/0!</v>
      </c>
      <c r="G12" s="86" t="e">
        <f>Results!H73</f>
        <v>#DIV/0!</v>
      </c>
      <c r="H12" s="86" t="e">
        <f>Results!H85</f>
        <v>#DIV/0!</v>
      </c>
      <c r="I12" s="86"/>
      <c r="J12" s="86" t="e">
        <f>Results!H205</f>
        <v>#DIV/0!</v>
      </c>
      <c r="K12" s="86" t="e">
        <f>Results!H217</f>
        <v>#DIV/0!</v>
      </c>
      <c r="L12" s="86" t="e">
        <f>Results!H229</f>
        <v>#DIV/0!</v>
      </c>
      <c r="M12" s="86" t="e">
        <f>Results!H241</f>
        <v>#DIV/0!</v>
      </c>
      <c r="N12" s="86" t="e">
        <f>Results!H253</f>
        <v>#DIV/0!</v>
      </c>
      <c r="O12" s="86" t="e">
        <f>Results!H265</f>
        <v>#DIV/0!</v>
      </c>
      <c r="P12" s="86" t="e">
        <f>Results!H277</f>
        <v>#DIV/0!</v>
      </c>
      <c r="Q12" s="86"/>
      <c r="R12" s="86" t="e">
        <f>Results!H397</f>
        <v>#DIV/0!</v>
      </c>
      <c r="S12" s="86" t="e">
        <f>Results!H409</f>
        <v>#DIV/0!</v>
      </c>
      <c r="T12" s="86" t="e">
        <f>Results!H421</f>
        <v>#DIV/0!</v>
      </c>
      <c r="U12" s="86" t="e">
        <f>Results!H433</f>
        <v>#DIV/0!</v>
      </c>
      <c r="V12" s="86" t="e">
        <f>Results!H445</f>
        <v>#DIV/0!</v>
      </c>
      <c r="W12" s="86" t="e">
        <f>Results!H457</f>
        <v>#DIV/0!</v>
      </c>
      <c r="X12" s="86" t="e">
        <f>Results!H469</f>
        <v>#DIV/0!</v>
      </c>
      <c r="Y12" s="86"/>
    </row>
    <row r="13" spans="1:25" ht="15" customHeight="1">
      <c r="A13" s="85">
        <v>12</v>
      </c>
      <c r="B13" s="86" t="e">
        <f>Results!H14</f>
        <v>#DIV/0!</v>
      </c>
      <c r="C13" s="86" t="e">
        <f>Results!H26</f>
        <v>#DIV/0!</v>
      </c>
      <c r="D13" s="86" t="e">
        <f>Results!H38</f>
        <v>#DIV/0!</v>
      </c>
      <c r="E13" s="86" t="e">
        <f>Results!H50</f>
        <v>#DIV/0!</v>
      </c>
      <c r="F13" s="86" t="e">
        <f>Results!H62</f>
        <v>#DIV/0!</v>
      </c>
      <c r="G13" s="86" t="e">
        <f>Results!H74</f>
        <v>#DIV/0!</v>
      </c>
      <c r="H13" s="86" t="e">
        <f>Results!H86</f>
        <v>#DIV/0!</v>
      </c>
      <c r="I13" s="86"/>
      <c r="J13" s="86" t="e">
        <f>Results!H206</f>
        <v>#DIV/0!</v>
      </c>
      <c r="K13" s="86" t="e">
        <f>Results!H218</f>
        <v>#DIV/0!</v>
      </c>
      <c r="L13" s="86" t="e">
        <f>Results!H230</f>
        <v>#DIV/0!</v>
      </c>
      <c r="M13" s="86" t="e">
        <f>Results!H242</f>
        <v>#DIV/0!</v>
      </c>
      <c r="N13" s="86" t="e">
        <f>Results!H254</f>
        <v>#DIV/0!</v>
      </c>
      <c r="O13" s="86" t="e">
        <f>Results!H266</f>
        <v>#DIV/0!</v>
      </c>
      <c r="P13" s="86" t="e">
        <f>Results!H278</f>
        <v>#DIV/0!</v>
      </c>
      <c r="Q13" s="86"/>
      <c r="R13" s="86" t="e">
        <f>Results!H398</f>
        <v>#DIV/0!</v>
      </c>
      <c r="S13" s="86" t="e">
        <f>Results!H410</f>
        <v>#DIV/0!</v>
      </c>
      <c r="T13" s="86" t="e">
        <f>Results!H422</f>
        <v>#DIV/0!</v>
      </c>
      <c r="U13" s="86" t="e">
        <f>Results!H434</f>
        <v>#DIV/0!</v>
      </c>
      <c r="V13" s="86" t="e">
        <f>Results!H446</f>
        <v>#DIV/0!</v>
      </c>
      <c r="W13" s="86" t="e">
        <f>Results!H458</f>
        <v>#DIV/0!</v>
      </c>
      <c r="X13" s="86" t="e">
        <f>Results!H470</f>
        <v>#DIV/0!</v>
      </c>
      <c r="Y13" s="86"/>
    </row>
    <row r="14" spans="1:25" ht="15" customHeight="1">
      <c r="A14" s="85">
        <v>1</v>
      </c>
      <c r="B14" s="86" t="e">
        <f>Results!H99</f>
        <v>#DIV/0!</v>
      </c>
      <c r="C14" s="86" t="e">
        <f>Results!H111</f>
        <v>#DIV/0!</v>
      </c>
      <c r="D14" s="86" t="e">
        <f>Results!H123</f>
        <v>#DIV/0!</v>
      </c>
      <c r="E14" s="86" t="e">
        <f>Results!H135</f>
        <v>#DIV/0!</v>
      </c>
      <c r="F14" s="86" t="e">
        <f>Results!H147</f>
        <v>#DIV/0!</v>
      </c>
      <c r="G14" s="86" t="e">
        <f>Results!H159</f>
        <v>#DIV/0!</v>
      </c>
      <c r="H14" s="86" t="e">
        <f>Results!H171</f>
        <v>#DIV/0!</v>
      </c>
      <c r="I14" s="86" t="e">
        <f>Results!H183</f>
        <v>#DIV/0!</v>
      </c>
      <c r="J14" s="86" t="e">
        <f>Results!H291</f>
        <v>#DIV/0!</v>
      </c>
      <c r="K14" s="86" t="e">
        <f>Results!H303</f>
        <v>#DIV/0!</v>
      </c>
      <c r="L14" s="86" t="e">
        <f>Results!H315</f>
        <v>#DIV/0!</v>
      </c>
      <c r="M14" s="86" t="e">
        <f>Results!H327</f>
        <v>#DIV/0!</v>
      </c>
      <c r="N14" s="86" t="e">
        <f>Results!H339</f>
        <v>#DIV/0!</v>
      </c>
      <c r="O14" s="86" t="e">
        <f>Results!H351</f>
        <v>#DIV/0!</v>
      </c>
      <c r="P14" s="86" t="e">
        <f>Results!H363</f>
        <v>#DIV/0!</v>
      </c>
      <c r="Q14" s="86" t="e">
        <f>Results!H375</f>
        <v>#DIV/0!</v>
      </c>
      <c r="R14" s="86" t="e">
        <f>Results!H483</f>
        <v>#DIV/0!</v>
      </c>
      <c r="S14" s="86" t="e">
        <f>Results!H495</f>
        <v>#DIV/0!</v>
      </c>
      <c r="T14" s="86" t="e">
        <f>Results!H507</f>
        <v>#DIV/0!</v>
      </c>
      <c r="U14" s="86" t="e">
        <f>Results!H519</f>
        <v>#DIV/0!</v>
      </c>
      <c r="V14" s="86" t="e">
        <f>Results!H531</f>
        <v>#DIV/0!</v>
      </c>
      <c r="W14" s="86" t="e">
        <f>Results!H543</f>
        <v>#DIV/0!</v>
      </c>
      <c r="X14" s="86" t="e">
        <f>Results!H555</f>
        <v>#DIV/0!</v>
      </c>
      <c r="Y14" s="86" t="e">
        <f>Results!H567</f>
        <v>#DIV/0!</v>
      </c>
    </row>
    <row r="15" spans="1:25" ht="15" customHeight="1">
      <c r="A15" s="85">
        <v>2</v>
      </c>
      <c r="B15" s="86" t="e">
        <f>Results!H100</f>
        <v>#DIV/0!</v>
      </c>
      <c r="C15" s="86" t="e">
        <f>Results!H112</f>
        <v>#DIV/0!</v>
      </c>
      <c r="D15" s="86" t="e">
        <f>Results!H124</f>
        <v>#DIV/0!</v>
      </c>
      <c r="E15" s="86" t="e">
        <f>Results!H136</f>
        <v>#DIV/0!</v>
      </c>
      <c r="F15" s="86" t="e">
        <f>Results!H148</f>
        <v>#DIV/0!</v>
      </c>
      <c r="G15" s="86" t="e">
        <f>Results!H160</f>
        <v>#DIV/0!</v>
      </c>
      <c r="H15" s="86" t="e">
        <f>Results!H172</f>
        <v>#DIV/0!</v>
      </c>
      <c r="I15" s="86" t="e">
        <f>Results!H184</f>
        <v>#DIV/0!</v>
      </c>
      <c r="J15" s="86" t="e">
        <f>Results!H292</f>
        <v>#DIV/0!</v>
      </c>
      <c r="K15" s="86" t="e">
        <f>Results!H304</f>
        <v>#DIV/0!</v>
      </c>
      <c r="L15" s="86" t="e">
        <f>Results!H316</f>
        <v>#DIV/0!</v>
      </c>
      <c r="M15" s="86" t="e">
        <f>Results!H328</f>
        <v>#DIV/0!</v>
      </c>
      <c r="N15" s="86" t="e">
        <f>Results!H340</f>
        <v>#DIV/0!</v>
      </c>
      <c r="O15" s="86" t="e">
        <f>Results!H352</f>
        <v>#DIV/0!</v>
      </c>
      <c r="P15" s="86" t="e">
        <f>Results!H364</f>
        <v>#DIV/0!</v>
      </c>
      <c r="Q15" s="86" t="e">
        <f>Results!H376</f>
        <v>#DIV/0!</v>
      </c>
      <c r="R15" s="86" t="e">
        <f>Results!H484</f>
        <v>#DIV/0!</v>
      </c>
      <c r="S15" s="86" t="e">
        <f>Results!H496</f>
        <v>#DIV/0!</v>
      </c>
      <c r="T15" s="86" t="e">
        <f>Results!H508</f>
        <v>#DIV/0!</v>
      </c>
      <c r="U15" s="86" t="e">
        <f>Results!H520</f>
        <v>#DIV/0!</v>
      </c>
      <c r="V15" s="86" t="e">
        <f>Results!H532</f>
        <v>#DIV/0!</v>
      </c>
      <c r="W15" s="86" t="e">
        <f>Results!H544</f>
        <v>#DIV/0!</v>
      </c>
      <c r="X15" s="86" t="e">
        <f>Results!H556</f>
        <v>#DIV/0!</v>
      </c>
      <c r="Y15" s="86" t="e">
        <f>Results!H568</f>
        <v>#DIV/0!</v>
      </c>
    </row>
    <row r="16" spans="1:25" ht="15" customHeight="1">
      <c r="A16" s="85">
        <v>3</v>
      </c>
      <c r="B16" s="86" t="e">
        <f>Results!H101</f>
        <v>#DIV/0!</v>
      </c>
      <c r="C16" s="86" t="e">
        <f>Results!H113</f>
        <v>#DIV/0!</v>
      </c>
      <c r="D16" s="86" t="e">
        <f>Results!H125</f>
        <v>#DIV/0!</v>
      </c>
      <c r="E16" s="86" t="e">
        <f>Results!H137</f>
        <v>#DIV/0!</v>
      </c>
      <c r="F16" s="86" t="e">
        <f>Results!H149</f>
        <v>#DIV/0!</v>
      </c>
      <c r="G16" s="86" t="e">
        <f>Results!H161</f>
        <v>#DIV/0!</v>
      </c>
      <c r="H16" s="86" t="e">
        <f>Results!H173</f>
        <v>#DIV/0!</v>
      </c>
      <c r="I16" s="86" t="e">
        <f>Results!H185</f>
        <v>#DIV/0!</v>
      </c>
      <c r="J16" s="86" t="e">
        <f>Results!H293</f>
        <v>#DIV/0!</v>
      </c>
      <c r="K16" s="86" t="e">
        <f>Results!H305</f>
        <v>#DIV/0!</v>
      </c>
      <c r="L16" s="86" t="e">
        <f>Results!H317</f>
        <v>#DIV/0!</v>
      </c>
      <c r="M16" s="86" t="e">
        <f>Results!H329</f>
        <v>#DIV/0!</v>
      </c>
      <c r="N16" s="86" t="e">
        <f>Results!H341</f>
        <v>#DIV/0!</v>
      </c>
      <c r="O16" s="86" t="e">
        <f>Results!H353</f>
        <v>#DIV/0!</v>
      </c>
      <c r="P16" s="86" t="e">
        <f>Results!H365</f>
        <v>#DIV/0!</v>
      </c>
      <c r="Q16" s="86" t="e">
        <f>Results!H377</f>
        <v>#DIV/0!</v>
      </c>
      <c r="R16" s="86" t="e">
        <f>Results!H485</f>
        <v>#DIV/0!</v>
      </c>
      <c r="S16" s="86" t="e">
        <f>Results!H497</f>
        <v>#DIV/0!</v>
      </c>
      <c r="T16" s="86" t="e">
        <f>Results!H509</f>
        <v>#DIV/0!</v>
      </c>
      <c r="U16" s="86" t="e">
        <f>Results!H521</f>
        <v>#DIV/0!</v>
      </c>
      <c r="V16" s="86" t="e">
        <f>Results!H533</f>
        <v>#DIV/0!</v>
      </c>
      <c r="W16" s="86" t="e">
        <f>Results!H545</f>
        <v>#DIV/0!</v>
      </c>
      <c r="X16" s="86" t="e">
        <f>Results!H557</f>
        <v>#DIV/0!</v>
      </c>
      <c r="Y16" s="86" t="e">
        <f>Results!H569</f>
        <v>#DIV/0!</v>
      </c>
    </row>
    <row r="17" spans="1:25" ht="15" customHeight="1">
      <c r="A17" s="85">
        <v>4</v>
      </c>
      <c r="B17" s="86" t="e">
        <f>Results!H102</f>
        <v>#DIV/0!</v>
      </c>
      <c r="C17" s="86" t="e">
        <f>Results!H114</f>
        <v>#DIV/0!</v>
      </c>
      <c r="D17" s="86" t="e">
        <f>Results!H126</f>
        <v>#DIV/0!</v>
      </c>
      <c r="E17" s="86" t="e">
        <f>Results!H138</f>
        <v>#DIV/0!</v>
      </c>
      <c r="F17" s="86" t="e">
        <f>Results!H150</f>
        <v>#DIV/0!</v>
      </c>
      <c r="G17" s="86" t="e">
        <f>Results!H162</f>
        <v>#DIV/0!</v>
      </c>
      <c r="H17" s="86" t="e">
        <f>Results!H174</f>
        <v>#DIV/0!</v>
      </c>
      <c r="I17" s="86" t="e">
        <f>Results!H186</f>
        <v>#DIV/0!</v>
      </c>
      <c r="J17" s="86" t="e">
        <f>Results!H294</f>
        <v>#DIV/0!</v>
      </c>
      <c r="K17" s="86" t="e">
        <f>Results!H306</f>
        <v>#DIV/0!</v>
      </c>
      <c r="L17" s="86" t="e">
        <f>Results!H318</f>
        <v>#DIV/0!</v>
      </c>
      <c r="M17" s="86" t="e">
        <f>Results!H330</f>
        <v>#DIV/0!</v>
      </c>
      <c r="N17" s="86" t="e">
        <f>Results!H342</f>
        <v>#DIV/0!</v>
      </c>
      <c r="O17" s="86" t="e">
        <f>Results!H354</f>
        <v>#DIV/0!</v>
      </c>
      <c r="P17" s="86" t="e">
        <f>Results!H366</f>
        <v>#DIV/0!</v>
      </c>
      <c r="Q17" s="86" t="e">
        <f>Results!H378</f>
        <v>#DIV/0!</v>
      </c>
      <c r="R17" s="86" t="e">
        <f>Results!H486</f>
        <v>#DIV/0!</v>
      </c>
      <c r="S17" s="86" t="e">
        <f>Results!H498</f>
        <v>#DIV/0!</v>
      </c>
      <c r="T17" s="86" t="e">
        <f>Results!H510</f>
        <v>#DIV/0!</v>
      </c>
      <c r="U17" s="86" t="e">
        <f>Results!H522</f>
        <v>#DIV/0!</v>
      </c>
      <c r="V17" s="86" t="e">
        <f>Results!H534</f>
        <v>#DIV/0!</v>
      </c>
      <c r="W17" s="86" t="e">
        <f>Results!H546</f>
        <v>#DIV/0!</v>
      </c>
      <c r="X17" s="86" t="e">
        <f>Results!H558</f>
        <v>#DIV/0!</v>
      </c>
      <c r="Y17" s="86" t="e">
        <f>Results!H570</f>
        <v>#DIV/0!</v>
      </c>
    </row>
    <row r="18" spans="1:25" ht="15" customHeight="1">
      <c r="A18" s="85">
        <v>5</v>
      </c>
      <c r="B18" s="86" t="e">
        <f>Results!H103</f>
        <v>#DIV/0!</v>
      </c>
      <c r="C18" s="86" t="e">
        <f>Results!H115</f>
        <v>#DIV/0!</v>
      </c>
      <c r="D18" s="86" t="e">
        <f>Results!H127</f>
        <v>#DIV/0!</v>
      </c>
      <c r="E18" s="86" t="e">
        <f>Results!H139</f>
        <v>#DIV/0!</v>
      </c>
      <c r="F18" s="86" t="e">
        <f>Results!H151</f>
        <v>#DIV/0!</v>
      </c>
      <c r="G18" s="86" t="e">
        <f>Results!H163</f>
        <v>#DIV/0!</v>
      </c>
      <c r="H18" s="86" t="e">
        <f>Results!H175</f>
        <v>#DIV/0!</v>
      </c>
      <c r="I18" s="86" t="e">
        <f>Results!H187</f>
        <v>#DIV/0!</v>
      </c>
      <c r="J18" s="86" t="e">
        <f>Results!H295</f>
        <v>#DIV/0!</v>
      </c>
      <c r="K18" s="86" t="e">
        <f>Results!H307</f>
        <v>#DIV/0!</v>
      </c>
      <c r="L18" s="86" t="e">
        <f>Results!H319</f>
        <v>#DIV/0!</v>
      </c>
      <c r="M18" s="86" t="e">
        <f>Results!H331</f>
        <v>#DIV/0!</v>
      </c>
      <c r="N18" s="86" t="e">
        <f>Results!H343</f>
        <v>#DIV/0!</v>
      </c>
      <c r="O18" s="86" t="e">
        <f>Results!H355</f>
        <v>#DIV/0!</v>
      </c>
      <c r="P18" s="86" t="e">
        <f>Results!H367</f>
        <v>#DIV/0!</v>
      </c>
      <c r="Q18" s="86" t="e">
        <f>Results!H379</f>
        <v>#DIV/0!</v>
      </c>
      <c r="R18" s="86" t="e">
        <f>Results!H487</f>
        <v>#DIV/0!</v>
      </c>
      <c r="S18" s="86" t="e">
        <f>Results!H499</f>
        <v>#DIV/0!</v>
      </c>
      <c r="T18" s="86" t="e">
        <f>Results!H511</f>
        <v>#DIV/0!</v>
      </c>
      <c r="U18" s="86" t="e">
        <f>Results!H523</f>
        <v>#DIV/0!</v>
      </c>
      <c r="V18" s="86" t="e">
        <f>Results!H535</f>
        <v>#DIV/0!</v>
      </c>
      <c r="W18" s="86" t="e">
        <f>Results!H547</f>
        <v>#DIV/0!</v>
      </c>
      <c r="X18" s="86" t="e">
        <f>Results!H559</f>
        <v>#DIV/0!</v>
      </c>
      <c r="Y18" s="86" t="e">
        <f>Results!H571</f>
        <v>#DIV/0!</v>
      </c>
    </row>
    <row r="19" spans="1:25" ht="15" customHeight="1">
      <c r="A19" s="85">
        <v>6</v>
      </c>
      <c r="B19" s="86" t="e">
        <f>Results!H104</f>
        <v>#DIV/0!</v>
      </c>
      <c r="C19" s="86" t="e">
        <f>Results!H116</f>
        <v>#DIV/0!</v>
      </c>
      <c r="D19" s="86" t="e">
        <f>Results!H128</f>
        <v>#DIV/0!</v>
      </c>
      <c r="E19" s="86" t="e">
        <f>Results!H140</f>
        <v>#DIV/0!</v>
      </c>
      <c r="F19" s="86" t="e">
        <f>Results!H152</f>
        <v>#DIV/0!</v>
      </c>
      <c r="G19" s="86" t="e">
        <f>Results!H164</f>
        <v>#DIV/0!</v>
      </c>
      <c r="H19" s="86" t="e">
        <f>Results!H176</f>
        <v>#DIV/0!</v>
      </c>
      <c r="I19" s="86" t="e">
        <f>Results!H188</f>
        <v>#DIV/0!</v>
      </c>
      <c r="J19" s="86" t="e">
        <f>Results!H296</f>
        <v>#DIV/0!</v>
      </c>
      <c r="K19" s="86" t="e">
        <f>Results!H308</f>
        <v>#DIV/0!</v>
      </c>
      <c r="L19" s="86" t="e">
        <f>Results!H320</f>
        <v>#DIV/0!</v>
      </c>
      <c r="M19" s="86" t="e">
        <f>Results!H332</f>
        <v>#DIV/0!</v>
      </c>
      <c r="N19" s="86" t="e">
        <f>Results!H344</f>
        <v>#DIV/0!</v>
      </c>
      <c r="O19" s="86" t="e">
        <f>Results!H356</f>
        <v>#DIV/0!</v>
      </c>
      <c r="P19" s="86" t="e">
        <f>Results!H368</f>
        <v>#DIV/0!</v>
      </c>
      <c r="Q19" s="86" t="e">
        <f>Results!H380</f>
        <v>#DIV/0!</v>
      </c>
      <c r="R19" s="86" t="e">
        <f>Results!H488</f>
        <v>#DIV/0!</v>
      </c>
      <c r="S19" s="86" t="e">
        <f>Results!H500</f>
        <v>#DIV/0!</v>
      </c>
      <c r="T19" s="86" t="e">
        <f>Results!H512</f>
        <v>#DIV/0!</v>
      </c>
      <c r="U19" s="86" t="e">
        <f>Results!H524</f>
        <v>#DIV/0!</v>
      </c>
      <c r="V19" s="86" t="e">
        <f>Results!H536</f>
        <v>#DIV/0!</v>
      </c>
      <c r="W19" s="86" t="e">
        <f>Results!H548</f>
        <v>#DIV/0!</v>
      </c>
      <c r="X19" s="86" t="e">
        <f>Results!H560</f>
        <v>#DIV/0!</v>
      </c>
      <c r="Y19" s="86" t="e">
        <f>Results!H572</f>
        <v>#DIV/0!</v>
      </c>
    </row>
    <row r="20" spans="1:25" ht="15" customHeight="1">
      <c r="A20" s="85">
        <v>7</v>
      </c>
      <c r="B20" s="86" t="e">
        <f>Results!H105</f>
        <v>#DIV/0!</v>
      </c>
      <c r="C20" s="86" t="e">
        <f>Results!H117</f>
        <v>#DIV/0!</v>
      </c>
      <c r="D20" s="86" t="e">
        <f>Results!H129</f>
        <v>#DIV/0!</v>
      </c>
      <c r="E20" s="86" t="e">
        <f>Results!H141</f>
        <v>#DIV/0!</v>
      </c>
      <c r="F20" s="86" t="e">
        <f>Results!H153</f>
        <v>#DIV/0!</v>
      </c>
      <c r="G20" s="86" t="e">
        <f>Results!H165</f>
        <v>#DIV/0!</v>
      </c>
      <c r="H20" s="86" t="e">
        <f>Results!H177</f>
        <v>#DIV/0!</v>
      </c>
      <c r="I20" s="86" t="e">
        <f>Results!H189</f>
        <v>#DIV/0!</v>
      </c>
      <c r="J20" s="86" t="e">
        <f>Results!H297</f>
        <v>#DIV/0!</v>
      </c>
      <c r="K20" s="86" t="e">
        <f>Results!H309</f>
        <v>#DIV/0!</v>
      </c>
      <c r="L20" s="86" t="e">
        <f>Results!H321</f>
        <v>#DIV/0!</v>
      </c>
      <c r="M20" s="86" t="e">
        <f>Results!H333</f>
        <v>#DIV/0!</v>
      </c>
      <c r="N20" s="86" t="e">
        <f>Results!H345</f>
        <v>#DIV/0!</v>
      </c>
      <c r="O20" s="86" t="e">
        <f>Results!H357</f>
        <v>#DIV/0!</v>
      </c>
      <c r="P20" s="86" t="e">
        <f>Results!H369</f>
        <v>#DIV/0!</v>
      </c>
      <c r="Q20" s="86" t="e">
        <f>Results!H381</f>
        <v>#DIV/0!</v>
      </c>
      <c r="R20" s="86" t="e">
        <f>Results!H489</f>
        <v>#DIV/0!</v>
      </c>
      <c r="S20" s="86" t="e">
        <f>Results!H501</f>
        <v>#DIV/0!</v>
      </c>
      <c r="T20" s="86" t="e">
        <f>Results!H513</f>
        <v>#DIV/0!</v>
      </c>
      <c r="U20" s="86" t="e">
        <f>Results!H525</f>
        <v>#DIV/0!</v>
      </c>
      <c r="V20" s="86" t="e">
        <f>Results!H537</f>
        <v>#DIV/0!</v>
      </c>
      <c r="W20" s="86" t="e">
        <f>Results!H549</f>
        <v>#DIV/0!</v>
      </c>
      <c r="X20" s="86" t="e">
        <f>Results!H561</f>
        <v>#DIV/0!</v>
      </c>
      <c r="Y20" s="86" t="e">
        <f>Results!H573</f>
        <v>#DIV/0!</v>
      </c>
    </row>
    <row r="21" spans="1:25" ht="15" customHeight="1">
      <c r="A21" s="85">
        <v>8</v>
      </c>
      <c r="B21" s="86" t="e">
        <f>Results!H106</f>
        <v>#DIV/0!</v>
      </c>
      <c r="C21" s="86" t="e">
        <f>Results!H118</f>
        <v>#DIV/0!</v>
      </c>
      <c r="D21" s="86" t="e">
        <f>Results!H130</f>
        <v>#DIV/0!</v>
      </c>
      <c r="E21" s="86" t="e">
        <f>Results!H142</f>
        <v>#DIV/0!</v>
      </c>
      <c r="F21" s="86" t="e">
        <f>Results!H154</f>
        <v>#DIV/0!</v>
      </c>
      <c r="G21" s="86" t="e">
        <f>Results!H166</f>
        <v>#DIV/0!</v>
      </c>
      <c r="H21" s="86" t="e">
        <f>Results!H178</f>
        <v>#DIV/0!</v>
      </c>
      <c r="I21" s="86" t="e">
        <f>Results!H190</f>
        <v>#DIV/0!</v>
      </c>
      <c r="J21" s="86" t="e">
        <f>Results!H298</f>
        <v>#DIV/0!</v>
      </c>
      <c r="K21" s="86" t="e">
        <f>Results!H310</f>
        <v>#DIV/0!</v>
      </c>
      <c r="L21" s="86" t="e">
        <f>Results!H322</f>
        <v>#DIV/0!</v>
      </c>
      <c r="M21" s="86" t="e">
        <f>Results!H334</f>
        <v>#DIV/0!</v>
      </c>
      <c r="N21" s="86" t="e">
        <f>Results!H346</f>
        <v>#DIV/0!</v>
      </c>
      <c r="O21" s="86" t="e">
        <f>Results!H358</f>
        <v>#DIV/0!</v>
      </c>
      <c r="P21" s="86" t="e">
        <f>Results!H370</f>
        <v>#DIV/0!</v>
      </c>
      <c r="Q21" s="86" t="e">
        <f>Results!H382</f>
        <v>#DIV/0!</v>
      </c>
      <c r="R21" s="86" t="e">
        <f>Results!H490</f>
        <v>#DIV/0!</v>
      </c>
      <c r="S21" s="86" t="e">
        <f>Results!H502</f>
        <v>#DIV/0!</v>
      </c>
      <c r="T21" s="86" t="e">
        <f>Results!H514</f>
        <v>#DIV/0!</v>
      </c>
      <c r="U21" s="86" t="e">
        <f>Results!H526</f>
        <v>#DIV/0!</v>
      </c>
      <c r="V21" s="86" t="e">
        <f>Results!H538</f>
        <v>#DIV/0!</v>
      </c>
      <c r="W21" s="86" t="e">
        <f>Results!H550</f>
        <v>#DIV/0!</v>
      </c>
      <c r="X21" s="86" t="e">
        <f>Results!H562</f>
        <v>#DIV/0!</v>
      </c>
      <c r="Y21" s="86" t="e">
        <f>Results!H574</f>
        <v>#DIV/0!</v>
      </c>
    </row>
    <row r="22" spans="1:25" ht="15" customHeight="1">
      <c r="A22" s="85">
        <v>9</v>
      </c>
      <c r="B22" s="86" t="e">
        <f>Results!H107</f>
        <v>#DIV/0!</v>
      </c>
      <c r="C22" s="86" t="e">
        <f>Results!H119</f>
        <v>#DIV/0!</v>
      </c>
      <c r="D22" s="86" t="e">
        <f>Results!H131</f>
        <v>#DIV/0!</v>
      </c>
      <c r="E22" s="86" t="e">
        <f>Results!H143</f>
        <v>#DIV/0!</v>
      </c>
      <c r="F22" s="86" t="e">
        <f>Results!H155</f>
        <v>#DIV/0!</v>
      </c>
      <c r="G22" s="86" t="e">
        <f>Results!H167</f>
        <v>#DIV/0!</v>
      </c>
      <c r="H22" s="86" t="e">
        <f>Results!H179</f>
        <v>#DIV/0!</v>
      </c>
      <c r="I22" s="86"/>
      <c r="J22" s="86" t="e">
        <f>Results!H299</f>
        <v>#DIV/0!</v>
      </c>
      <c r="K22" s="86" t="e">
        <f>Results!H311</f>
        <v>#DIV/0!</v>
      </c>
      <c r="L22" s="86" t="e">
        <f>Results!H323</f>
        <v>#DIV/0!</v>
      </c>
      <c r="M22" s="86" t="e">
        <f>Results!H335</f>
        <v>#DIV/0!</v>
      </c>
      <c r="N22" s="86" t="e">
        <f>Results!H347</f>
        <v>#DIV/0!</v>
      </c>
      <c r="O22" s="86" t="e">
        <f>Results!H359</f>
        <v>#DIV/0!</v>
      </c>
      <c r="P22" s="86" t="e">
        <f>Results!H371</f>
        <v>#DIV/0!</v>
      </c>
      <c r="Q22" s="86"/>
      <c r="R22" s="86" t="e">
        <f>Results!H491</f>
        <v>#DIV/0!</v>
      </c>
      <c r="S22" s="86" t="e">
        <f>Results!H503</f>
        <v>#DIV/0!</v>
      </c>
      <c r="T22" s="86" t="e">
        <f>Results!H515</f>
        <v>#DIV/0!</v>
      </c>
      <c r="U22" s="86" t="e">
        <f>Results!H527</f>
        <v>#DIV/0!</v>
      </c>
      <c r="V22" s="86" t="e">
        <f>Results!H539</f>
        <v>#DIV/0!</v>
      </c>
      <c r="W22" s="86" t="e">
        <f>Results!H551</f>
        <v>#DIV/0!</v>
      </c>
      <c r="X22" s="86" t="e">
        <f>Results!H563</f>
        <v>#DIV/0!</v>
      </c>
      <c r="Y22" s="86"/>
    </row>
    <row r="23" spans="1:25" ht="15" customHeight="1">
      <c r="A23" s="85">
        <v>10</v>
      </c>
      <c r="B23" s="86" t="e">
        <f>Results!H108</f>
        <v>#DIV/0!</v>
      </c>
      <c r="C23" s="86" t="e">
        <f>Results!H120</f>
        <v>#DIV/0!</v>
      </c>
      <c r="D23" s="86" t="e">
        <f>Results!H132</f>
        <v>#DIV/0!</v>
      </c>
      <c r="E23" s="86" t="e">
        <f>Results!H144</f>
        <v>#DIV/0!</v>
      </c>
      <c r="F23" s="86" t="e">
        <f>Results!H156</f>
        <v>#DIV/0!</v>
      </c>
      <c r="G23" s="86" t="e">
        <f>Results!H168</f>
        <v>#DIV/0!</v>
      </c>
      <c r="H23" s="86" t="e">
        <f>Results!H180</f>
        <v>#DIV/0!</v>
      </c>
      <c r="I23" s="86"/>
      <c r="J23" s="86" t="e">
        <f>Results!H300</f>
        <v>#DIV/0!</v>
      </c>
      <c r="K23" s="86" t="e">
        <f>Results!H312</f>
        <v>#DIV/0!</v>
      </c>
      <c r="L23" s="86" t="e">
        <f>Results!H324</f>
        <v>#DIV/0!</v>
      </c>
      <c r="M23" s="86" t="e">
        <f>Results!H336</f>
        <v>#DIV/0!</v>
      </c>
      <c r="N23" s="86" t="e">
        <f>Results!H348</f>
        <v>#DIV/0!</v>
      </c>
      <c r="O23" s="86" t="e">
        <f>Results!H360</f>
        <v>#DIV/0!</v>
      </c>
      <c r="P23" s="86" t="e">
        <f>Results!H372</f>
        <v>#DIV/0!</v>
      </c>
      <c r="Q23" s="86"/>
      <c r="R23" s="86" t="e">
        <f>Results!H492</f>
        <v>#DIV/0!</v>
      </c>
      <c r="S23" s="86" t="e">
        <f>Results!H504</f>
        <v>#DIV/0!</v>
      </c>
      <c r="T23" s="86" t="e">
        <f>Results!H516</f>
        <v>#DIV/0!</v>
      </c>
      <c r="U23" s="86" t="e">
        <f>Results!H528</f>
        <v>#DIV/0!</v>
      </c>
      <c r="V23" s="86" t="e">
        <f>Results!H540</f>
        <v>#DIV/0!</v>
      </c>
      <c r="W23" s="86" t="e">
        <f>Results!H552</f>
        <v>#DIV/0!</v>
      </c>
      <c r="X23" s="86" t="e">
        <f>Results!H564</f>
        <v>#DIV/0!</v>
      </c>
      <c r="Y23" s="86"/>
    </row>
    <row r="24" spans="1:25" ht="15" customHeight="1">
      <c r="A24" s="85">
        <v>11</v>
      </c>
      <c r="B24" s="86" t="e">
        <f>Results!H109</f>
        <v>#DIV/0!</v>
      </c>
      <c r="C24" s="86" t="e">
        <f>Results!H121</f>
        <v>#DIV/0!</v>
      </c>
      <c r="D24" s="86" t="e">
        <f>Results!H133</f>
        <v>#DIV/0!</v>
      </c>
      <c r="E24" s="86" t="e">
        <f>Results!H145</f>
        <v>#DIV/0!</v>
      </c>
      <c r="F24" s="86" t="e">
        <f>Results!H157</f>
        <v>#DIV/0!</v>
      </c>
      <c r="G24" s="86" t="e">
        <f>Results!H169</f>
        <v>#DIV/0!</v>
      </c>
      <c r="H24" s="86" t="e">
        <f>Results!H181</f>
        <v>#DIV/0!</v>
      </c>
      <c r="I24" s="86"/>
      <c r="J24" s="86" t="e">
        <f>Results!H301</f>
        <v>#DIV/0!</v>
      </c>
      <c r="K24" s="86" t="e">
        <f>Results!H313</f>
        <v>#DIV/0!</v>
      </c>
      <c r="L24" s="86" t="e">
        <f>Results!H325</f>
        <v>#DIV/0!</v>
      </c>
      <c r="M24" s="86" t="e">
        <f>Results!H337</f>
        <v>#DIV/0!</v>
      </c>
      <c r="N24" s="86" t="e">
        <f>Results!H349</f>
        <v>#DIV/0!</v>
      </c>
      <c r="O24" s="86" t="e">
        <f>Results!H361</f>
        <v>#DIV/0!</v>
      </c>
      <c r="P24" s="86" t="e">
        <f>Results!H373</f>
        <v>#DIV/0!</v>
      </c>
      <c r="Q24" s="86"/>
      <c r="R24" s="86" t="e">
        <f>Results!H493</f>
        <v>#DIV/0!</v>
      </c>
      <c r="S24" s="86" t="e">
        <f>Results!H505</f>
        <v>#DIV/0!</v>
      </c>
      <c r="T24" s="86" t="e">
        <f>Results!H517</f>
        <v>#DIV/0!</v>
      </c>
      <c r="U24" s="86" t="e">
        <f>Results!H529</f>
        <v>#DIV/0!</v>
      </c>
      <c r="V24" s="86" t="e">
        <f>Results!H541</f>
        <v>#DIV/0!</v>
      </c>
      <c r="W24" s="86" t="e">
        <f>Results!H553</f>
        <v>#DIV/0!</v>
      </c>
      <c r="X24" s="86" t="e">
        <f>Results!H565</f>
        <v>#DIV/0!</v>
      </c>
      <c r="Y24" s="86"/>
    </row>
    <row r="25" spans="1:25" ht="15" customHeight="1">
      <c r="A25" s="85">
        <v>12</v>
      </c>
      <c r="B25" s="86" t="e">
        <f>Results!H110</f>
        <v>#DIV/0!</v>
      </c>
      <c r="C25" s="86" t="e">
        <f>Results!H122</f>
        <v>#DIV/0!</v>
      </c>
      <c r="D25" s="86" t="e">
        <f>Results!H134</f>
        <v>#DIV/0!</v>
      </c>
      <c r="E25" s="86" t="e">
        <f>Results!H146</f>
        <v>#DIV/0!</v>
      </c>
      <c r="F25" s="86" t="e">
        <f>Results!H158</f>
        <v>#DIV/0!</v>
      </c>
      <c r="G25" s="86" t="e">
        <f>Results!H170</f>
        <v>#DIV/0!</v>
      </c>
      <c r="H25" s="86" t="e">
        <f>Results!H182</f>
        <v>#DIV/0!</v>
      </c>
      <c r="I25" s="86"/>
      <c r="J25" s="86" t="e">
        <f>Results!H302</f>
        <v>#DIV/0!</v>
      </c>
      <c r="K25" s="86" t="e">
        <f>Results!H314</f>
        <v>#DIV/0!</v>
      </c>
      <c r="L25" s="86" t="e">
        <f>Results!H326</f>
        <v>#DIV/0!</v>
      </c>
      <c r="M25" s="86" t="e">
        <f>Results!H338</f>
        <v>#DIV/0!</v>
      </c>
      <c r="N25" s="86" t="e">
        <f>Results!H350</f>
        <v>#DIV/0!</v>
      </c>
      <c r="O25" s="86" t="e">
        <f>Results!H362</f>
        <v>#DIV/0!</v>
      </c>
      <c r="P25" s="86" t="e">
        <f>Results!H374</f>
        <v>#DIV/0!</v>
      </c>
      <c r="Q25" s="86"/>
      <c r="R25" s="86" t="e">
        <f>Results!H494</f>
        <v>#DIV/0!</v>
      </c>
      <c r="S25" s="86" t="e">
        <f>Results!H506</f>
        <v>#DIV/0!</v>
      </c>
      <c r="T25" s="86" t="e">
        <f>Results!H518</f>
        <v>#DIV/0!</v>
      </c>
      <c r="U25" s="86" t="e">
        <f>Results!H530</f>
        <v>#DIV/0!</v>
      </c>
      <c r="V25" s="86" t="e">
        <f>Results!H542</f>
        <v>#DIV/0!</v>
      </c>
      <c r="W25" s="86" t="e">
        <f>Results!H554</f>
        <v>#DIV/0!</v>
      </c>
      <c r="X25" s="86" t="e">
        <f>Results!H566</f>
        <v>#DIV/0!</v>
      </c>
      <c r="Y25" s="86"/>
    </row>
  </sheetData>
  <conditionalFormatting sqref="B2:Y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